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xr:revisionPtr xr6:coauthVersionLast="47" xr6:coauthVersionMax="47" documentId="13_ncr:1_{2C234F1E-A0BD-48EE-90A1-2E0C264FE20E}" revIDLastSave="0" xr10:uidLastSave="{00000000-0000-0000-0000-000000000000}"/>
  <bookViews>
    <workbookView xr2:uid="{00000000-000D-0000-FFFF-FFFF00000000}" windowHeight="15840" windowWidth="29040" xWindow="28680" yWindow="-120"/>
  </bookViews>
  <sheets>
    <sheet r:id="rId1" name="別紙様式7-1（計画書）" sheetId="3"/>
    <sheet r:id="rId2" name="別紙様式7-2（実績報告書）" sheetId="7"/>
    <sheet r:id="rId3" name="参考２（キャリアパス・賃金規程例）" sheetId="8"/>
    <sheet r:id="rId4" name="【参考】数式用" sheetId="6" state="hidden"/>
    <sheet r:id="rId5" name="【参考】数式用2" sheetId="5" state="hidden"/>
  </sheets>
  <externalReferences>
    <externalReference r:id="rId6"/>
  </externalReferences>
  <definedNames>
    <definedName hidden="1" localSheetId="3" name="_xlnm._FilterDatabase">【参考】数式用!#REF!</definedName>
    <definedName localSheetId="3" name="_xlnm.Print_Area">【参考】数式用!$A$1:$G$27</definedName>
    <definedName localSheetId="2" name="_xlnm.Print_Area">'参考２（キャリアパス・賃金規程例）'!$A$1:$I$26</definedName>
    <definedName localSheetId="0" name="_xlnm.Print_Area">'別紙様式7-1（計画書）'!$A$1:$AL$106</definedName>
    <definedName localSheetId="1" name="_xlnm.Print_Area">'別紙様式7-2（実績報告書）'!$A$1:$AL$90</definedName>
    <definedName localSheetId="2" name="サービス名">[1]【参考】数式用!$A$5:$A$27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<sst xmlns="http://schemas.openxmlformats.org/spreadsheetml/2006/main" count="4419" uniqueCount="2089">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</sst>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244" t="s">
        <v>1</v>
      </c>
      <c r="AB1" s="244"/>
      <c r="AC1" s="244"/>
      <c r="AD1" s="219" t="str">
        <f>IF(G5="","",G5)</f>
        <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1979</v>
      </c>
      <c r="C4" s="246"/>
      <c r="D4" s="246"/>
      <c r="E4" s="246"/>
      <c r="F4" s="246"/>
      <c r="G4" s="246" t="s">
        <v>3</v>
      </c>
      <c r="H4" s="246"/>
      <c r="I4" s="246"/>
      <c r="J4" s="246"/>
      <c r="K4" s="246"/>
      <c r="L4" s="246"/>
      <c r="M4" s="246"/>
      <c r="N4" s="301" t="s">
        <v>4</v>
      </c>
      <c r="O4" s="301"/>
      <c r="P4" s="301"/>
      <c r="Q4" s="301"/>
      <c r="R4" s="301"/>
      <c r="S4" s="301"/>
      <c r="T4" s="316" t="s">
        <v>1978</v>
      </c>
      <c r="U4" s="316"/>
      <c r="V4" s="316"/>
      <c r="W4" s="301" t="s">
        <v>2049</v>
      </c>
      <c r="X4" s="301"/>
      <c r="Y4" s="301"/>
      <c r="Z4" s="301"/>
      <c r="AA4" s="301"/>
      <c r="AB4" s="301"/>
      <c r="AC4" s="301" t="s">
        <v>6</v>
      </c>
      <c r="AD4" s="301"/>
      <c r="AE4" s="301"/>
      <c r="AF4" s="301"/>
      <c r="AG4" s="301"/>
      <c r="AH4" s="301"/>
      <c r="AI4" s="301"/>
      <c r="AJ4" s="301"/>
      <c r="AK4" s="301"/>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c r="C5" s="245"/>
      <c r="D5" s="245"/>
      <c r="E5" s="245"/>
      <c r="F5" s="245"/>
      <c r="G5" s="319"/>
      <c r="H5" s="319"/>
      <c r="I5" s="319"/>
      <c r="J5" s="319"/>
      <c r="K5" s="319"/>
      <c r="L5" s="319"/>
      <c r="M5" s="319"/>
      <c r="N5" s="315"/>
      <c r="O5" s="315"/>
      <c r="P5" s="315"/>
      <c r="Q5" s="315"/>
      <c r="R5" s="315"/>
      <c r="S5" s="315"/>
      <c r="T5" s="317" t="str">
        <f>IF(AC5="","",IFERROR(INDEX(【参考】数式用2!$G$3:$I$451,MATCH(Q5,【参考】数式用2!$F$3:$F$451,0),MATCH(VLOOKUP(AC5,【参考】数式用2!$J$2:$K$26,2,FALSE),【参考】数式用2!$G$2:$I$2,0)),10))</f>
        <v/>
      </c>
      <c r="U5" s="318"/>
      <c r="V5" s="318"/>
      <c r="W5" s="302"/>
      <c r="X5" s="302"/>
      <c r="Y5" s="302"/>
      <c r="Z5" s="302"/>
      <c r="AA5" s="302"/>
      <c r="AB5" s="302"/>
      <c r="AC5" s="303"/>
      <c r="AD5" s="303"/>
      <c r="AE5" s="303"/>
      <c r="AF5" s="303"/>
      <c r="AG5" s="303"/>
      <c r="AH5" s="303"/>
      <c r="AI5" s="303"/>
      <c r="AJ5" s="303"/>
      <c r="AK5" s="303"/>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20" t="s">
        <v>2046</v>
      </c>
      <c r="J7" s="320"/>
      <c r="K7" s="320"/>
      <c r="L7" s="320"/>
      <c r="M7" s="320"/>
      <c r="N7" s="320"/>
      <c r="O7" s="320"/>
      <c r="P7" s="320"/>
      <c r="Q7" s="320"/>
      <c r="R7" s="320"/>
      <c r="S7" s="320"/>
      <c r="T7" s="320"/>
      <c r="U7" s="320"/>
      <c r="V7" s="320"/>
      <c r="W7" s="320"/>
      <c r="X7" s="321"/>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c r="C8" s="248"/>
      <c r="D8" s="248"/>
      <c r="E8" s="248"/>
      <c r="F8" s="249"/>
      <c r="G8" s="253" t="s">
        <v>2002</v>
      </c>
      <c r="H8" s="254"/>
      <c r="I8" s="237" t="str">
        <f>IFERROR(IF(OR(H97=4,H97=5),IF(AM8=1,"処遇加算Ⅰ",IF(AM8=2,"処遇加算Ⅱ","")),""),"")</f>
        <v/>
      </c>
      <c r="J8" s="238"/>
      <c r="K8" s="238"/>
      <c r="L8" s="239"/>
      <c r="M8" s="237" t="str">
        <f>IFERROR(IF(OR(H97=4,H97=5),IF(AM8=1,"特定加算なし",IF(AM8=2,"特定加算なし","")),""),"")</f>
        <v/>
      </c>
      <c r="N8" s="238"/>
      <c r="O8" s="238"/>
      <c r="P8" s="239"/>
      <c r="Q8" s="237" t="str">
        <f>IFERROR(IF(OR(H97=4,H97=5),IF(AM8=1,"ベア加算",IF(AM8=2,"ベア加算","")),""),"")</f>
        <v/>
      </c>
      <c r="R8" s="238"/>
      <c r="S8" s="238"/>
      <c r="T8" s="239"/>
      <c r="U8" s="322" t="s">
        <v>1980</v>
      </c>
      <c r="V8" s="322"/>
      <c r="W8" s="322"/>
      <c r="X8" s="323"/>
      <c r="Y8" s="61"/>
      <c r="Z8" s="312" t="s">
        <v>85</v>
      </c>
      <c r="AA8" s="313"/>
      <c r="AB8" s="314"/>
      <c r="AC8" s="62"/>
      <c r="AD8" s="307" t="s">
        <v>86</v>
      </c>
      <c r="AE8" s="307"/>
      <c r="AF8" s="308"/>
      <c r="AM8" s="304">
        <v>0</v>
      </c>
      <c r="AN8" s="280" t="s">
        <v>2069</v>
      </c>
      <c r="AO8" s="281"/>
      <c r="AP8" s="281"/>
      <c r="AQ8" s="281"/>
      <c r="AR8" s="281"/>
      <c r="AS8" s="281"/>
      <c r="AT8" s="281"/>
      <c r="AU8" s="281"/>
      <c r="AV8" s="281"/>
      <c r="AW8" s="281"/>
      <c r="AX8" s="281"/>
      <c r="AY8" s="281"/>
      <c r="AZ8" s="281"/>
      <c r="BA8" s="281"/>
      <c r="BB8" s="281"/>
      <c r="BC8" s="281"/>
      <c r="BD8" s="281"/>
      <c r="BE8" s="281"/>
      <c r="BF8" s="281"/>
      <c r="BG8" s="281"/>
      <c r="BH8" s="281"/>
      <c r="BI8" s="281"/>
      <c r="BJ8" s="281"/>
      <c r="BK8" s="282"/>
    </row>
    <row r="9" spans="2:65" ht="14.25" customHeight="1" thickBot="1">
      <c r="B9" s="250"/>
      <c r="C9" s="251"/>
      <c r="D9" s="251"/>
      <c r="E9" s="251"/>
      <c r="F9" s="252"/>
      <c r="G9" s="255" t="s">
        <v>2000</v>
      </c>
      <c r="H9" s="256"/>
      <c r="I9" s="241" t="str">
        <f>IFERROR(VLOOKUP(AC5,【参考】数式用!$A$5:$N$27,MATCH(I8,【参考】数式用!$B$4:$J$4,0)+1,FALSE),"")</f>
        <v/>
      </c>
      <c r="J9" s="242"/>
      <c r="K9" s="242"/>
      <c r="L9" s="243"/>
      <c r="M9" s="241" t="str">
        <f>IFERROR(VLOOKUP(AC5,【参考】数式用!$A$5:$N$27,MATCH(M8,【参考】数式用!$B$4:$J$4,0)+1,FALSE),"")</f>
        <v/>
      </c>
      <c r="N9" s="242"/>
      <c r="O9" s="242"/>
      <c r="P9" s="243"/>
      <c r="Q9" s="241" t="str">
        <f>IFERROR(VLOOKUP(AC5,【参考】数式用!$A$5:$N$27,MATCH(Q8,【参考】数式用!$B$4:$J$4,0)+1,FALSE),"")</f>
        <v/>
      </c>
      <c r="R9" s="242"/>
      <c r="S9" s="242"/>
      <c r="T9" s="243"/>
      <c r="U9" s="242">
        <f>SUM(I9,M9,Q9)</f>
        <v>0</v>
      </c>
      <c r="V9" s="242"/>
      <c r="W9" s="242"/>
      <c r="X9" s="324"/>
      <c r="Y9" s="309" t="str">
        <f>IFERROR(IF(AM8=1,VLOOKUP(AC5,【参考】数式用!$A$5:$N$27,13,FALSE),""),"")</f>
        <v/>
      </c>
      <c r="Z9" s="310"/>
      <c r="AA9" s="310"/>
      <c r="AB9" s="310"/>
      <c r="AC9" s="310" t="str">
        <f>IFERROR(IF(AM8=2,VLOOKUP(AC5,【参考】数式用!$A$5:$N$27,14,FALSE),""),"")</f>
        <v/>
      </c>
      <c r="AD9" s="310"/>
      <c r="AE9" s="310"/>
      <c r="AF9" s="311"/>
      <c r="AM9" s="305"/>
      <c r="AN9" s="283"/>
      <c r="AO9" s="284"/>
      <c r="AP9" s="284"/>
      <c r="AQ9" s="284"/>
      <c r="AR9" s="284"/>
      <c r="AS9" s="284"/>
      <c r="AT9" s="284"/>
      <c r="AU9" s="284"/>
      <c r="AV9" s="284"/>
      <c r="AW9" s="284"/>
      <c r="AX9" s="284"/>
      <c r="AY9" s="284"/>
      <c r="AZ9" s="284"/>
      <c r="BA9" s="284"/>
      <c r="BB9" s="284"/>
      <c r="BC9" s="284"/>
      <c r="BD9" s="284"/>
      <c r="BE9" s="284"/>
      <c r="BF9" s="284"/>
      <c r="BG9" s="284"/>
      <c r="BH9" s="284"/>
      <c r="BI9" s="284"/>
      <c r="BJ9" s="284"/>
      <c r="BK9" s="285"/>
    </row>
    <row r="10" spans="2:65" ht="12" customHeight="1" thickBot="1">
      <c r="B10" s="325" t="s">
        <v>10</v>
      </c>
      <c r="C10" s="325"/>
      <c r="D10" s="325"/>
      <c r="E10" s="325"/>
      <c r="F10" s="325"/>
      <c r="G10" s="325"/>
      <c r="H10" s="325"/>
      <c r="I10" s="325"/>
      <c r="J10" s="325"/>
      <c r="K10" s="325"/>
      <c r="L10" s="325"/>
      <c r="M10" s="325"/>
      <c r="N10" s="59"/>
      <c r="O10" s="59"/>
      <c r="P10" s="59"/>
      <c r="Q10" s="59"/>
      <c r="R10" s="59"/>
      <c r="S10" s="59"/>
      <c r="T10" s="59"/>
      <c r="U10" s="59"/>
      <c r="V10" s="59"/>
      <c r="W10" s="59"/>
      <c r="X10" s="59"/>
      <c r="Y10" s="59"/>
      <c r="Z10" s="59"/>
      <c r="AA10" s="59"/>
      <c r="AB10" s="59"/>
      <c r="AC10" s="59"/>
      <c r="AM10" s="63"/>
      <c r="AN10" s="286"/>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8"/>
    </row>
    <row r="11" spans="2:65" ht="9" customHeight="1">
      <c r="B11" s="326"/>
      <c r="C11" s="326"/>
      <c r="D11" s="326"/>
      <c r="E11" s="326"/>
      <c r="F11" s="326"/>
      <c r="G11" s="326"/>
      <c r="H11" s="326"/>
      <c r="I11" s="326"/>
      <c r="J11" s="326"/>
      <c r="K11" s="326"/>
      <c r="L11" s="326"/>
      <c r="M11" s="326"/>
      <c r="N11" s="59"/>
      <c r="O11" s="59"/>
      <c r="P11" s="59"/>
      <c r="Q11" s="59"/>
      <c r="R11" s="59"/>
      <c r="S11" s="59"/>
      <c r="T11" s="59"/>
      <c r="U11" s="59"/>
      <c r="V11" s="59"/>
      <c r="W11" s="59"/>
      <c r="X11" s="59"/>
      <c r="Y11" s="59"/>
      <c r="Z11" s="59"/>
      <c r="AA11" s="59"/>
      <c r="AB11" s="59"/>
      <c r="AC11" s="59"/>
      <c r="AM11" s="63"/>
    </row>
    <row r="12" spans="2:65" s="50" customFormat="1" ht="6.95" customHeight="1">
      <c r="B12" s="348" t="s">
        <v>60</v>
      </c>
      <c r="C12" s="349"/>
      <c r="D12" s="349"/>
      <c r="E12" s="349"/>
      <c r="F12" s="349"/>
      <c r="G12" s="349"/>
      <c r="H12" s="349"/>
      <c r="I12" s="349"/>
      <c r="J12" s="349"/>
      <c r="K12" s="349"/>
      <c r="L12" s="349"/>
      <c r="M12" s="350"/>
      <c r="N12" s="289" t="str">
        <f>IFERROR(IF(AM8&lt;&gt;0,T104+Y104,"先に新加算の区分を選択"),"")</f>
        <v>先に新加算の区分を選択</v>
      </c>
      <c r="O12" s="290"/>
      <c r="P12" s="290"/>
      <c r="Q12" s="290"/>
      <c r="R12" s="291"/>
      <c r="S12" s="298" t="s">
        <v>11</v>
      </c>
      <c r="T12" s="347" t="s">
        <v>12</v>
      </c>
      <c r="U12" s="260" t="s">
        <v>13</v>
      </c>
      <c r="V12" s="54"/>
      <c r="W12" s="54"/>
      <c r="X12" s="54"/>
      <c r="Y12" s="54"/>
      <c r="Z12" s="54"/>
      <c r="AA12" s="54"/>
      <c r="AB12" s="54"/>
      <c r="AC12" s="54"/>
      <c r="AD12" s="54"/>
      <c r="AE12" s="54"/>
      <c r="AM12" s="63"/>
      <c r="BL12" s="56"/>
      <c r="BM12" s="56"/>
    </row>
    <row r="13" spans="2:65" s="50" customFormat="1" ht="6.95" customHeight="1" thickBot="1">
      <c r="B13" s="351"/>
      <c r="C13" s="352"/>
      <c r="D13" s="352"/>
      <c r="E13" s="352"/>
      <c r="F13" s="352"/>
      <c r="G13" s="352"/>
      <c r="H13" s="352"/>
      <c r="I13" s="352"/>
      <c r="J13" s="352"/>
      <c r="K13" s="352"/>
      <c r="L13" s="352"/>
      <c r="M13" s="353"/>
      <c r="N13" s="292"/>
      <c r="O13" s="293"/>
      <c r="P13" s="293"/>
      <c r="Q13" s="293"/>
      <c r="R13" s="294"/>
      <c r="S13" s="299"/>
      <c r="T13" s="347"/>
      <c r="U13" s="260"/>
      <c r="V13" s="54"/>
      <c r="W13" s="54"/>
      <c r="X13" s="54"/>
      <c r="Y13" s="54"/>
      <c r="Z13" s="54"/>
      <c r="AA13" s="54"/>
      <c r="AB13" s="54"/>
      <c r="AC13" s="54"/>
      <c r="AD13" s="54"/>
      <c r="AE13" s="54"/>
      <c r="AM13" s="63"/>
      <c r="BL13" s="56"/>
      <c r="BM13" s="56"/>
    </row>
    <row r="14" spans="2:65" s="50" customFormat="1" ht="6.95" customHeight="1">
      <c r="B14" s="354"/>
      <c r="C14" s="355"/>
      <c r="D14" s="355"/>
      <c r="E14" s="355"/>
      <c r="F14" s="355"/>
      <c r="G14" s="355"/>
      <c r="H14" s="355"/>
      <c r="I14" s="355"/>
      <c r="J14" s="355"/>
      <c r="K14" s="355"/>
      <c r="L14" s="355"/>
      <c r="M14" s="356"/>
      <c r="N14" s="295"/>
      <c r="O14" s="296"/>
      <c r="P14" s="296"/>
      <c r="Q14" s="296"/>
      <c r="R14" s="297"/>
      <c r="S14" s="300"/>
      <c r="T14" s="347"/>
      <c r="U14" s="260"/>
      <c r="V14" s="54"/>
      <c r="W14" s="306" t="s">
        <v>1992</v>
      </c>
      <c r="X14" s="306"/>
      <c r="Y14" s="306"/>
      <c r="Z14" s="306"/>
      <c r="AA14" s="306"/>
      <c r="AB14" s="306"/>
      <c r="AC14" s="306"/>
      <c r="AD14" s="63"/>
      <c r="AE14" s="54"/>
      <c r="AF14" s="54"/>
      <c r="AG14" s="54"/>
      <c r="AH14" s="54"/>
      <c r="AI14" s="54"/>
      <c r="AJ14" s="54"/>
      <c r="AK14" s="327" t="str">
        <f>IFERROR(IF(N15="","",IF(N15&gt;=N12,"○","×")),"")</f>
        <v/>
      </c>
      <c r="AM14" s="63"/>
      <c r="AN14" s="280" t="s">
        <v>2064</v>
      </c>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2"/>
      <c r="BL14" s="56"/>
      <c r="BM14" s="56"/>
    </row>
    <row r="15" spans="2:65" s="50" customFormat="1" ht="6.95" customHeight="1" thickBot="1">
      <c r="B15" s="348" t="s">
        <v>61</v>
      </c>
      <c r="C15" s="349"/>
      <c r="D15" s="349"/>
      <c r="E15" s="349"/>
      <c r="F15" s="349"/>
      <c r="G15" s="349"/>
      <c r="H15" s="349"/>
      <c r="I15" s="349"/>
      <c r="J15" s="349"/>
      <c r="K15" s="349"/>
      <c r="L15" s="349"/>
      <c r="M15" s="350"/>
      <c r="N15" s="338"/>
      <c r="O15" s="339"/>
      <c r="P15" s="339"/>
      <c r="Q15" s="339"/>
      <c r="R15" s="340"/>
      <c r="S15" s="298" t="s">
        <v>11</v>
      </c>
      <c r="T15" s="347" t="s">
        <v>12</v>
      </c>
      <c r="U15" s="260" t="s">
        <v>14</v>
      </c>
      <c r="V15" s="54"/>
      <c r="W15" s="306"/>
      <c r="X15" s="306"/>
      <c r="Y15" s="306"/>
      <c r="Z15" s="306"/>
      <c r="AA15" s="306"/>
      <c r="AB15" s="306"/>
      <c r="AC15" s="306"/>
      <c r="AD15" s="63"/>
      <c r="AE15" s="54"/>
      <c r="AF15" s="54"/>
      <c r="AG15" s="54"/>
      <c r="AH15" s="54"/>
      <c r="AI15" s="54"/>
      <c r="AJ15" s="54"/>
      <c r="AK15" s="328"/>
      <c r="AM15" s="63"/>
      <c r="AN15" s="286"/>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8"/>
      <c r="BL15" s="56"/>
      <c r="BM15" s="56"/>
    </row>
    <row r="16" spans="2:65" s="50" customFormat="1" ht="6.95" customHeight="1">
      <c r="B16" s="351"/>
      <c r="C16" s="352"/>
      <c r="D16" s="352"/>
      <c r="E16" s="352"/>
      <c r="F16" s="352"/>
      <c r="G16" s="352"/>
      <c r="H16" s="352"/>
      <c r="I16" s="352"/>
      <c r="J16" s="352"/>
      <c r="K16" s="352"/>
      <c r="L16" s="352"/>
      <c r="M16" s="353"/>
      <c r="N16" s="341"/>
      <c r="O16" s="342"/>
      <c r="P16" s="342"/>
      <c r="Q16" s="342"/>
      <c r="R16" s="343"/>
      <c r="S16" s="299"/>
      <c r="T16" s="347"/>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4"/>
      <c r="C17" s="355"/>
      <c r="D17" s="355"/>
      <c r="E17" s="355"/>
      <c r="F17" s="355"/>
      <c r="G17" s="355"/>
      <c r="H17" s="355"/>
      <c r="I17" s="355"/>
      <c r="J17" s="355"/>
      <c r="K17" s="355"/>
      <c r="L17" s="355"/>
      <c r="M17" s="356"/>
      <c r="N17" s="344"/>
      <c r="O17" s="345"/>
      <c r="P17" s="345"/>
      <c r="Q17" s="345"/>
      <c r="R17" s="346"/>
      <c r="S17" s="300"/>
      <c r="T17" s="347"/>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9" t="s">
        <v>2060</v>
      </c>
      <c r="C18" s="330"/>
      <c r="D18" s="330"/>
      <c r="E18" s="330"/>
      <c r="F18" s="330"/>
      <c r="G18" s="330"/>
      <c r="H18" s="330"/>
      <c r="I18" s="330"/>
      <c r="J18" s="330"/>
      <c r="K18" s="330"/>
      <c r="L18" s="330"/>
      <c r="M18" s="331"/>
      <c r="N18" s="357" t="str">
        <f>IFERROR(ROUNDDOWN(ROUNDDOWN(ROUND(W5*VLOOKUP(AC5,【参考】数式用!$A$5:$N$27,14,FALSE),0)*T5,0)*AD107*0.5,0),"")</f>
        <v/>
      </c>
      <c r="O18" s="358"/>
      <c r="P18" s="358"/>
      <c r="Q18" s="358"/>
      <c r="R18" s="359"/>
      <c r="S18" s="298" t="s">
        <v>11</v>
      </c>
      <c r="T18" s="347" t="s">
        <v>12</v>
      </c>
      <c r="U18" s="260" t="s">
        <v>15</v>
      </c>
      <c r="V18" s="54"/>
      <c r="W18" s="64"/>
      <c r="X18" s="64"/>
      <c r="Y18" s="64"/>
      <c r="Z18" s="64"/>
      <c r="AA18" s="64"/>
      <c r="AB18" s="64"/>
      <c r="AC18" s="64"/>
      <c r="AD18" s="222" t="s">
        <v>1994</v>
      </c>
      <c r="AE18" s="223"/>
      <c r="AF18" s="223"/>
      <c r="AG18" s="223"/>
      <c r="AH18" s="223"/>
      <c r="AI18" s="223"/>
      <c r="AJ18" s="223"/>
      <c r="AK18" s="224"/>
      <c r="AL18" s="54"/>
      <c r="AM18" s="63"/>
      <c r="BL18" s="56"/>
      <c r="BM18" s="56"/>
    </row>
    <row r="19" spans="2:65" s="50" customFormat="1" ht="6.95" customHeight="1">
      <c r="B19" s="332"/>
      <c r="C19" s="333"/>
      <c r="D19" s="333"/>
      <c r="E19" s="333"/>
      <c r="F19" s="333"/>
      <c r="G19" s="333"/>
      <c r="H19" s="333"/>
      <c r="I19" s="333"/>
      <c r="J19" s="333"/>
      <c r="K19" s="333"/>
      <c r="L19" s="333"/>
      <c r="M19" s="334"/>
      <c r="N19" s="360"/>
      <c r="O19" s="361"/>
      <c r="P19" s="361"/>
      <c r="Q19" s="361"/>
      <c r="R19" s="362"/>
      <c r="S19" s="299"/>
      <c r="T19" s="347"/>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5"/>
      <c r="C20" s="336"/>
      <c r="D20" s="336"/>
      <c r="E20" s="336"/>
      <c r="F20" s="336"/>
      <c r="G20" s="336"/>
      <c r="H20" s="336"/>
      <c r="I20" s="336"/>
      <c r="J20" s="336"/>
      <c r="K20" s="336"/>
      <c r="L20" s="336"/>
      <c r="M20" s="337"/>
      <c r="N20" s="363"/>
      <c r="O20" s="364"/>
      <c r="P20" s="364"/>
      <c r="Q20" s="364"/>
      <c r="R20" s="365"/>
      <c r="S20" s="300"/>
      <c r="T20" s="347"/>
      <c r="U20" s="260"/>
      <c r="V20" s="54"/>
      <c r="W20" s="306" t="s">
        <v>1993</v>
      </c>
      <c r="X20" s="306"/>
      <c r="Y20" s="306"/>
      <c r="Z20" s="306"/>
      <c r="AA20" s="306"/>
      <c r="AB20" s="306"/>
      <c r="AC20" s="306"/>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9" t="s">
        <v>2061</v>
      </c>
      <c r="C21" s="330"/>
      <c r="D21" s="330"/>
      <c r="E21" s="330"/>
      <c r="F21" s="330"/>
      <c r="G21" s="330"/>
      <c r="H21" s="330"/>
      <c r="I21" s="330"/>
      <c r="J21" s="330"/>
      <c r="K21" s="330"/>
      <c r="L21" s="330"/>
      <c r="M21" s="331"/>
      <c r="N21" s="338"/>
      <c r="O21" s="339"/>
      <c r="P21" s="339"/>
      <c r="Q21" s="339"/>
      <c r="R21" s="340"/>
      <c r="S21" s="298" t="s">
        <v>11</v>
      </c>
      <c r="T21" s="347" t="s">
        <v>12</v>
      </c>
      <c r="U21" s="260" t="s">
        <v>84</v>
      </c>
      <c r="V21" s="54"/>
      <c r="W21" s="306"/>
      <c r="X21" s="306"/>
      <c r="Y21" s="306"/>
      <c r="Z21" s="306"/>
      <c r="AA21" s="306"/>
      <c r="AB21" s="306"/>
      <c r="AC21" s="306"/>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2"/>
      <c r="C22" s="333"/>
      <c r="D22" s="333"/>
      <c r="E22" s="333"/>
      <c r="F22" s="333"/>
      <c r="G22" s="333"/>
      <c r="H22" s="333"/>
      <c r="I22" s="333"/>
      <c r="J22" s="333"/>
      <c r="K22" s="333"/>
      <c r="L22" s="333"/>
      <c r="M22" s="334"/>
      <c r="N22" s="341"/>
      <c r="O22" s="342"/>
      <c r="P22" s="342"/>
      <c r="Q22" s="342"/>
      <c r="R22" s="343"/>
      <c r="S22" s="299"/>
      <c r="T22" s="347"/>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5"/>
      <c r="C23" s="336"/>
      <c r="D23" s="336"/>
      <c r="E23" s="336"/>
      <c r="F23" s="336"/>
      <c r="G23" s="336"/>
      <c r="H23" s="336"/>
      <c r="I23" s="336"/>
      <c r="J23" s="336"/>
      <c r="K23" s="336"/>
      <c r="L23" s="336"/>
      <c r="M23" s="337"/>
      <c r="N23" s="344"/>
      <c r="O23" s="345"/>
      <c r="P23" s="345"/>
      <c r="Q23" s="345"/>
      <c r="R23" s="346"/>
      <c r="S23" s="300"/>
      <c r="T23" s="347"/>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2050</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80" t="s">
        <v>2065</v>
      </c>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2"/>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6"/>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8"/>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415" t="s">
        <v>2005</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2066</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100</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c r="AN49" s="53"/>
      <c r="AO49" s="53"/>
    </row>
    <row r="50" spans="2:41" ht="25.5" customHeight="1">
      <c r="B50" s="77"/>
      <c r="C50" s="416" t="s">
        <v>56</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row>
    <row r="51" spans="2:41" ht="15.75" customHeight="1">
      <c r="B51" s="77"/>
      <c r="C51" s="416" t="s">
        <v>57</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row>
    <row r="52" spans="2:41" ht="16.5" customHeight="1" thickBot="1">
      <c r="B52" s="78"/>
      <c r="C52" s="419" t="s">
        <v>58</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96</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421"/>
      <c r="F58" s="422"/>
      <c r="G58" s="86" t="s">
        <v>49</v>
      </c>
      <c r="H58" s="421"/>
      <c r="I58" s="422"/>
      <c r="J58" s="86" t="s">
        <v>50</v>
      </c>
      <c r="K58" s="421"/>
      <c r="L58" s="422"/>
      <c r="M58" s="86" t="s">
        <v>51</v>
      </c>
      <c r="N58" s="82"/>
      <c r="O58" s="423" t="s">
        <v>52</v>
      </c>
      <c r="P58" s="423"/>
      <c r="Q58" s="423"/>
      <c r="R58" s="424"/>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9" t="s">
        <v>53</v>
      </c>
      <c r="P59" s="369"/>
      <c r="Q59" s="369"/>
      <c r="R59" s="379" t="s">
        <v>54</v>
      </c>
      <c r="S59" s="379"/>
      <c r="T59" s="368"/>
      <c r="U59" s="368"/>
      <c r="V59" s="368"/>
      <c r="W59" s="368"/>
      <c r="X59" s="368"/>
      <c r="Y59" s="380" t="s">
        <v>55</v>
      </c>
      <c r="Z59" s="380"/>
      <c r="AA59" s="368"/>
      <c r="AB59" s="368"/>
      <c r="AC59" s="368"/>
      <c r="AD59" s="368"/>
      <c r="AE59" s="368"/>
      <c r="AF59" s="368"/>
      <c r="AG59" s="368"/>
      <c r="AH59" s="368"/>
      <c r="AI59" s="368"/>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301" t="s">
        <v>52</v>
      </c>
      <c r="C63" s="301"/>
      <c r="D63" s="301"/>
      <c r="E63" s="370" t="s">
        <v>1982</v>
      </c>
      <c r="F63" s="370"/>
      <c r="G63" s="370"/>
      <c r="H63" s="371"/>
      <c r="I63" s="371"/>
      <c r="J63" s="371"/>
      <c r="K63" s="371"/>
      <c r="L63" s="371"/>
      <c r="M63" s="371"/>
      <c r="N63" s="371"/>
      <c r="O63" s="371"/>
      <c r="P63" s="371"/>
      <c r="Q63" s="371"/>
      <c r="R63" s="301" t="s">
        <v>1983</v>
      </c>
      <c r="S63" s="301"/>
      <c r="T63" s="301"/>
      <c r="U63" s="94" t="s">
        <v>1984</v>
      </c>
      <c r="V63" s="372"/>
      <c r="W63" s="372"/>
      <c r="X63" s="95" t="s">
        <v>1985</v>
      </c>
      <c r="Y63" s="372"/>
      <c r="Z63" s="378"/>
      <c r="AG63" s="59"/>
      <c r="AH63" s="59"/>
      <c r="AI63" s="59"/>
      <c r="AK63" s="75" t="str">
        <f>IFERROR(IF(AND(H63&lt;&gt;"",V63&lt;&gt;"",Y63&lt;&gt;"",U64&lt;&gt;"",U66&lt;&gt;"",U67&lt;&gt;"",AF66&lt;&gt;"",AF67&lt;&gt;""),"○","×"),"")</f>
        <v>×</v>
      </c>
      <c r="AM63" s="63"/>
    </row>
    <row r="64" spans="2:41">
      <c r="B64" s="301"/>
      <c r="C64" s="301"/>
      <c r="D64" s="301"/>
      <c r="E64" s="373" t="s">
        <v>1986</v>
      </c>
      <c r="F64" s="373"/>
      <c r="G64" s="373"/>
      <c r="H64" s="374" t="str">
        <f>IF(R58="","",R58)</f>
        <v/>
      </c>
      <c r="I64" s="374"/>
      <c r="J64" s="374"/>
      <c r="K64" s="374"/>
      <c r="L64" s="374"/>
      <c r="M64" s="374"/>
      <c r="N64" s="374"/>
      <c r="O64" s="374"/>
      <c r="P64" s="374"/>
      <c r="Q64" s="374"/>
      <c r="R64" s="301"/>
      <c r="S64" s="301"/>
      <c r="T64" s="301"/>
      <c r="U64" s="375"/>
      <c r="V64" s="376"/>
      <c r="W64" s="376"/>
      <c r="X64" s="376"/>
      <c r="Y64" s="376"/>
      <c r="Z64" s="376"/>
      <c r="AA64" s="376"/>
      <c r="AB64" s="376"/>
      <c r="AC64" s="376"/>
      <c r="AD64" s="376"/>
      <c r="AE64" s="376"/>
      <c r="AF64" s="376"/>
      <c r="AG64" s="376"/>
      <c r="AH64" s="376"/>
      <c r="AI64" s="376"/>
      <c r="AJ64" s="376"/>
      <c r="AK64" s="377"/>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1" t="s">
        <v>1987</v>
      </c>
      <c r="C66" s="301"/>
      <c r="D66" s="301"/>
      <c r="E66" s="301" t="s">
        <v>54</v>
      </c>
      <c r="F66" s="301"/>
      <c r="G66" s="301"/>
      <c r="H66" s="382" t="str">
        <f>IF(T59="","",T59)</f>
        <v/>
      </c>
      <c r="I66" s="382"/>
      <c r="J66" s="382"/>
      <c r="K66" s="382"/>
      <c r="L66" s="382"/>
      <c r="M66" s="382"/>
      <c r="N66" s="382"/>
      <c r="O66" s="301" t="s">
        <v>1988</v>
      </c>
      <c r="P66" s="301"/>
      <c r="Q66" s="301"/>
      <c r="R66" s="370" t="s">
        <v>1982</v>
      </c>
      <c r="S66" s="370"/>
      <c r="T66" s="370"/>
      <c r="U66" s="383"/>
      <c r="V66" s="383"/>
      <c r="W66" s="383"/>
      <c r="X66" s="383"/>
      <c r="Y66" s="383"/>
      <c r="Z66" s="383"/>
      <c r="AA66" s="383"/>
      <c r="AB66" s="384" t="s">
        <v>1989</v>
      </c>
      <c r="AC66" s="385"/>
      <c r="AD66" s="385"/>
      <c r="AE66" s="386"/>
      <c r="AF66" s="408"/>
      <c r="AG66" s="408"/>
      <c r="AH66" s="408"/>
      <c r="AI66" s="408"/>
      <c r="AJ66" s="408"/>
      <c r="AK66" s="408"/>
      <c r="AM66" s="63"/>
    </row>
    <row r="67" spans="2:39">
      <c r="B67" s="301"/>
      <c r="C67" s="301"/>
      <c r="D67" s="301"/>
      <c r="E67" s="301" t="s">
        <v>55</v>
      </c>
      <c r="F67" s="301"/>
      <c r="G67" s="301"/>
      <c r="H67" s="409" t="str">
        <f t="shared" ref="H67" si="0">IF(AA59="","",AA59)</f>
        <v/>
      </c>
      <c r="I67" s="409"/>
      <c r="J67" s="409"/>
      <c r="K67" s="409"/>
      <c r="L67" s="409"/>
      <c r="M67" s="409"/>
      <c r="N67" s="409"/>
      <c r="O67" s="301"/>
      <c r="P67" s="301"/>
      <c r="Q67" s="301"/>
      <c r="R67" s="373" t="s">
        <v>55</v>
      </c>
      <c r="S67" s="373"/>
      <c r="T67" s="373"/>
      <c r="U67" s="410"/>
      <c r="V67" s="410"/>
      <c r="W67" s="410"/>
      <c r="X67" s="410"/>
      <c r="Y67" s="410"/>
      <c r="Z67" s="410"/>
      <c r="AA67" s="410"/>
      <c r="AB67" s="384" t="s">
        <v>1990</v>
      </c>
      <c r="AC67" s="385"/>
      <c r="AD67" s="385"/>
      <c r="AE67" s="386"/>
      <c r="AF67" s="381"/>
      <c r="AG67" s="381"/>
      <c r="AH67" s="381"/>
      <c r="AI67" s="381"/>
      <c r="AJ67" s="381"/>
      <c r="AK67" s="381"/>
      <c r="AM67" s="63"/>
    </row>
    <row r="68" spans="2:39">
      <c r="AM68" s="63"/>
    </row>
    <row r="69" spans="2:39" ht="29.25" customHeight="1" thickBot="1">
      <c r="B69" s="366" t="s">
        <v>2062</v>
      </c>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6"/>
      <c r="AK69" s="367"/>
      <c r="AM69" s="63"/>
    </row>
    <row r="70" spans="2:39" ht="14.25" thickBot="1">
      <c r="B70" s="425" t="s">
        <v>17</v>
      </c>
      <c r="C70" s="426"/>
      <c r="D70" s="426"/>
      <c r="E70" s="427"/>
      <c r="F70" s="428" t="s">
        <v>18</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8" t="s">
        <v>19</v>
      </c>
      <c r="C71" s="399"/>
      <c r="D71" s="399"/>
      <c r="E71" s="399"/>
      <c r="F71" s="101"/>
      <c r="G71" s="431" t="s">
        <v>20</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400"/>
      <c r="C72" s="401"/>
      <c r="D72" s="401"/>
      <c r="E72" s="401"/>
      <c r="F72" s="102"/>
      <c r="G72" s="436" t="s">
        <v>21</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400"/>
      <c r="C73" s="401"/>
      <c r="D73" s="401"/>
      <c r="E73" s="401"/>
      <c r="F73" s="102"/>
      <c r="G73" s="436" t="s">
        <v>22</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402"/>
      <c r="C74" s="403"/>
      <c r="D74" s="403"/>
      <c r="E74" s="403"/>
      <c r="F74" s="104"/>
      <c r="G74" s="438" t="s">
        <v>23</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8" t="s">
        <v>24</v>
      </c>
      <c r="C75" s="399"/>
      <c r="D75" s="399"/>
      <c r="E75" s="399"/>
      <c r="F75" s="106"/>
      <c r="G75" s="435" t="s">
        <v>25</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400"/>
      <c r="C76" s="401"/>
      <c r="D76" s="401"/>
      <c r="E76" s="401"/>
      <c r="F76" s="102"/>
      <c r="G76" s="436" t="s">
        <v>26</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400"/>
      <c r="C77" s="401"/>
      <c r="D77" s="401"/>
      <c r="E77" s="401"/>
      <c r="F77" s="102"/>
      <c r="G77" s="436" t="s">
        <v>27</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402"/>
      <c r="C78" s="403"/>
      <c r="D78" s="403"/>
      <c r="E78" s="403"/>
      <c r="F78" s="109"/>
      <c r="G78" s="437" t="s">
        <v>28</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8" t="s">
        <v>29</v>
      </c>
      <c r="C79" s="399"/>
      <c r="D79" s="399"/>
      <c r="E79" s="399"/>
      <c r="F79" s="110"/>
      <c r="G79" s="435" t="s">
        <v>30</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400"/>
      <c r="C80" s="401"/>
      <c r="D80" s="401"/>
      <c r="E80" s="401"/>
      <c r="F80" s="102"/>
      <c r="G80" s="436" t="s">
        <v>31</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400"/>
      <c r="C81" s="401"/>
      <c r="D81" s="401"/>
      <c r="E81" s="401"/>
      <c r="F81" s="102"/>
      <c r="G81" s="436" t="s">
        <v>32</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402"/>
      <c r="C82" s="403"/>
      <c r="D82" s="403"/>
      <c r="E82" s="403"/>
      <c r="F82" s="104"/>
      <c r="G82" s="396" t="s">
        <v>33</v>
      </c>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111"/>
      <c r="AM82" s="218" t="b">
        <v>0</v>
      </c>
    </row>
    <row r="83" spans="2:39" ht="24.75" customHeight="1">
      <c r="B83" s="398" t="s">
        <v>34</v>
      </c>
      <c r="C83" s="399"/>
      <c r="D83" s="399"/>
      <c r="E83" s="399"/>
      <c r="F83" s="106"/>
      <c r="G83" s="433" t="s">
        <v>35</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400"/>
      <c r="C84" s="401"/>
      <c r="D84" s="401"/>
      <c r="E84" s="401"/>
      <c r="F84" s="102"/>
      <c r="G84" s="405" t="s">
        <v>36</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8"/>
      <c r="AM84" s="218" t="b">
        <v>0</v>
      </c>
    </row>
    <row r="85" spans="2:39" ht="13.5" customHeight="1">
      <c r="B85" s="400"/>
      <c r="C85" s="401"/>
      <c r="D85" s="401"/>
      <c r="E85" s="401"/>
      <c r="F85" s="102"/>
      <c r="G85" s="405" t="s">
        <v>37</v>
      </c>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112"/>
      <c r="AM85" s="218" t="b">
        <v>0</v>
      </c>
    </row>
    <row r="86" spans="2:39" ht="13.5" customHeight="1">
      <c r="B86" s="402"/>
      <c r="C86" s="403"/>
      <c r="D86" s="403"/>
      <c r="E86" s="403"/>
      <c r="F86" s="109"/>
      <c r="G86" s="396" t="s">
        <v>38</v>
      </c>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434"/>
      <c r="AM86" s="218" t="b">
        <v>0</v>
      </c>
    </row>
    <row r="87" spans="2:39" ht="21.75" customHeight="1">
      <c r="B87" s="398" t="s">
        <v>39</v>
      </c>
      <c r="C87" s="399"/>
      <c r="D87" s="399"/>
      <c r="E87" s="399"/>
      <c r="F87" s="110"/>
      <c r="G87" s="404" t="s">
        <v>40</v>
      </c>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108"/>
      <c r="AM87" s="218" t="b">
        <v>0</v>
      </c>
    </row>
    <row r="88" spans="2:39" ht="24" customHeight="1">
      <c r="B88" s="400"/>
      <c r="C88" s="401"/>
      <c r="D88" s="401"/>
      <c r="E88" s="401"/>
      <c r="F88" s="102"/>
      <c r="G88" s="405" t="s">
        <v>41</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218" t="b">
        <v>0</v>
      </c>
    </row>
    <row r="89" spans="2:39" ht="23.25" customHeight="1">
      <c r="B89" s="400"/>
      <c r="C89" s="401"/>
      <c r="D89" s="401"/>
      <c r="E89" s="401"/>
      <c r="F89" s="102"/>
      <c r="G89" s="405" t="s">
        <v>42</v>
      </c>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c r="AH89" s="405"/>
      <c r="AI89" s="405"/>
      <c r="AJ89" s="405"/>
      <c r="AK89" s="103"/>
      <c r="AM89" s="218" t="b">
        <v>0</v>
      </c>
    </row>
    <row r="90" spans="2:39" ht="13.5" customHeight="1">
      <c r="B90" s="402"/>
      <c r="C90" s="403"/>
      <c r="D90" s="403"/>
      <c r="E90" s="403"/>
      <c r="F90" s="109"/>
      <c r="G90" s="396" t="s">
        <v>43</v>
      </c>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111"/>
      <c r="AM90" s="218" t="b">
        <v>0</v>
      </c>
    </row>
    <row r="91" spans="2:39" ht="23.25" customHeight="1">
      <c r="B91" s="398" t="s">
        <v>44</v>
      </c>
      <c r="C91" s="399"/>
      <c r="D91" s="399"/>
      <c r="E91" s="399"/>
      <c r="F91" s="110"/>
      <c r="G91" s="404" t="s">
        <v>45</v>
      </c>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6"/>
      <c r="AM91" s="218" t="b">
        <v>0</v>
      </c>
    </row>
    <row r="92" spans="2:39" ht="13.5" customHeight="1">
      <c r="B92" s="400"/>
      <c r="C92" s="401"/>
      <c r="D92" s="401"/>
      <c r="E92" s="401"/>
      <c r="F92" s="102"/>
      <c r="G92" s="405" t="s">
        <v>46</v>
      </c>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103"/>
      <c r="AM92" s="218" t="b">
        <v>0</v>
      </c>
    </row>
    <row r="93" spans="2:39" ht="13.5" customHeight="1">
      <c r="B93" s="400"/>
      <c r="C93" s="401"/>
      <c r="D93" s="401"/>
      <c r="E93" s="401"/>
      <c r="F93" s="102"/>
      <c r="G93" s="405" t="s">
        <v>47</v>
      </c>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103"/>
      <c r="AM93" s="218" t="b">
        <v>0</v>
      </c>
    </row>
    <row r="94" spans="2:39" ht="14.25" customHeight="1" thickBot="1">
      <c r="B94" s="402"/>
      <c r="C94" s="403"/>
      <c r="D94" s="403"/>
      <c r="E94" s="403"/>
      <c r="F94" s="113"/>
      <c r="G94" s="407" t="s">
        <v>48</v>
      </c>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07"/>
      <c r="AK94" s="114"/>
      <c r="AM94" s="218" t="b">
        <v>0</v>
      </c>
    </row>
    <row r="95" spans="2:39" ht="9.9499999999999993" customHeight="1" thickBot="1"/>
    <row r="96" spans="2:39" ht="24.95" customHeight="1">
      <c r="B96" s="234" t="s">
        <v>2063</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2055</v>
      </c>
      <c r="E97" s="220"/>
      <c r="F97" s="49">
        <v>6</v>
      </c>
      <c r="G97" s="117" t="s">
        <v>2048</v>
      </c>
      <c r="H97" s="49">
        <v>4</v>
      </c>
      <c r="I97" s="117" t="s">
        <v>2047</v>
      </c>
      <c r="J97" s="220" t="s">
        <v>2056</v>
      </c>
      <c r="K97" s="220"/>
      <c r="L97" s="220"/>
      <c r="M97" s="49">
        <v>7</v>
      </c>
      <c r="N97" s="117" t="s">
        <v>2048</v>
      </c>
      <c r="O97" s="49">
        <v>3</v>
      </c>
      <c r="P97" s="117" t="s">
        <v>2047</v>
      </c>
      <c r="Q97" s="118" t="s">
        <v>2053</v>
      </c>
      <c r="R97" s="118">
        <f>(M97*12+O97)-(F97*12+H97)+1</f>
        <v>12</v>
      </c>
      <c r="S97" s="221" t="s">
        <v>2052</v>
      </c>
      <c r="T97" s="221"/>
      <c r="U97" s="118" t="s">
        <v>2054</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2051</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2002</v>
      </c>
      <c r="C102" s="258"/>
      <c r="D102" s="258"/>
      <c r="E102" s="266" t="str">
        <f>I8</f>
        <v/>
      </c>
      <c r="F102" s="267"/>
      <c r="G102" s="267"/>
      <c r="H102" s="267"/>
      <c r="I102" s="267"/>
      <c r="J102" s="267" t="str">
        <f>M8</f>
        <v/>
      </c>
      <c r="K102" s="267"/>
      <c r="L102" s="267"/>
      <c r="M102" s="267"/>
      <c r="N102" s="267"/>
      <c r="O102" s="267" t="str">
        <f>Q8</f>
        <v/>
      </c>
      <c r="P102" s="267"/>
      <c r="Q102" s="267"/>
      <c r="R102" s="267"/>
      <c r="S102" s="268"/>
      <c r="T102" s="269" t="s">
        <v>1980</v>
      </c>
      <c r="U102" s="270"/>
      <c r="V102" s="270"/>
      <c r="W102" s="270"/>
      <c r="X102" s="271"/>
      <c r="Y102" s="276" t="str">
        <f>IFERROR(IF(AM8=1,"新加算Ⅲ",IF(AM8=2,"新加算Ⅳ","")),"")</f>
        <v/>
      </c>
      <c r="Z102" s="277"/>
      <c r="AA102" s="277"/>
      <c r="AB102" s="277"/>
      <c r="AC102" s="277"/>
      <c r="AD102" s="277"/>
      <c r="AE102" s="278"/>
    </row>
    <row r="103" spans="2:66" ht="20.100000000000001" customHeight="1" thickBot="1">
      <c r="B103" s="257" t="s">
        <v>2000</v>
      </c>
      <c r="C103" s="258"/>
      <c r="D103" s="258"/>
      <c r="E103" s="272" t="str">
        <f>I9</f>
        <v/>
      </c>
      <c r="F103" s="273"/>
      <c r="G103" s="273"/>
      <c r="H103" s="273"/>
      <c r="I103" s="273"/>
      <c r="J103" s="273" t="str">
        <f>M9</f>
        <v/>
      </c>
      <c r="K103" s="273"/>
      <c r="L103" s="273"/>
      <c r="M103" s="273"/>
      <c r="N103" s="273"/>
      <c r="O103" s="273" t="str">
        <f>Q9</f>
        <v/>
      </c>
      <c r="P103" s="273"/>
      <c r="Q103" s="273"/>
      <c r="R103" s="273"/>
      <c r="S103" s="275"/>
      <c r="T103" s="397">
        <f>U9</f>
        <v>0</v>
      </c>
      <c r="U103" s="397"/>
      <c r="V103" s="397"/>
      <c r="W103" s="397"/>
      <c r="X103" s="397"/>
      <c r="Y103" s="272" t="str">
        <f>IFERROR(IF(AM8=1,Y9,IF(AM8=2,AC9,"")),"")</f>
        <v/>
      </c>
      <c r="Z103" s="274"/>
      <c r="AA103" s="274"/>
      <c r="AB103" s="273"/>
      <c r="AC103" s="273"/>
      <c r="AD103" s="273"/>
      <c r="AE103" s="275"/>
    </row>
    <row r="104" spans="2:66" ht="15.95" customHeight="1">
      <c r="B104" s="390" t="s">
        <v>2001</v>
      </c>
      <c r="C104" s="391"/>
      <c r="D104" s="392"/>
      <c r="E104" s="262" t="str">
        <f>IFERROR(ROUNDDOWN(ROUND(W5*I9,0)*T5,0)*W107,"")</f>
        <v/>
      </c>
      <c r="F104" s="262"/>
      <c r="G104" s="262"/>
      <c r="H104" s="262"/>
      <c r="I104" s="126" t="s">
        <v>1999</v>
      </c>
      <c r="J104" s="261" t="str">
        <f>IFERROR(ROUNDDOWN(ROUND(W5*M9,0)*T5,0)*W107,"")</f>
        <v/>
      </c>
      <c r="K104" s="262"/>
      <c r="L104" s="262"/>
      <c r="M104" s="262"/>
      <c r="N104" s="126" t="s">
        <v>1999</v>
      </c>
      <c r="O104" s="261" t="str">
        <f>IFERROR(ROUNDDOWN(ROUND(W5*Q9,0)*T5,0)*W107,"")</f>
        <v/>
      </c>
      <c r="P104" s="262"/>
      <c r="Q104" s="262"/>
      <c r="R104" s="262"/>
      <c r="S104" s="127" t="s">
        <v>1999</v>
      </c>
      <c r="T104" s="279">
        <f>IFERROR(SUM(E104,J104,O104),"")</f>
        <v>0</v>
      </c>
      <c r="U104" s="279"/>
      <c r="V104" s="279"/>
      <c r="W104" s="279"/>
      <c r="X104" s="128" t="s">
        <v>1999</v>
      </c>
      <c r="Y104" s="261" t="str">
        <f>IFERROR(IF(AM8=1,ROUNDDOWN(ROUND(W5*Y9,0)*T5,0)*AD107,IF(AM8=2,ROUNDDOWN(ROUND(W5*AC9,0)*T5,0)*AD107,"")),"")</f>
        <v/>
      </c>
      <c r="Z104" s="262"/>
      <c r="AA104" s="262"/>
      <c r="AB104" s="262"/>
      <c r="AC104" s="262"/>
      <c r="AD104" s="262"/>
      <c r="AE104" s="129" t="s">
        <v>1999</v>
      </c>
    </row>
    <row r="105" spans="2:66">
      <c r="B105" s="393"/>
      <c r="C105" s="394"/>
      <c r="D105" s="395"/>
      <c r="E105" s="387" t="str">
        <f>IFERROR("("&amp;TEXT(E104/W107,"#,##0円")&amp;"/月)","")</f>
        <v/>
      </c>
      <c r="F105" s="388"/>
      <c r="G105" s="388"/>
      <c r="H105" s="388"/>
      <c r="I105" s="388"/>
      <c r="J105" s="388" t="str">
        <f>IFERROR("("&amp;TEXT(J104/W107,"#,##0円")&amp;"/月)","")</f>
        <v/>
      </c>
      <c r="K105" s="388"/>
      <c r="L105" s="388"/>
      <c r="M105" s="388"/>
      <c r="N105" s="388"/>
      <c r="O105" s="388" t="str">
        <f>IFERROR("("&amp;TEXT(O104/W107,"#,##0円")&amp;"/月)","")</f>
        <v/>
      </c>
      <c r="P105" s="388"/>
      <c r="Q105" s="388"/>
      <c r="R105" s="388"/>
      <c r="S105" s="388"/>
      <c r="T105" s="387" t="str">
        <f>IFERROR("("&amp;TEXT(T104/W107,"#,##0円")&amp;"/月)","")</f>
        <v>(0円/月)</v>
      </c>
      <c r="U105" s="388"/>
      <c r="V105" s="388"/>
      <c r="W105" s="388"/>
      <c r="X105" s="389"/>
      <c r="Y105" s="388" t="str">
        <f>IFERROR("("&amp;TEXT(Y104/AD107,"#,##0円")&amp;"/月)","")</f>
        <v/>
      </c>
      <c r="Z105" s="388"/>
      <c r="AA105" s="388"/>
      <c r="AB105" s="388"/>
      <c r="AC105" s="388"/>
      <c r="AD105" s="388"/>
      <c r="AE105" s="388"/>
    </row>
    <row r="106" spans="2:66" ht="6.95" customHeight="1"/>
    <row r="107" spans="2:66">
      <c r="W107" s="54">
        <f>IF(H97=4,2,IF(H97=5,1,""))</f>
        <v>2</v>
      </c>
      <c r="X107" s="54" t="s">
        <v>2067</v>
      </c>
      <c r="AD107" s="54">
        <f>IF(H97=4,R97-2,IF(H97=5,R97-1,R97))</f>
        <v>10</v>
      </c>
      <c r="AE107" s="54" t="s">
        <v>2067</v>
      </c>
    </row>
    <row r="178" spans="53:53">
      <c r="BA178" s="53"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7" priority="33">
      <formula>$AM$8=2</formula>
    </cfRule>
  </conditionalFormatting>
  <conditionalFormatting sqref="T5:V5">
    <cfRule type="expression" dxfId="6" priority="29">
      <formula>OR($AC$5="訪問型サービス（総合事業）",$AC$5="通所型サービス（総合事業）")</formula>
    </cfRule>
  </conditionalFormatting>
  <conditionalFormatting sqref="AD18:AK24">
    <cfRule type="expression" dxfId="5" priority="11">
      <formula>$N$21&gt;=$N$18</formula>
    </cfRule>
  </conditionalFormatting>
  <conditionalFormatting sqref="AN8:BK10">
    <cfRule type="expression" dxfId="4" priority="5">
      <formula>$AM$8=0</formula>
    </cfRule>
  </conditionalFormatting>
  <conditionalFormatting sqref="AN14:BK15">
    <cfRule type="expression" dxfId="3" priority="4">
      <formula>$AK$14="○"</formula>
    </cfRule>
  </conditionalFormatting>
  <conditionalFormatting sqref="R97">
    <cfRule type="expression" dxfId="2" priority="3">
      <formula>OR($R$97&lt;1,$R$97&gt;12)</formula>
    </cfRule>
  </conditionalFormatting>
  <conditionalFormatting sqref="AN26:BK27">
    <cfRule type="expression" dxfId="1" priority="2">
      <formula>$AK$26="○"</formula>
    </cfRule>
  </conditionalFormatting>
  <conditionalFormatting sqref="AN48:BK48">
    <cfRule type="expression" dxfId="0"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244" t="s">
        <v>1</v>
      </c>
      <c r="AC1" s="244"/>
      <c r="AD1" s="244"/>
      <c r="AE1" s="445" t="str">
        <f>IF('別紙様式7-1（計画書）'!AD1="","",'別紙様式7-1（計画書）'!AD1)</f>
        <v/>
      </c>
      <c r="AF1" s="445"/>
      <c r="AG1" s="445"/>
      <c r="AH1" s="445"/>
      <c r="AI1" s="445"/>
      <c r="AJ1" s="445"/>
      <c r="AK1" s="445"/>
    </row>
    <row r="2" spans="2:40" ht="24" customHeight="1">
      <c r="B2" s="231" t="s">
        <v>1998</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1979</v>
      </c>
      <c r="C4" s="246"/>
      <c r="D4" s="246"/>
      <c r="E4" s="246"/>
      <c r="F4" s="246"/>
      <c r="G4" s="246" t="s">
        <v>3</v>
      </c>
      <c r="H4" s="246"/>
      <c r="I4" s="246"/>
      <c r="J4" s="246"/>
      <c r="K4" s="246"/>
      <c r="L4" s="246"/>
      <c r="M4" s="246"/>
      <c r="N4" s="301" t="s">
        <v>4</v>
      </c>
      <c r="O4" s="301"/>
      <c r="P4" s="301"/>
      <c r="Q4" s="301"/>
      <c r="R4" s="301"/>
      <c r="S4" s="301"/>
      <c r="T4" s="257" t="s">
        <v>6</v>
      </c>
      <c r="U4" s="258"/>
      <c r="V4" s="258"/>
      <c r="W4" s="258"/>
      <c r="X4" s="258"/>
      <c r="Y4" s="258"/>
      <c r="Z4" s="258"/>
      <c r="AA4" s="258"/>
      <c r="AB4" s="259"/>
      <c r="AC4" s="301" t="s">
        <v>5</v>
      </c>
      <c r="AD4" s="301"/>
      <c r="AE4" s="301"/>
      <c r="AF4" s="301"/>
      <c r="AG4" s="301"/>
      <c r="AH4" s="301"/>
      <c r="AI4" s="301"/>
      <c r="AJ4" s="301"/>
      <c r="AK4" s="301"/>
      <c r="AN4" s="132"/>
    </row>
    <row r="5" spans="2:40" ht="21.75" customHeight="1">
      <c r="B5" s="445" t="str">
        <f>IF('別紙様式7-1（計画書）'!B5="","",'別紙様式7-1（計画書）'!B5)</f>
        <v/>
      </c>
      <c r="C5" s="445"/>
      <c r="D5" s="445"/>
      <c r="E5" s="445"/>
      <c r="F5" s="445"/>
      <c r="G5" s="499" t="str">
        <f>IF('別紙様式7-1（計画書）'!G5="","",'別紙様式7-1（計画書）'!G5)</f>
        <v/>
      </c>
      <c r="H5" s="499"/>
      <c r="I5" s="499"/>
      <c r="J5" s="499"/>
      <c r="K5" s="499"/>
      <c r="L5" s="499"/>
      <c r="M5" s="499"/>
      <c r="N5" s="446" t="str">
        <f>IF('別紙様式7-1（計画書）'!N5="","",'別紙様式7-1（計画書）'!N5)</f>
        <v/>
      </c>
      <c r="O5" s="446"/>
      <c r="P5" s="446"/>
      <c r="Q5" s="446" t="str">
        <f>IF('別紙様式7-1（計画書）'!Q5="","",'別紙様式7-1（計画書）'!Q5)</f>
        <v/>
      </c>
      <c r="R5" s="446"/>
      <c r="S5" s="446"/>
      <c r="T5" s="447" t="str">
        <f>IF('別紙様式7-1（計画書）'!AC5="","",'別紙様式7-1（計画書）'!AC5)</f>
        <v/>
      </c>
      <c r="U5" s="448"/>
      <c r="V5" s="448"/>
      <c r="W5" s="448"/>
      <c r="X5" s="448"/>
      <c r="Y5" s="448"/>
      <c r="Z5" s="448"/>
      <c r="AA5" s="448"/>
      <c r="AB5" s="449"/>
      <c r="AC5" s="447" t="str">
        <f>IF('別紙様式7-1（計画書）'!B8="","",'別紙様式7-1（計画書）'!B8)</f>
        <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2008</v>
      </c>
      <c r="F7" s="480"/>
      <c r="G7" s="480"/>
      <c r="H7" s="480"/>
      <c r="I7" s="480"/>
      <c r="J7" s="480"/>
      <c r="K7" s="480"/>
      <c r="L7" s="480"/>
      <c r="M7" s="480"/>
      <c r="N7" s="480"/>
      <c r="O7" s="480"/>
      <c r="P7" s="480"/>
      <c r="Q7" s="480"/>
      <c r="R7" s="480"/>
      <c r="S7" s="480"/>
      <c r="T7" s="480"/>
      <c r="U7" s="480" t="s">
        <v>2009</v>
      </c>
      <c r="V7" s="480"/>
      <c r="W7" s="480"/>
      <c r="X7" s="480"/>
      <c r="Y7" s="480"/>
      <c r="Z7" s="480"/>
      <c r="AD7" s="59"/>
      <c r="AE7" s="59"/>
      <c r="AF7" s="59"/>
      <c r="AG7" s="59"/>
      <c r="AH7" s="59"/>
      <c r="AI7" s="59"/>
      <c r="AJ7" s="59"/>
      <c r="AK7" s="59"/>
      <c r="AL7" s="50"/>
    </row>
    <row r="8" spans="2:40" s="57" customFormat="1" ht="23.25" customHeight="1" thickBot="1">
      <c r="B8" s="484"/>
      <c r="C8" s="485"/>
      <c r="D8" s="486"/>
      <c r="E8" s="489" t="s">
        <v>2058</v>
      </c>
      <c r="F8" s="490"/>
      <c r="G8" s="490"/>
      <c r="H8" s="490"/>
      <c r="I8" s="490"/>
      <c r="J8" s="490"/>
      <c r="K8" s="490"/>
      <c r="L8" s="490"/>
      <c r="M8" s="490"/>
      <c r="N8" s="490"/>
      <c r="O8" s="490"/>
      <c r="P8" s="490"/>
      <c r="Q8" s="244"/>
      <c r="R8" s="244"/>
      <c r="S8" s="244"/>
      <c r="T8" s="244"/>
      <c r="U8" s="489" t="s">
        <v>2059</v>
      </c>
      <c r="V8" s="489"/>
      <c r="W8" s="489"/>
      <c r="X8" s="489"/>
      <c r="Y8" s="489"/>
      <c r="Z8" s="489"/>
      <c r="AM8" s="51"/>
      <c r="AN8" s="51"/>
    </row>
    <row r="9" spans="2:40" ht="16.5" customHeight="1" thickBot="1">
      <c r="B9" s="257" t="s">
        <v>2002</v>
      </c>
      <c r="C9" s="258"/>
      <c r="D9" s="456"/>
      <c r="E9" s="491" t="str">
        <f>IF('別紙様式7-1（計画書）'!I8="","",'別紙様式7-1（計画書）'!I8)</f>
        <v/>
      </c>
      <c r="F9" s="492"/>
      <c r="G9" s="492"/>
      <c r="H9" s="493"/>
      <c r="I9" s="494" t="str">
        <f>IF('別紙様式7-1（計画書）'!M8="","",'別紙様式7-1（計画書）'!M8)</f>
        <v/>
      </c>
      <c r="J9" s="492"/>
      <c r="K9" s="492"/>
      <c r="L9" s="493"/>
      <c r="M9" s="494" t="str">
        <f>IF('別紙様式7-1（計画書）'!Q8="","",'別紙様式7-1（計画書）'!Q8)</f>
        <v/>
      </c>
      <c r="N9" s="492"/>
      <c r="O9" s="492"/>
      <c r="P9" s="495"/>
      <c r="Q9" s="496" t="s">
        <v>1980</v>
      </c>
      <c r="R9" s="497"/>
      <c r="S9" s="497"/>
      <c r="T9" s="498"/>
      <c r="U9" s="450" t="str">
        <f>IFERROR(IF('別紙様式7-1（計画書）'!AM8=1,"新加算Ⅲ",IF('別紙様式7-1（計画書）'!AM8=2,"新加算Ⅳ","")),"")</f>
        <v/>
      </c>
      <c r="V9" s="451"/>
      <c r="W9" s="451"/>
      <c r="X9" s="451"/>
      <c r="Y9" s="451"/>
      <c r="Z9" s="452"/>
      <c r="AC9" s="57"/>
    </row>
    <row r="10" spans="2:40" ht="22.5" customHeight="1" thickBot="1">
      <c r="B10" s="257" t="s">
        <v>2006</v>
      </c>
      <c r="C10" s="258"/>
      <c r="D10" s="456"/>
      <c r="E10" s="453"/>
      <c r="F10" s="454"/>
      <c r="G10" s="454"/>
      <c r="H10" s="454"/>
      <c r="I10" s="487"/>
      <c r="J10" s="454"/>
      <c r="K10" s="454"/>
      <c r="L10" s="488"/>
      <c r="M10" s="454"/>
      <c r="N10" s="454"/>
      <c r="O10" s="454"/>
      <c r="P10" s="454"/>
      <c r="Q10" s="476">
        <f>SUM(E10,I10,M10)</f>
        <v>0</v>
      </c>
      <c r="R10" s="477"/>
      <c r="S10" s="477"/>
      <c r="T10" s="477"/>
      <c r="U10" s="453"/>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8" t="s">
        <v>2018</v>
      </c>
      <c r="C14" s="349"/>
      <c r="D14" s="349"/>
      <c r="E14" s="349"/>
      <c r="F14" s="349"/>
      <c r="G14" s="349"/>
      <c r="H14" s="349"/>
      <c r="I14" s="349"/>
      <c r="J14" s="349"/>
      <c r="K14" s="349"/>
      <c r="L14" s="349"/>
      <c r="M14" s="350"/>
      <c r="N14" s="357">
        <f>IFERROR(SUM(Q10,U10),"")</f>
        <v>0</v>
      </c>
      <c r="O14" s="358"/>
      <c r="P14" s="358"/>
      <c r="Q14" s="358"/>
      <c r="R14" s="359"/>
      <c r="S14" s="298" t="s">
        <v>11</v>
      </c>
      <c r="T14" s="347" t="s">
        <v>12</v>
      </c>
      <c r="U14" s="260"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1"/>
      <c r="C15" s="352"/>
      <c r="D15" s="352"/>
      <c r="E15" s="352"/>
      <c r="F15" s="352"/>
      <c r="G15" s="352"/>
      <c r="H15" s="352"/>
      <c r="I15" s="352"/>
      <c r="J15" s="352"/>
      <c r="K15" s="352"/>
      <c r="L15" s="352"/>
      <c r="M15" s="353"/>
      <c r="N15" s="360"/>
      <c r="O15" s="361"/>
      <c r="P15" s="361"/>
      <c r="Q15" s="361"/>
      <c r="R15" s="362"/>
      <c r="S15" s="299"/>
      <c r="T15" s="347"/>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4"/>
      <c r="C16" s="355"/>
      <c r="D16" s="355"/>
      <c r="E16" s="355"/>
      <c r="F16" s="355"/>
      <c r="G16" s="355"/>
      <c r="H16" s="355"/>
      <c r="I16" s="355"/>
      <c r="J16" s="355"/>
      <c r="K16" s="355"/>
      <c r="L16" s="355"/>
      <c r="M16" s="356"/>
      <c r="N16" s="363"/>
      <c r="O16" s="364"/>
      <c r="P16" s="364"/>
      <c r="Q16" s="364"/>
      <c r="R16" s="365"/>
      <c r="S16" s="300"/>
      <c r="T16" s="347"/>
      <c r="U16" s="260"/>
      <c r="V16" s="54"/>
      <c r="W16" s="306" t="s">
        <v>1992</v>
      </c>
      <c r="X16" s="306"/>
      <c r="Y16" s="306"/>
      <c r="Z16" s="306"/>
      <c r="AA16" s="306"/>
      <c r="AB16" s="306"/>
      <c r="AC16" s="306"/>
      <c r="AD16" s="63"/>
      <c r="AE16" s="54"/>
      <c r="AF16" s="54"/>
      <c r="AG16" s="54"/>
      <c r="AH16" s="54"/>
      <c r="AI16" s="54"/>
      <c r="AJ16" s="54"/>
      <c r="AK16" s="500" t="str">
        <f>IFERROR(IF(N17="","",IF(N17&gt;=N14,"○","×")),"")</f>
        <v/>
      </c>
    </row>
    <row r="17" spans="2:38" s="50" customFormat="1" ht="6.95" customHeight="1" thickBot="1">
      <c r="B17" s="348" t="s">
        <v>2017</v>
      </c>
      <c r="C17" s="349"/>
      <c r="D17" s="349"/>
      <c r="E17" s="349"/>
      <c r="F17" s="349"/>
      <c r="G17" s="349"/>
      <c r="H17" s="349"/>
      <c r="I17" s="349"/>
      <c r="J17" s="349"/>
      <c r="K17" s="349"/>
      <c r="L17" s="349"/>
      <c r="M17" s="350"/>
      <c r="N17" s="338"/>
      <c r="O17" s="339"/>
      <c r="P17" s="339"/>
      <c r="Q17" s="339"/>
      <c r="R17" s="340"/>
      <c r="S17" s="298" t="s">
        <v>11</v>
      </c>
      <c r="T17" s="347" t="s">
        <v>12</v>
      </c>
      <c r="U17" s="260" t="s">
        <v>14</v>
      </c>
      <c r="V17" s="54"/>
      <c r="W17" s="306"/>
      <c r="X17" s="306"/>
      <c r="Y17" s="306"/>
      <c r="Z17" s="306"/>
      <c r="AA17" s="306"/>
      <c r="AB17" s="306"/>
      <c r="AC17" s="306"/>
      <c r="AD17" s="63"/>
      <c r="AE17" s="54"/>
      <c r="AF17" s="54"/>
      <c r="AG17" s="54"/>
      <c r="AH17" s="54"/>
      <c r="AI17" s="54"/>
      <c r="AJ17" s="54"/>
      <c r="AK17" s="501"/>
    </row>
    <row r="18" spans="2:38" s="50" customFormat="1" ht="6.95" customHeight="1">
      <c r="B18" s="351"/>
      <c r="C18" s="352"/>
      <c r="D18" s="352"/>
      <c r="E18" s="352"/>
      <c r="F18" s="352"/>
      <c r="G18" s="352"/>
      <c r="H18" s="352"/>
      <c r="I18" s="352"/>
      <c r="J18" s="352"/>
      <c r="K18" s="352"/>
      <c r="L18" s="352"/>
      <c r="M18" s="353"/>
      <c r="N18" s="341"/>
      <c r="O18" s="342"/>
      <c r="P18" s="342"/>
      <c r="Q18" s="342"/>
      <c r="R18" s="343"/>
      <c r="S18" s="299"/>
      <c r="T18" s="347"/>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4"/>
      <c r="C19" s="355"/>
      <c r="D19" s="355"/>
      <c r="E19" s="355"/>
      <c r="F19" s="355"/>
      <c r="G19" s="355"/>
      <c r="H19" s="355"/>
      <c r="I19" s="355"/>
      <c r="J19" s="355"/>
      <c r="K19" s="355"/>
      <c r="L19" s="355"/>
      <c r="M19" s="356"/>
      <c r="N19" s="344"/>
      <c r="O19" s="345"/>
      <c r="P19" s="345"/>
      <c r="Q19" s="345"/>
      <c r="R19" s="346"/>
      <c r="S19" s="300"/>
      <c r="T19" s="347"/>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474" t="s">
        <v>2011</v>
      </c>
      <c r="D22" s="474"/>
      <c r="E22" s="474"/>
      <c r="F22" s="474"/>
      <c r="G22" s="474"/>
      <c r="H22" s="474"/>
      <c r="I22" s="474"/>
      <c r="J22" s="474"/>
      <c r="K22" s="474"/>
      <c r="L22" s="474"/>
      <c r="M22" s="474"/>
      <c r="N22" s="474"/>
      <c r="O22" s="474"/>
      <c r="P22" s="474"/>
      <c r="Q22" s="474"/>
      <c r="R22" s="474"/>
      <c r="S22" s="474"/>
      <c r="T22" s="475"/>
      <c r="U22" s="476">
        <f>U23-U24-U25</f>
        <v>0</v>
      </c>
      <c r="V22" s="477"/>
      <c r="W22" s="477"/>
      <c r="X22" s="477"/>
      <c r="Y22" s="477"/>
      <c r="Z22" s="478"/>
      <c r="AA22" s="135" t="s">
        <v>11</v>
      </c>
      <c r="AB22" s="136" t="s">
        <v>2012</v>
      </c>
      <c r="AC22" s="500" t="str">
        <f>IF(U26="","",IF(U22="","",IF(U22&gt;=U26,"○","×")))</f>
        <v>○</v>
      </c>
    </row>
    <row r="23" spans="2:38" ht="15" customHeight="1" thickBot="1">
      <c r="B23" s="503"/>
      <c r="C23" s="504" t="s">
        <v>2013</v>
      </c>
      <c r="D23" s="504"/>
      <c r="E23" s="504"/>
      <c r="F23" s="504"/>
      <c r="G23" s="504"/>
      <c r="H23" s="504"/>
      <c r="I23" s="504"/>
      <c r="J23" s="504"/>
      <c r="K23" s="504"/>
      <c r="L23" s="504"/>
      <c r="M23" s="504"/>
      <c r="N23" s="504"/>
      <c r="O23" s="504"/>
      <c r="P23" s="504"/>
      <c r="Q23" s="504"/>
      <c r="R23" s="504"/>
      <c r="S23" s="504"/>
      <c r="T23" s="459"/>
      <c r="U23" s="453"/>
      <c r="V23" s="454"/>
      <c r="W23" s="454"/>
      <c r="X23" s="454"/>
      <c r="Y23" s="454"/>
      <c r="Z23" s="455"/>
      <c r="AA23" s="135" t="s">
        <v>11</v>
      </c>
      <c r="AB23" s="136"/>
      <c r="AC23" s="502"/>
    </row>
    <row r="24" spans="2:38" ht="15.75" customHeight="1" thickBot="1">
      <c r="B24" s="503"/>
      <c r="C24" s="505" t="s">
        <v>2021</v>
      </c>
      <c r="D24" s="505"/>
      <c r="E24" s="505"/>
      <c r="F24" s="505"/>
      <c r="G24" s="505"/>
      <c r="H24" s="505"/>
      <c r="I24" s="505"/>
      <c r="J24" s="505"/>
      <c r="K24" s="505"/>
      <c r="L24" s="505"/>
      <c r="M24" s="505"/>
      <c r="N24" s="505"/>
      <c r="O24" s="505"/>
      <c r="P24" s="505"/>
      <c r="Q24" s="505"/>
      <c r="R24" s="505"/>
      <c r="S24" s="505"/>
      <c r="T24" s="506"/>
      <c r="U24" s="507">
        <f>N17</f>
        <v>0</v>
      </c>
      <c r="V24" s="508"/>
      <c r="W24" s="508"/>
      <c r="X24" s="508"/>
      <c r="Y24" s="508"/>
      <c r="Z24" s="509"/>
      <c r="AA24" s="137" t="s">
        <v>11</v>
      </c>
      <c r="AB24" s="136"/>
      <c r="AC24" s="502"/>
    </row>
    <row r="25" spans="2:38" ht="23.25" customHeight="1" thickBot="1">
      <c r="B25" s="214"/>
      <c r="C25" s="468" t="s">
        <v>2087</v>
      </c>
      <c r="D25" s="469"/>
      <c r="E25" s="469"/>
      <c r="F25" s="469"/>
      <c r="G25" s="469"/>
      <c r="H25" s="469"/>
      <c r="I25" s="469"/>
      <c r="J25" s="469"/>
      <c r="K25" s="469"/>
      <c r="L25" s="469"/>
      <c r="M25" s="469"/>
      <c r="N25" s="469"/>
      <c r="O25" s="469"/>
      <c r="P25" s="469"/>
      <c r="Q25" s="469"/>
      <c r="R25" s="469"/>
      <c r="S25" s="469"/>
      <c r="T25" s="470"/>
      <c r="U25" s="462"/>
      <c r="V25" s="463"/>
      <c r="W25" s="463"/>
      <c r="X25" s="463"/>
      <c r="Y25" s="463"/>
      <c r="Z25" s="464"/>
      <c r="AA25" s="135" t="s">
        <v>11</v>
      </c>
      <c r="AB25" s="136"/>
      <c r="AC25" s="502"/>
    </row>
    <row r="26" spans="2:38" ht="23.25" customHeight="1" thickBot="1">
      <c r="B26" s="134" t="s">
        <v>2014</v>
      </c>
      <c r="C26" s="510" t="s">
        <v>2015</v>
      </c>
      <c r="D26" s="511"/>
      <c r="E26" s="511"/>
      <c r="F26" s="511"/>
      <c r="G26" s="511"/>
      <c r="H26" s="511"/>
      <c r="I26" s="511"/>
      <c r="J26" s="511"/>
      <c r="K26" s="511"/>
      <c r="L26" s="511"/>
      <c r="M26" s="511"/>
      <c r="N26" s="511"/>
      <c r="O26" s="511"/>
      <c r="P26" s="511"/>
      <c r="Q26" s="511"/>
      <c r="R26" s="511"/>
      <c r="S26" s="511"/>
      <c r="T26" s="511"/>
      <c r="U26" s="476">
        <f>U27-U28-U29</f>
        <v>0</v>
      </c>
      <c r="V26" s="477"/>
      <c r="W26" s="477"/>
      <c r="X26" s="477"/>
      <c r="Y26" s="477"/>
      <c r="Z26" s="478"/>
      <c r="AA26" s="138" t="s">
        <v>11</v>
      </c>
      <c r="AB26" s="136" t="s">
        <v>2012</v>
      </c>
      <c r="AC26" s="501"/>
    </row>
    <row r="27" spans="2:38" ht="15" customHeight="1" thickBot="1">
      <c r="B27" s="457"/>
      <c r="C27" s="459" t="s">
        <v>2016</v>
      </c>
      <c r="D27" s="460"/>
      <c r="E27" s="460"/>
      <c r="F27" s="460"/>
      <c r="G27" s="460"/>
      <c r="H27" s="460"/>
      <c r="I27" s="460"/>
      <c r="J27" s="460"/>
      <c r="K27" s="460"/>
      <c r="L27" s="460"/>
      <c r="M27" s="460"/>
      <c r="N27" s="460"/>
      <c r="O27" s="460"/>
      <c r="P27" s="460"/>
      <c r="Q27" s="460"/>
      <c r="R27" s="460"/>
      <c r="S27" s="460"/>
      <c r="T27" s="461"/>
      <c r="U27" s="462"/>
      <c r="V27" s="463"/>
      <c r="W27" s="463"/>
      <c r="X27" s="463"/>
      <c r="Y27" s="463"/>
      <c r="Z27" s="464"/>
      <c r="AA27" s="135" t="s">
        <v>11</v>
      </c>
      <c r="AB27" s="139"/>
      <c r="AC27" s="139"/>
    </row>
    <row r="28" spans="2:38" ht="16.5" customHeight="1" thickBot="1">
      <c r="B28" s="457"/>
      <c r="C28" s="465" t="s">
        <v>2022</v>
      </c>
      <c r="D28" s="466"/>
      <c r="E28" s="466"/>
      <c r="F28" s="466"/>
      <c r="G28" s="466"/>
      <c r="H28" s="466"/>
      <c r="I28" s="466"/>
      <c r="J28" s="466"/>
      <c r="K28" s="466"/>
      <c r="L28" s="466"/>
      <c r="M28" s="466"/>
      <c r="N28" s="466"/>
      <c r="O28" s="466"/>
      <c r="P28" s="466"/>
      <c r="Q28" s="466"/>
      <c r="R28" s="466"/>
      <c r="S28" s="466"/>
      <c r="T28" s="467"/>
      <c r="U28" s="462"/>
      <c r="V28" s="463"/>
      <c r="W28" s="463"/>
      <c r="X28" s="463"/>
      <c r="Y28" s="463"/>
      <c r="Z28" s="464"/>
      <c r="AA28" s="135" t="s">
        <v>11</v>
      </c>
      <c r="AB28" s="139"/>
      <c r="AC28" s="139"/>
    </row>
    <row r="29" spans="2:38" ht="24" customHeight="1" thickBot="1">
      <c r="B29" s="458"/>
      <c r="C29" s="468" t="s">
        <v>2088</v>
      </c>
      <c r="D29" s="469"/>
      <c r="E29" s="469"/>
      <c r="F29" s="469"/>
      <c r="G29" s="469"/>
      <c r="H29" s="469"/>
      <c r="I29" s="469"/>
      <c r="J29" s="469"/>
      <c r="K29" s="469"/>
      <c r="L29" s="469"/>
      <c r="M29" s="469"/>
      <c r="N29" s="469"/>
      <c r="O29" s="469"/>
      <c r="P29" s="469"/>
      <c r="Q29" s="469"/>
      <c r="R29" s="469"/>
      <c r="S29" s="469"/>
      <c r="T29" s="470"/>
      <c r="U29" s="471"/>
      <c r="V29" s="472"/>
      <c r="W29" s="472"/>
      <c r="X29" s="472"/>
      <c r="Y29" s="472"/>
      <c r="Z29" s="473"/>
      <c r="AA29" s="138" t="s">
        <v>11</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59</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16</v>
      </c>
      <c r="C32" s="367" t="s">
        <v>2057</v>
      </c>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91</v>
      </c>
      <c r="D34" s="54" t="s">
        <v>97</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2007</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0</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92</v>
      </c>
      <c r="D37" s="54" t="s">
        <v>2070</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2007</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93</v>
      </c>
      <c r="D40" s="54" t="s">
        <v>99</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87</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16</v>
      </c>
      <c r="E42" s="68" t="s">
        <v>88</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2007</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94</v>
      </c>
      <c r="D45" s="74" t="s">
        <v>1991</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2007</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16</v>
      </c>
      <c r="C48" s="352" t="s">
        <v>2005</v>
      </c>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96</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9</v>
      </c>
      <c r="D53" s="142"/>
      <c r="E53" s="516"/>
      <c r="F53" s="517"/>
      <c r="G53" s="142" t="s">
        <v>49</v>
      </c>
      <c r="H53" s="516"/>
      <c r="I53" s="517"/>
      <c r="J53" s="142" t="s">
        <v>50</v>
      </c>
      <c r="K53" s="516"/>
      <c r="L53" s="517"/>
      <c r="M53" s="142" t="s">
        <v>51</v>
      </c>
      <c r="N53" s="141"/>
      <c r="O53" s="518" t="s">
        <v>52</v>
      </c>
      <c r="P53" s="518"/>
      <c r="Q53" s="518"/>
      <c r="R53" s="519"/>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53</v>
      </c>
      <c r="P54" s="520"/>
      <c r="Q54" s="520"/>
      <c r="R54" s="521" t="s">
        <v>54</v>
      </c>
      <c r="S54" s="521"/>
      <c r="T54" s="522"/>
      <c r="U54" s="522"/>
      <c r="V54" s="522"/>
      <c r="W54" s="522"/>
      <c r="X54" s="522"/>
      <c r="Y54" s="523" t="s">
        <v>55</v>
      </c>
      <c r="Z54" s="523"/>
      <c r="AA54" s="522"/>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1995</v>
      </c>
    </row>
    <row r="58" spans="2:37">
      <c r="B58" s="301" t="s">
        <v>52</v>
      </c>
      <c r="C58" s="301"/>
      <c r="D58" s="301"/>
      <c r="E58" s="370" t="s">
        <v>1982</v>
      </c>
      <c r="F58" s="370"/>
      <c r="G58" s="370"/>
      <c r="H58" s="531" t="str">
        <f>IF('別紙様式7-1（計画書）'!H63="","",'別紙様式7-1（計画書）'!H63)</f>
        <v/>
      </c>
      <c r="I58" s="531"/>
      <c r="J58" s="531"/>
      <c r="K58" s="531"/>
      <c r="L58" s="531"/>
      <c r="M58" s="531"/>
      <c r="N58" s="531"/>
      <c r="O58" s="531"/>
      <c r="P58" s="531"/>
      <c r="Q58" s="531"/>
      <c r="R58" s="301" t="s">
        <v>1983</v>
      </c>
      <c r="S58" s="301"/>
      <c r="T58" s="301"/>
      <c r="U58" s="94" t="s">
        <v>1984</v>
      </c>
      <c r="V58" s="532" t="str">
        <f>IF('別紙様式7-1（計画書）'!V63="","",'別紙様式7-1（計画書）'!V63)</f>
        <v/>
      </c>
      <c r="W58" s="532"/>
      <c r="X58" s="95" t="s">
        <v>1985</v>
      </c>
      <c r="Y58" s="532" t="str">
        <f>IF('別紙様式7-1（計画書）'!Y63="","",'別紙様式7-1（計画書）'!Y63)</f>
        <v/>
      </c>
      <c r="Z58" s="533"/>
      <c r="AG58" s="59"/>
      <c r="AH58" s="59"/>
      <c r="AI58" s="59"/>
    </row>
    <row r="59" spans="2:37">
      <c r="B59" s="301"/>
      <c r="C59" s="301"/>
      <c r="D59" s="301"/>
      <c r="E59" s="373" t="s">
        <v>1986</v>
      </c>
      <c r="F59" s="373"/>
      <c r="G59" s="373"/>
      <c r="H59" s="512" t="str">
        <f>IF('別紙様式7-1（計画書）'!H64="","",'別紙様式7-1（計画書）'!H64)</f>
        <v/>
      </c>
      <c r="I59" s="512"/>
      <c r="J59" s="512"/>
      <c r="K59" s="512"/>
      <c r="L59" s="512"/>
      <c r="M59" s="512"/>
      <c r="N59" s="512"/>
      <c r="O59" s="512"/>
      <c r="P59" s="512"/>
      <c r="Q59" s="512"/>
      <c r="R59" s="301"/>
      <c r="S59" s="301"/>
      <c r="T59" s="301"/>
      <c r="U59" s="513" t="str">
        <f>IF('別紙様式7-1（計画書）'!U64="","",'別紙様式7-1（計画書）'!U64)</f>
        <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1" t="s">
        <v>1987</v>
      </c>
      <c r="C61" s="301"/>
      <c r="D61" s="301"/>
      <c r="E61" s="301" t="s">
        <v>54</v>
      </c>
      <c r="F61" s="301"/>
      <c r="G61" s="301"/>
      <c r="H61" s="529" t="str">
        <f>IF('別紙様式7-1（計画書）'!H66="","",'別紙様式7-1（計画書）'!H66)</f>
        <v/>
      </c>
      <c r="I61" s="529"/>
      <c r="J61" s="529"/>
      <c r="K61" s="529"/>
      <c r="L61" s="529"/>
      <c r="M61" s="529"/>
      <c r="N61" s="529"/>
      <c r="O61" s="301" t="s">
        <v>1988</v>
      </c>
      <c r="P61" s="301"/>
      <c r="Q61" s="301"/>
      <c r="R61" s="370" t="s">
        <v>1982</v>
      </c>
      <c r="S61" s="370"/>
      <c r="T61" s="370"/>
      <c r="U61" s="530" t="str">
        <f>IF('別紙様式7-1（計画書）'!U66="","",'別紙様式7-1（計画書）'!U66)</f>
        <v/>
      </c>
      <c r="V61" s="530"/>
      <c r="W61" s="530"/>
      <c r="X61" s="530"/>
      <c r="Y61" s="530"/>
      <c r="Z61" s="530"/>
      <c r="AA61" s="530"/>
      <c r="AB61" s="384" t="s">
        <v>1989</v>
      </c>
      <c r="AC61" s="385"/>
      <c r="AD61" s="385"/>
      <c r="AE61" s="386"/>
      <c r="AF61" s="527" t="str">
        <f>IF('別紙様式7-1（計画書）'!AF66="","",'別紙様式7-1（計画書）'!AF66)</f>
        <v/>
      </c>
      <c r="AG61" s="527"/>
      <c r="AH61" s="527"/>
      <c r="AI61" s="527"/>
      <c r="AJ61" s="527"/>
      <c r="AK61" s="527"/>
    </row>
    <row r="62" spans="2:37">
      <c r="B62" s="301"/>
      <c r="C62" s="301"/>
      <c r="D62" s="301"/>
      <c r="E62" s="301" t="s">
        <v>55</v>
      </c>
      <c r="F62" s="301"/>
      <c r="G62" s="301"/>
      <c r="H62" s="527" t="str">
        <f>IF('別紙様式7-1（計画書）'!H67="","",'別紙様式7-1（計画書）'!H67)</f>
        <v/>
      </c>
      <c r="I62" s="527"/>
      <c r="J62" s="527"/>
      <c r="K62" s="527"/>
      <c r="L62" s="527"/>
      <c r="M62" s="527"/>
      <c r="N62" s="527"/>
      <c r="O62" s="301"/>
      <c r="P62" s="301"/>
      <c r="Q62" s="301"/>
      <c r="R62" s="373" t="s">
        <v>55</v>
      </c>
      <c r="S62" s="373"/>
      <c r="T62" s="373"/>
      <c r="U62" s="528" t="str">
        <f>IF('別紙様式7-1（計画書）'!U67="","",'別紙様式7-1（計画書）'!U67)</f>
        <v/>
      </c>
      <c r="V62" s="528"/>
      <c r="W62" s="528"/>
      <c r="X62" s="528"/>
      <c r="Y62" s="528"/>
      <c r="Z62" s="528"/>
      <c r="AA62" s="528"/>
      <c r="AB62" s="384" t="s">
        <v>1990</v>
      </c>
      <c r="AC62" s="385"/>
      <c r="AD62" s="385"/>
      <c r="AE62" s="386"/>
      <c r="AF62" s="529" t="str">
        <f>IF('別紙様式7-1（計画書）'!AF67="","",'別紙様式7-1（計画書）'!AF67)</f>
        <v/>
      </c>
      <c r="AG62" s="529"/>
      <c r="AH62" s="529"/>
      <c r="AI62" s="529"/>
      <c r="AJ62" s="529"/>
      <c r="AK62" s="529"/>
    </row>
    <row r="64" spans="2:37" ht="33" customHeight="1" thickBot="1">
      <c r="B64" s="367" t="s">
        <v>2086</v>
      </c>
      <c r="C64" s="367"/>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row>
    <row r="65" spans="2:39" ht="14.25" thickBot="1">
      <c r="B65" s="442" t="s">
        <v>17</v>
      </c>
      <c r="C65" s="443"/>
      <c r="D65" s="443"/>
      <c r="E65" s="444"/>
      <c r="F65" s="524" t="s">
        <v>18</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8" t="s">
        <v>19</v>
      </c>
      <c r="C66" s="399"/>
      <c r="D66" s="399"/>
      <c r="E66" s="439"/>
      <c r="F66" s="101"/>
      <c r="G66" s="431" t="s">
        <v>20</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400"/>
      <c r="C67" s="401"/>
      <c r="D67" s="401"/>
      <c r="E67" s="440"/>
      <c r="F67" s="102"/>
      <c r="G67" s="436" t="s">
        <v>21</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400"/>
      <c r="C68" s="401"/>
      <c r="D68" s="401"/>
      <c r="E68" s="440"/>
      <c r="F68" s="102"/>
      <c r="G68" s="436" t="s">
        <v>22</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402"/>
      <c r="C69" s="403"/>
      <c r="D69" s="403"/>
      <c r="E69" s="441"/>
      <c r="F69" s="104"/>
      <c r="G69" s="438" t="s">
        <v>23</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8" t="s">
        <v>24</v>
      </c>
      <c r="C70" s="399"/>
      <c r="D70" s="399"/>
      <c r="E70" s="439"/>
      <c r="F70" s="106"/>
      <c r="G70" s="435" t="s">
        <v>25</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400"/>
      <c r="C71" s="401"/>
      <c r="D71" s="401"/>
      <c r="E71" s="440"/>
      <c r="F71" s="102"/>
      <c r="G71" s="436" t="s">
        <v>26</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400"/>
      <c r="C72" s="401"/>
      <c r="D72" s="401"/>
      <c r="E72" s="440"/>
      <c r="F72" s="102"/>
      <c r="G72" s="436" t="s">
        <v>27</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402"/>
      <c r="C73" s="403"/>
      <c r="D73" s="403"/>
      <c r="E73" s="441"/>
      <c r="F73" s="109"/>
      <c r="G73" s="437" t="s">
        <v>28</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8" t="s">
        <v>29</v>
      </c>
      <c r="C74" s="399"/>
      <c r="D74" s="399"/>
      <c r="E74" s="439"/>
      <c r="F74" s="110"/>
      <c r="G74" s="435" t="s">
        <v>30</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400"/>
      <c r="C75" s="401"/>
      <c r="D75" s="401"/>
      <c r="E75" s="440"/>
      <c r="F75" s="102"/>
      <c r="G75" s="436" t="s">
        <v>31</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400"/>
      <c r="C76" s="401"/>
      <c r="D76" s="401"/>
      <c r="E76" s="440"/>
      <c r="F76" s="102"/>
      <c r="G76" s="436" t="s">
        <v>32</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402"/>
      <c r="C77" s="403"/>
      <c r="D77" s="403"/>
      <c r="E77" s="441"/>
      <c r="F77" s="104"/>
      <c r="G77" s="396" t="s">
        <v>33</v>
      </c>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111"/>
      <c r="AM77" s="131" t="b">
        <v>0</v>
      </c>
    </row>
    <row r="78" spans="2:39" ht="24.75" customHeight="1">
      <c r="B78" s="398" t="s">
        <v>34</v>
      </c>
      <c r="C78" s="399"/>
      <c r="D78" s="399"/>
      <c r="E78" s="439"/>
      <c r="F78" s="106"/>
      <c r="G78" s="433" t="s">
        <v>35</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400"/>
      <c r="C79" s="401"/>
      <c r="D79" s="401"/>
      <c r="E79" s="440"/>
      <c r="F79" s="102"/>
      <c r="G79" s="405" t="s">
        <v>36</v>
      </c>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108"/>
      <c r="AM79" s="131" t="b">
        <v>0</v>
      </c>
    </row>
    <row r="80" spans="2:39" ht="13.5" customHeight="1">
      <c r="B80" s="400"/>
      <c r="C80" s="401"/>
      <c r="D80" s="401"/>
      <c r="E80" s="440"/>
      <c r="F80" s="102"/>
      <c r="G80" s="405" t="s">
        <v>37</v>
      </c>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c r="AG80" s="405"/>
      <c r="AH80" s="405"/>
      <c r="AI80" s="405"/>
      <c r="AJ80" s="405"/>
      <c r="AK80" s="112"/>
      <c r="AM80" s="131" t="b">
        <v>0</v>
      </c>
    </row>
    <row r="81" spans="2:39" ht="13.5" customHeight="1">
      <c r="B81" s="402"/>
      <c r="C81" s="403"/>
      <c r="D81" s="403"/>
      <c r="E81" s="441"/>
      <c r="F81" s="109"/>
      <c r="G81" s="396" t="s">
        <v>38</v>
      </c>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434"/>
      <c r="AM81" s="131" t="b">
        <v>0</v>
      </c>
    </row>
    <row r="82" spans="2:39" ht="21.75" customHeight="1">
      <c r="B82" s="398" t="s">
        <v>39</v>
      </c>
      <c r="C82" s="399"/>
      <c r="D82" s="399"/>
      <c r="E82" s="439"/>
      <c r="F82" s="110"/>
      <c r="G82" s="404" t="s">
        <v>40</v>
      </c>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108"/>
      <c r="AM82" s="131" t="b">
        <v>0</v>
      </c>
    </row>
    <row r="83" spans="2:39" ht="24" customHeight="1">
      <c r="B83" s="400"/>
      <c r="C83" s="401"/>
      <c r="D83" s="401"/>
      <c r="E83" s="440"/>
      <c r="F83" s="102"/>
      <c r="G83" s="405" t="s">
        <v>41</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103"/>
      <c r="AM83" s="131" t="b">
        <v>0</v>
      </c>
    </row>
    <row r="84" spans="2:39" ht="23.25" customHeight="1">
      <c r="B84" s="400"/>
      <c r="C84" s="401"/>
      <c r="D84" s="401"/>
      <c r="E84" s="440"/>
      <c r="F84" s="102"/>
      <c r="G84" s="405" t="s">
        <v>42</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3"/>
      <c r="AM84" s="131" t="b">
        <v>0</v>
      </c>
    </row>
    <row r="85" spans="2:39" ht="13.5" customHeight="1">
      <c r="B85" s="402"/>
      <c r="C85" s="403"/>
      <c r="D85" s="403"/>
      <c r="E85" s="441"/>
      <c r="F85" s="109"/>
      <c r="G85" s="396" t="s">
        <v>43</v>
      </c>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111"/>
      <c r="AM85" s="131" t="b">
        <v>0</v>
      </c>
    </row>
    <row r="86" spans="2:39" ht="23.25" customHeight="1">
      <c r="B86" s="398" t="s">
        <v>44</v>
      </c>
      <c r="C86" s="399"/>
      <c r="D86" s="399"/>
      <c r="E86" s="439"/>
      <c r="F86" s="110"/>
      <c r="G86" s="404" t="s">
        <v>45</v>
      </c>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6"/>
      <c r="AM86" s="131" t="b">
        <v>0</v>
      </c>
    </row>
    <row r="87" spans="2:39" ht="13.5" customHeight="1">
      <c r="B87" s="400"/>
      <c r="C87" s="401"/>
      <c r="D87" s="401"/>
      <c r="E87" s="440"/>
      <c r="F87" s="102"/>
      <c r="G87" s="405" t="s">
        <v>46</v>
      </c>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103"/>
      <c r="AM87" s="131" t="b">
        <v>0</v>
      </c>
    </row>
    <row r="88" spans="2:39" ht="13.5" customHeight="1">
      <c r="B88" s="400"/>
      <c r="C88" s="401"/>
      <c r="D88" s="401"/>
      <c r="E88" s="440"/>
      <c r="F88" s="102"/>
      <c r="G88" s="405" t="s">
        <v>47</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131" t="b">
        <v>0</v>
      </c>
    </row>
    <row r="89" spans="2:39" ht="14.25" customHeight="1" thickBot="1">
      <c r="B89" s="402"/>
      <c r="C89" s="403"/>
      <c r="D89" s="403"/>
      <c r="E89" s="441"/>
      <c r="F89" s="113"/>
      <c r="G89" s="407" t="s">
        <v>48</v>
      </c>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114"/>
      <c r="AM89" s="131"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12"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2023</v>
      </c>
      <c r="B1" s="28"/>
      <c r="C1" s="28"/>
      <c r="D1" s="28"/>
      <c r="E1" s="28"/>
      <c r="F1" s="28"/>
      <c r="G1" s="28"/>
      <c r="H1" s="28"/>
      <c r="I1" s="28"/>
    </row>
    <row r="2" spans="1:9" ht="7.5" customHeight="1">
      <c r="A2" s="33"/>
      <c r="B2" s="27"/>
      <c r="C2" s="27"/>
      <c r="D2" s="27"/>
      <c r="E2" s="27"/>
      <c r="F2" s="27"/>
      <c r="G2" s="27"/>
      <c r="H2" s="27"/>
      <c r="I2" s="27"/>
    </row>
    <row r="3" spans="1:9" ht="33.75" customHeight="1">
      <c r="A3" s="38" t="s">
        <v>2071</v>
      </c>
      <c r="B3" s="27"/>
      <c r="C3" s="27"/>
      <c r="D3" s="27"/>
      <c r="E3" s="27"/>
      <c r="F3" s="27"/>
      <c r="G3" s="27"/>
      <c r="H3" s="27"/>
      <c r="I3" s="27"/>
    </row>
    <row r="4" spans="1:9" ht="51.75" customHeight="1">
      <c r="A4" s="43" t="s">
        <v>62</v>
      </c>
      <c r="B4" s="30" t="s">
        <v>63</v>
      </c>
      <c r="C4" s="30" t="s">
        <v>64</v>
      </c>
      <c r="D4" s="542" t="s">
        <v>65</v>
      </c>
      <c r="E4" s="543"/>
      <c r="F4" s="30" t="s">
        <v>66</v>
      </c>
      <c r="G4" s="32" t="s">
        <v>67</v>
      </c>
      <c r="H4" s="32" t="s">
        <v>68</v>
      </c>
      <c r="I4" s="32" t="s">
        <v>69</v>
      </c>
    </row>
    <row r="5" spans="1:9" ht="118.5" customHeight="1">
      <c r="A5" s="31" t="s">
        <v>70</v>
      </c>
      <c r="B5" s="44" t="s">
        <v>71</v>
      </c>
      <c r="C5" s="45" t="s">
        <v>72</v>
      </c>
      <c r="D5" s="544" t="s">
        <v>2024</v>
      </c>
      <c r="E5" s="545"/>
      <c r="F5" s="45" t="s">
        <v>2025</v>
      </c>
      <c r="G5" s="45" t="s">
        <v>73</v>
      </c>
      <c r="H5" s="45" t="s">
        <v>2026</v>
      </c>
      <c r="I5" s="45" t="s">
        <v>2027</v>
      </c>
    </row>
    <row r="6" spans="1:9" ht="135.75" customHeight="1">
      <c r="A6" s="31" t="s">
        <v>70</v>
      </c>
      <c r="B6" s="44" t="s">
        <v>74</v>
      </c>
      <c r="C6" s="45" t="s">
        <v>2028</v>
      </c>
      <c r="D6" s="544" t="s">
        <v>2029</v>
      </c>
      <c r="E6" s="545"/>
      <c r="F6" s="45" t="s">
        <v>2030</v>
      </c>
      <c r="G6" s="45" t="s">
        <v>75</v>
      </c>
      <c r="H6" s="45" t="s">
        <v>2031</v>
      </c>
      <c r="I6" s="45" t="s">
        <v>2027</v>
      </c>
    </row>
    <row r="7" spans="1:9" ht="175.5" customHeight="1">
      <c r="A7" s="31" t="s">
        <v>76</v>
      </c>
      <c r="B7" s="44" t="s">
        <v>77</v>
      </c>
      <c r="C7" s="45" t="s">
        <v>2032</v>
      </c>
      <c r="D7" s="544" t="s">
        <v>2033</v>
      </c>
      <c r="E7" s="545"/>
      <c r="F7" s="45" t="s">
        <v>2034</v>
      </c>
      <c r="G7" s="45" t="s">
        <v>78</v>
      </c>
      <c r="H7" s="45" t="s">
        <v>2035</v>
      </c>
      <c r="I7" s="45" t="s">
        <v>2036</v>
      </c>
    </row>
    <row r="8" spans="1:9" ht="155.25" customHeight="1">
      <c r="A8" s="31" t="s">
        <v>79</v>
      </c>
      <c r="B8" s="43"/>
      <c r="C8" s="45" t="s">
        <v>2037</v>
      </c>
      <c r="D8" s="544" t="s">
        <v>2038</v>
      </c>
      <c r="E8" s="545"/>
      <c r="F8" s="45" t="s">
        <v>2039</v>
      </c>
      <c r="G8" s="45" t="s">
        <v>80</v>
      </c>
      <c r="H8" s="45" t="s">
        <v>2040</v>
      </c>
      <c r="I8" s="45" t="s">
        <v>2041</v>
      </c>
    </row>
    <row r="9" spans="1:9" ht="150.75" customHeight="1">
      <c r="A9" s="31" t="s">
        <v>81</v>
      </c>
      <c r="B9" s="43"/>
      <c r="C9" s="45" t="s">
        <v>82</v>
      </c>
      <c r="D9" s="544" t="s">
        <v>2042</v>
      </c>
      <c r="E9" s="545"/>
      <c r="F9" s="45" t="s">
        <v>2043</v>
      </c>
      <c r="G9" s="45" t="s">
        <v>83</v>
      </c>
      <c r="H9" s="45" t="s">
        <v>2044</v>
      </c>
      <c r="I9" s="45" t="s">
        <v>2045</v>
      </c>
    </row>
    <row r="10" spans="1:9" ht="78" customHeight="1">
      <c r="A10" s="541" t="s">
        <v>2084</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35" t="s">
        <v>2068</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2085</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2072</v>
      </c>
      <c r="B17" s="539"/>
      <c r="C17" s="39" t="s">
        <v>64</v>
      </c>
      <c r="D17" s="40" t="s">
        <v>2083</v>
      </c>
      <c r="E17" s="40" t="s">
        <v>2074</v>
      </c>
      <c r="F17" s="40" t="s">
        <v>2073</v>
      </c>
      <c r="G17" s="34"/>
      <c r="H17" s="34"/>
      <c r="I17" s="34"/>
    </row>
    <row r="18" spans="1:9" ht="115.5" customHeight="1">
      <c r="A18" s="540" t="s">
        <v>2075</v>
      </c>
      <c r="B18" s="539"/>
      <c r="C18" s="41" t="s">
        <v>2032</v>
      </c>
      <c r="D18" s="41" t="s">
        <v>2035</v>
      </c>
      <c r="E18" s="41" t="s">
        <v>2078</v>
      </c>
      <c r="F18" s="41" t="s">
        <v>2079</v>
      </c>
      <c r="G18" s="34"/>
      <c r="H18" s="34"/>
      <c r="I18" s="34"/>
    </row>
    <row r="19" spans="1:9" ht="93" customHeight="1">
      <c r="A19" s="540" t="s">
        <v>2076</v>
      </c>
      <c r="B19" s="539"/>
      <c r="C19" s="41" t="s">
        <v>2037</v>
      </c>
      <c r="D19" s="41" t="s">
        <v>2040</v>
      </c>
      <c r="E19" s="41" t="s">
        <v>2080</v>
      </c>
      <c r="F19" s="42" t="s">
        <v>2082</v>
      </c>
      <c r="G19" s="27"/>
      <c r="H19" s="27"/>
      <c r="I19" s="27"/>
    </row>
    <row r="20" spans="1:9" ht="95.25" customHeight="1">
      <c r="A20" s="540" t="s">
        <v>2077</v>
      </c>
      <c r="B20" s="539"/>
      <c r="C20" s="41" t="s">
        <v>82</v>
      </c>
      <c r="D20" s="41" t="s">
        <v>2044</v>
      </c>
      <c r="E20" s="41" t="s">
        <v>2081</v>
      </c>
      <c r="F20" s="42" t="s">
        <v>2082</v>
      </c>
      <c r="G20" s="27"/>
      <c r="H20" s="27"/>
      <c r="I20" s="27"/>
    </row>
    <row r="21" spans="1:9" ht="15.75" customHeight="1">
      <c r="A21" s="27"/>
      <c r="B21" s="27"/>
      <c r="C21" s="27"/>
      <c r="D21" s="27"/>
      <c r="E21" s="27"/>
      <c r="F21" s="27"/>
      <c r="G21" s="27"/>
      <c r="H21" s="27"/>
      <c r="I21" s="27"/>
    </row>
    <row r="22" spans="1:9" ht="97.5" customHeight="1">
      <c r="A22" s="534" t="s">
        <v>2084</v>
      </c>
      <c r="B22" s="534"/>
      <c r="C22" s="534"/>
      <c r="D22" s="534"/>
      <c r="E22" s="534"/>
      <c r="F22" s="534"/>
      <c r="G22" s="534"/>
      <c r="H22" s="534"/>
      <c r="I22" s="534"/>
    </row>
    <row r="23" spans="1:9" ht="40.5" customHeight="1">
      <c r="A23" s="46" t="s">
        <v>89</v>
      </c>
      <c r="B23" s="46"/>
      <c r="C23" s="46"/>
      <c r="D23" s="46"/>
      <c r="E23" s="46"/>
      <c r="F23" s="46"/>
      <c r="G23" s="46"/>
      <c r="H23" s="46"/>
      <c r="I23" s="46"/>
    </row>
    <row r="24" spans="1:9" ht="77.25" customHeight="1">
      <c r="A24" s="535" t="s">
        <v>2068</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52" t="s">
        <v>1958</v>
      </c>
      <c r="B2" s="555" t="s">
        <v>1959</v>
      </c>
      <c r="C2" s="556"/>
      <c r="D2" s="556"/>
      <c r="E2" s="557"/>
      <c r="F2" s="558" t="s">
        <v>1960</v>
      </c>
      <c r="G2" s="559"/>
      <c r="H2" s="560"/>
      <c r="I2" s="552" t="s">
        <v>1961</v>
      </c>
      <c r="J2" s="561"/>
      <c r="K2" s="563" t="s">
        <v>1962</v>
      </c>
      <c r="L2" s="564"/>
      <c r="M2" s="564"/>
      <c r="N2" s="565"/>
      <c r="O2" s="159"/>
    </row>
    <row r="3" spans="1:15" ht="26.25" customHeight="1" thickBot="1">
      <c r="A3" s="553"/>
      <c r="B3" s="546" t="s">
        <v>1963</v>
      </c>
      <c r="C3" s="547"/>
      <c r="D3" s="547"/>
      <c r="E3" s="548"/>
      <c r="F3" s="546" t="s">
        <v>1964</v>
      </c>
      <c r="G3" s="547"/>
      <c r="H3" s="548"/>
      <c r="I3" s="554"/>
      <c r="J3" s="562"/>
      <c r="K3" s="549" t="s">
        <v>1981</v>
      </c>
      <c r="L3" s="550"/>
      <c r="M3" s="550"/>
      <c r="N3" s="551"/>
      <c r="O3" s="159"/>
    </row>
    <row r="4" spans="1:15" ht="23.25" thickBot="1">
      <c r="A4" s="554"/>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52</vt:i4>
      </vt:variant>
    </vt:vector>
  </HeadingPairs>
  <TitlesOfParts>
    <vt:vector baseType="lpstr" size="57">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2024-03-04T10:50:06Z</cp:lastPrinted>
  <dcterms:created xsi:type="dcterms:W3CDTF">2015-06-05T18:19:34Z</dcterms:created>
  <dcterms:modified xsi:type="dcterms:W3CDTF">2024-03-26T01:28:25Z</dcterms:modified>
</cp:coreProperties>
</file>