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 codeName="ThisWorkbook"/>
  <xr:revisionPtr xr6:coauthVersionLast="36" xr6:coauthVersionMax="36" documentId="8_{6FB042D1-EB71-4288-A705-B8F57AA10A57}" revIDLastSave="0" xr10:uidLastSave="{00000000-0000-0000-0000-000000000000}"/>
  <bookViews>
    <workbookView xr2:uid="{00000000-000D-0000-FFFF-FFFF00000000}" windowHeight="10920" windowWidth="14490" xWindow="0" yWindow="0"/>
  </bookViews>
  <sheets>
    <sheet r:id="rId1" name="判別" sheetId="3"/>
    <sheet r:id="rId2" name="（例）" sheetId="4"/>
  </sheets>
  <definedNames>
    <definedName hidden="1" localSheetId="1" name="_xlnm._FilterDatabase">'（例）'!$A$12:$C$335</definedName>
    <definedName hidden="1" localSheetId="0" name="_xlnm._FilterDatabase">判別!$A$12:$C$335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3" l="1"/>
  <c r="B13" i="4" l="1"/>
  <c r="C13" i="4" l="1"/>
  <c r="AK14" i="4" s="1"/>
  <c r="AK15" i="4" s="1"/>
  <c r="U14" i="4"/>
  <c r="U15" i="4" s="1"/>
  <c r="K14" i="4"/>
  <c r="K15" i="4" s="1"/>
  <c r="AE14" i="4"/>
  <c r="AE15" i="4" s="1"/>
  <c r="AD14" i="4" l="1"/>
  <c r="AD15" i="4" s="1"/>
  <c r="T14" i="4"/>
  <c r="T15" i="4" s="1"/>
  <c r="Y14" i="4"/>
  <c r="Y15" i="4" s="1"/>
  <c r="AB14" i="4"/>
  <c r="AB15" i="4" s="1"/>
  <c r="Q14" i="4"/>
  <c r="Q15" i="4" s="1"/>
  <c r="I14" i="4"/>
  <c r="I15" i="4" s="1"/>
  <c r="P14" i="4"/>
  <c r="P15" i="4" s="1"/>
  <c r="X14" i="4"/>
  <c r="X15" i="4" s="1"/>
  <c r="AA14" i="4"/>
  <c r="AA15" i="4" s="1"/>
  <c r="H14" i="4"/>
  <c r="H15" i="4" s="1"/>
  <c r="Z14" i="4"/>
  <c r="Z15" i="4" s="1"/>
  <c r="W14" i="4"/>
  <c r="W15" i="4" s="1"/>
  <c r="N14" i="4"/>
  <c r="N15" i="4" s="1"/>
  <c r="G14" i="4"/>
  <c r="G15" i="4" s="1"/>
  <c r="V14" i="4"/>
  <c r="V15" i="4" s="1"/>
  <c r="AF14" i="4"/>
  <c r="AF15" i="4" s="1"/>
  <c r="E13" i="4"/>
  <c r="L14" i="4"/>
  <c r="L15" i="4" s="1"/>
  <c r="AC14" i="4"/>
  <c r="AC15" i="4" s="1"/>
  <c r="AI14" i="4"/>
  <c r="AI15" i="4" s="1"/>
  <c r="S14" i="4"/>
  <c r="S15" i="4" s="1"/>
  <c r="AH14" i="4"/>
  <c r="AH15" i="4" s="1"/>
  <c r="R14" i="4"/>
  <c r="R15" i="4" s="1"/>
  <c r="C22" i="4"/>
  <c r="B22" i="4" s="1"/>
  <c r="C31" i="4" s="1"/>
  <c r="B31" i="4" s="1"/>
  <c r="AG14" i="4"/>
  <c r="AG15" i="4" s="1"/>
  <c r="M14" i="4"/>
  <c r="M15" i="4" s="1"/>
  <c r="O14" i="4"/>
  <c r="O15" i="4" s="1"/>
  <c r="J14" i="4"/>
  <c r="AJ14" i="4"/>
  <c r="AJ15" i="4" s="1"/>
  <c r="T23" i="4" l="1"/>
  <c r="T24" i="4" s="1"/>
  <c r="M23" i="4"/>
  <c r="M24" i="4" s="1"/>
  <c r="AD23" i="4"/>
  <c r="AD24" i="4" s="1"/>
  <c r="Y23" i="4"/>
  <c r="Y24" i="4" s="1"/>
  <c r="AJ23" i="4"/>
  <c r="AJ24" i="4" s="1"/>
  <c r="N23" i="4"/>
  <c r="N24" i="4" s="1"/>
  <c r="W23" i="4"/>
  <c r="W24" i="4" s="1"/>
  <c r="Z23" i="4"/>
  <c r="Z24" i="4" s="1"/>
  <c r="E22" i="4"/>
  <c r="AK23" i="4"/>
  <c r="AK24" i="4" s="1"/>
  <c r="AE23" i="4"/>
  <c r="AE24" i="4" s="1"/>
  <c r="P23" i="4"/>
  <c r="P24" i="4" s="1"/>
  <c r="AL19" i="4"/>
  <c r="C17" i="4" s="1"/>
  <c r="V23" i="4"/>
  <c r="V24" i="4" s="1"/>
  <c r="AB23" i="4"/>
  <c r="AB24" i="4" s="1"/>
  <c r="I23" i="4"/>
  <c r="I24" i="4" s="1"/>
  <c r="AF23" i="4"/>
  <c r="AF24" i="4" s="1"/>
  <c r="G23" i="4"/>
  <c r="G24" i="4" s="1"/>
  <c r="L23" i="4"/>
  <c r="L24" i="4" s="1"/>
  <c r="H23" i="4"/>
  <c r="H24" i="4" s="1"/>
  <c r="R23" i="4"/>
  <c r="R24" i="4" s="1"/>
  <c r="U23" i="4"/>
  <c r="U24" i="4" s="1"/>
  <c r="S23" i="4"/>
  <c r="S24" i="4" s="1"/>
  <c r="C40" i="4"/>
  <c r="B40" i="4" s="1"/>
  <c r="C49" i="4" s="1"/>
  <c r="AL17" i="4"/>
  <c r="B17" i="4" s="1"/>
  <c r="K23" i="4"/>
  <c r="K24" i="4" s="1"/>
  <c r="AI23" i="4"/>
  <c r="AI24" i="4" s="1"/>
  <c r="J15" i="4"/>
  <c r="B15" i="4" s="1"/>
  <c r="AL16" i="4"/>
  <c r="B16" i="4" s="1"/>
  <c r="X23" i="4"/>
  <c r="X24" i="4" s="1"/>
  <c r="Q23" i="4"/>
  <c r="Q24" i="4" s="1"/>
  <c r="O23" i="4"/>
  <c r="O24" i="4" s="1"/>
  <c r="J23" i="4"/>
  <c r="J24" i="4" s="1"/>
  <c r="AG23" i="4"/>
  <c r="AG24" i="4" s="1"/>
  <c r="AA23" i="4"/>
  <c r="AA24" i="4" s="1"/>
  <c r="AL18" i="4"/>
  <c r="AM18" i="4" s="1"/>
  <c r="AC23" i="4"/>
  <c r="AC24" i="4" s="1"/>
  <c r="AH23" i="4"/>
  <c r="AH24" i="4" s="1"/>
  <c r="AA32" i="4"/>
  <c r="AA33" i="4" s="1"/>
  <c r="O32" i="4"/>
  <c r="O33" i="4" s="1"/>
  <c r="AF32" i="4"/>
  <c r="AF33" i="4" s="1"/>
  <c r="S32" i="4"/>
  <c r="S33" i="4" s="1"/>
  <c r="E31" i="4"/>
  <c r="AE32" i="4"/>
  <c r="AE33" i="4" s="1"/>
  <c r="R32" i="4"/>
  <c r="R33" i="4" s="1"/>
  <c r="AC32" i="4"/>
  <c r="AC33" i="4" s="1"/>
  <c r="P32" i="4"/>
  <c r="P33" i="4" s="1"/>
  <c r="AD32" i="4"/>
  <c r="AD33" i="4" s="1"/>
  <c r="Q32" i="4"/>
  <c r="Q33" i="4" s="1"/>
  <c r="Z32" i="4"/>
  <c r="Z33" i="4" s="1"/>
  <c r="I32" i="4"/>
  <c r="I33" i="4" s="1"/>
  <c r="Y32" i="4"/>
  <c r="Y33" i="4" s="1"/>
  <c r="H32" i="4"/>
  <c r="H33" i="4" s="1"/>
  <c r="W32" i="4"/>
  <c r="W33" i="4" s="1"/>
  <c r="X32" i="4"/>
  <c r="X33" i="4" s="1"/>
  <c r="G32" i="4"/>
  <c r="AH32" i="4"/>
  <c r="AH33" i="4" s="1"/>
  <c r="L32" i="4"/>
  <c r="L33" i="4" s="1"/>
  <c r="M32" i="4"/>
  <c r="M33" i="4" s="1"/>
  <c r="AJ32" i="4"/>
  <c r="AJ33" i="4" s="1"/>
  <c r="AG32" i="4"/>
  <c r="AG33" i="4" s="1"/>
  <c r="K32" i="4"/>
  <c r="K33" i="4" s="1"/>
  <c r="J32" i="4"/>
  <c r="J33" i="4" s="1"/>
  <c r="AB32" i="4"/>
  <c r="AB33" i="4" s="1"/>
  <c r="V32" i="4"/>
  <c r="V33" i="4" s="1"/>
  <c r="U32" i="4"/>
  <c r="U33" i="4" s="1"/>
  <c r="T32" i="4"/>
  <c r="T33" i="4" s="1"/>
  <c r="N32" i="4"/>
  <c r="N33" i="4" s="1"/>
  <c r="AK32" i="4"/>
  <c r="AK33" i="4" s="1"/>
  <c r="AI32" i="4"/>
  <c r="AI33" i="4" s="1"/>
  <c r="C15" i="4" l="1"/>
  <c r="AN18" i="4" s="1"/>
  <c r="AP18" i="4" s="1"/>
  <c r="C19" i="4" s="1"/>
  <c r="C16" i="4"/>
  <c r="AM16" i="4"/>
  <c r="AN16" i="4" s="1"/>
  <c r="B18" i="4" s="1"/>
  <c r="AL27" i="4"/>
  <c r="C25" i="4" s="1"/>
  <c r="AL25" i="4"/>
  <c r="B25" i="4" s="1"/>
  <c r="AL28" i="4"/>
  <c r="C26" i="4" s="1"/>
  <c r="AL26" i="4"/>
  <c r="B26" i="4" s="1"/>
  <c r="B24" i="4"/>
  <c r="C24" i="4"/>
  <c r="Z41" i="4"/>
  <c r="Z42" i="4" s="1"/>
  <c r="N41" i="4"/>
  <c r="N42" i="4" s="1"/>
  <c r="Y41" i="4"/>
  <c r="Y42" i="4" s="1"/>
  <c r="L41" i="4"/>
  <c r="L42" i="4" s="1"/>
  <c r="AK41" i="4"/>
  <c r="AK42" i="4" s="1"/>
  <c r="X41" i="4"/>
  <c r="X42" i="4" s="1"/>
  <c r="K41" i="4"/>
  <c r="K42" i="4" s="1"/>
  <c r="AI41" i="4"/>
  <c r="AI42" i="4" s="1"/>
  <c r="I41" i="4"/>
  <c r="I42" i="4" s="1"/>
  <c r="AJ41" i="4"/>
  <c r="AJ42" i="4" s="1"/>
  <c r="W41" i="4"/>
  <c r="W42" i="4" s="1"/>
  <c r="J41" i="4"/>
  <c r="J42" i="4" s="1"/>
  <c r="V41" i="4"/>
  <c r="V42" i="4" s="1"/>
  <c r="T41" i="4"/>
  <c r="T42" i="4" s="1"/>
  <c r="AH41" i="4"/>
  <c r="AH42" i="4" s="1"/>
  <c r="S41" i="4"/>
  <c r="S42" i="4" s="1"/>
  <c r="Q41" i="4"/>
  <c r="Q42" i="4" s="1"/>
  <c r="R41" i="4"/>
  <c r="R42" i="4" s="1"/>
  <c r="AB41" i="4"/>
  <c r="AB42" i="4" s="1"/>
  <c r="E40" i="4"/>
  <c r="AD41" i="4"/>
  <c r="AD42" i="4" s="1"/>
  <c r="P41" i="4"/>
  <c r="P42" i="4" s="1"/>
  <c r="AC41" i="4"/>
  <c r="AC42" i="4" s="1"/>
  <c r="U41" i="4"/>
  <c r="U42" i="4" s="1"/>
  <c r="O41" i="4"/>
  <c r="O42" i="4" s="1"/>
  <c r="G41" i="4"/>
  <c r="AA41" i="4"/>
  <c r="AA42" i="4" s="1"/>
  <c r="M41" i="4"/>
  <c r="M42" i="4" s="1"/>
  <c r="H41" i="4"/>
  <c r="H42" i="4" s="1"/>
  <c r="AG41" i="4"/>
  <c r="AG42" i="4" s="1"/>
  <c r="AF41" i="4"/>
  <c r="AF42" i="4" s="1"/>
  <c r="AE41" i="4"/>
  <c r="AE42" i="4" s="1"/>
  <c r="AL37" i="4"/>
  <c r="AL36" i="4"/>
  <c r="AL34" i="4"/>
  <c r="AL35" i="4"/>
  <c r="G33" i="4"/>
  <c r="B33" i="4" s="1"/>
  <c r="B49" i="4"/>
  <c r="C58" i="4"/>
  <c r="C55" i="4"/>
  <c r="AM27" i="4" l="1"/>
  <c r="AN27" i="4" s="1"/>
  <c r="C29" i="4" s="1"/>
  <c r="AO27" i="4" s="1"/>
  <c r="AM25" i="4"/>
  <c r="AN25" i="4" s="1"/>
  <c r="B27" i="4" s="1"/>
  <c r="C18" i="4"/>
  <c r="C20" i="4"/>
  <c r="AO18" i="4" s="1"/>
  <c r="C33" i="4"/>
  <c r="AM34" i="4"/>
  <c r="AN34" i="4" s="1"/>
  <c r="B36" i="4" s="1"/>
  <c r="B35" i="4"/>
  <c r="AK50" i="4"/>
  <c r="AK51" i="4" s="1"/>
  <c r="Y50" i="4"/>
  <c r="Y51" i="4" s="1"/>
  <c r="M50" i="4"/>
  <c r="M51" i="4" s="1"/>
  <c r="AF50" i="4"/>
  <c r="AF51" i="4" s="1"/>
  <c r="S50" i="4"/>
  <c r="S51" i="4" s="1"/>
  <c r="E49" i="4"/>
  <c r="AE50" i="4"/>
  <c r="AE51" i="4" s="1"/>
  <c r="R50" i="4"/>
  <c r="R51" i="4" s="1"/>
  <c r="AC50" i="4"/>
  <c r="AC51" i="4" s="1"/>
  <c r="P50" i="4"/>
  <c r="P51" i="4" s="1"/>
  <c r="AD50" i="4"/>
  <c r="AD51" i="4" s="1"/>
  <c r="Q50" i="4"/>
  <c r="Q51" i="4" s="1"/>
  <c r="AI50" i="4"/>
  <c r="AI51" i="4" s="1"/>
  <c r="N50" i="4"/>
  <c r="N51" i="4" s="1"/>
  <c r="AH50" i="4"/>
  <c r="AH51" i="4" s="1"/>
  <c r="L50" i="4"/>
  <c r="L51" i="4" s="1"/>
  <c r="AG50" i="4"/>
  <c r="AG51" i="4" s="1"/>
  <c r="K50" i="4"/>
  <c r="K51" i="4" s="1"/>
  <c r="AB50" i="4"/>
  <c r="AB51" i="4" s="1"/>
  <c r="J50" i="4"/>
  <c r="J51" i="4" s="1"/>
  <c r="U50" i="4"/>
  <c r="U51" i="4" s="1"/>
  <c r="I50" i="4"/>
  <c r="I51" i="4" s="1"/>
  <c r="AJ50" i="4"/>
  <c r="AJ51" i="4" s="1"/>
  <c r="W50" i="4"/>
  <c r="W51" i="4" s="1"/>
  <c r="T50" i="4"/>
  <c r="T51" i="4" s="1"/>
  <c r="O50" i="4"/>
  <c r="O51" i="4" s="1"/>
  <c r="V50" i="4"/>
  <c r="V51" i="4" s="1"/>
  <c r="H50" i="4"/>
  <c r="H51" i="4" s="1"/>
  <c r="G50" i="4"/>
  <c r="Z50" i="4"/>
  <c r="Z51" i="4" s="1"/>
  <c r="X50" i="4"/>
  <c r="X51" i="4" s="1"/>
  <c r="AA50" i="4"/>
  <c r="AA51" i="4" s="1"/>
  <c r="AM36" i="4"/>
  <c r="C35" i="4"/>
  <c r="B34" i="4"/>
  <c r="C67" i="4"/>
  <c r="C64" i="4"/>
  <c r="B58" i="4"/>
  <c r="C34" i="4"/>
  <c r="AL44" i="4"/>
  <c r="AL45" i="4"/>
  <c r="G42" i="4"/>
  <c r="C42" i="4" s="1"/>
  <c r="AL43" i="4"/>
  <c r="AL46" i="4"/>
  <c r="AN36" i="4" l="1"/>
  <c r="C36" i="4" s="1"/>
  <c r="AP27" i="4"/>
  <c r="C28" i="4" s="1"/>
  <c r="C27" i="4"/>
  <c r="B42" i="4"/>
  <c r="AN43" i="4" s="1"/>
  <c r="B45" i="4" s="1"/>
  <c r="AJ59" i="4"/>
  <c r="AJ60" i="4" s="1"/>
  <c r="X59" i="4"/>
  <c r="X60" i="4" s="1"/>
  <c r="L59" i="4"/>
  <c r="L60" i="4" s="1"/>
  <c r="Z59" i="4"/>
  <c r="Z60" i="4" s="1"/>
  <c r="M59" i="4"/>
  <c r="M60" i="4" s="1"/>
  <c r="Y59" i="4"/>
  <c r="Y60" i="4" s="1"/>
  <c r="K59" i="4"/>
  <c r="K60" i="4" s="1"/>
  <c r="AK59" i="4"/>
  <c r="AK60" i="4" s="1"/>
  <c r="W59" i="4"/>
  <c r="W60" i="4" s="1"/>
  <c r="J59" i="4"/>
  <c r="J60" i="4" s="1"/>
  <c r="AI59" i="4"/>
  <c r="AI60" i="4" s="1"/>
  <c r="V59" i="4"/>
  <c r="V60" i="4" s="1"/>
  <c r="I59" i="4"/>
  <c r="I60" i="4" s="1"/>
  <c r="AC59" i="4"/>
  <c r="AC60" i="4" s="1"/>
  <c r="G59" i="4"/>
  <c r="AB59" i="4"/>
  <c r="AB60" i="4" s="1"/>
  <c r="E58" i="4"/>
  <c r="AA59" i="4"/>
  <c r="AA60" i="4" s="1"/>
  <c r="U59" i="4"/>
  <c r="U60" i="4" s="1"/>
  <c r="AF59" i="4"/>
  <c r="AF60" i="4" s="1"/>
  <c r="O59" i="4"/>
  <c r="O60" i="4" s="1"/>
  <c r="AD59" i="4"/>
  <c r="AD60" i="4" s="1"/>
  <c r="Q59" i="4"/>
  <c r="Q60" i="4" s="1"/>
  <c r="R59" i="4"/>
  <c r="R60" i="4" s="1"/>
  <c r="H59" i="4"/>
  <c r="H60" i="4" s="1"/>
  <c r="AH59" i="4"/>
  <c r="AH60" i="4" s="1"/>
  <c r="AG59" i="4"/>
  <c r="AG60" i="4" s="1"/>
  <c r="P59" i="4"/>
  <c r="P60" i="4" s="1"/>
  <c r="N59" i="4"/>
  <c r="N60" i="4" s="1"/>
  <c r="AE59" i="4"/>
  <c r="AE60" i="4" s="1"/>
  <c r="T59" i="4"/>
  <c r="T60" i="4" s="1"/>
  <c r="S59" i="4"/>
  <c r="S60" i="4" s="1"/>
  <c r="C44" i="4"/>
  <c r="AM45" i="4"/>
  <c r="B67" i="4"/>
  <c r="C76" i="4"/>
  <c r="C73" i="4"/>
  <c r="B43" i="4"/>
  <c r="AL52" i="4"/>
  <c r="AL54" i="4"/>
  <c r="AL53" i="4"/>
  <c r="C51" i="4"/>
  <c r="G51" i="4"/>
  <c r="B51" i="4"/>
  <c r="AL55" i="4"/>
  <c r="AN45" i="4"/>
  <c r="C43" i="4"/>
  <c r="AM43" i="4"/>
  <c r="B44" i="4"/>
  <c r="C38" i="4" l="1"/>
  <c r="AO36" i="4" s="1"/>
  <c r="AP36" i="4"/>
  <c r="C37" i="4" s="1"/>
  <c r="AL62" i="4"/>
  <c r="C60" i="4"/>
  <c r="B60" i="4"/>
  <c r="AL63" i="4"/>
  <c r="G60" i="4"/>
  <c r="AL61" i="4"/>
  <c r="AL64" i="4"/>
  <c r="AM54" i="4"/>
  <c r="C53" i="4"/>
  <c r="AI68" i="4"/>
  <c r="AI69" i="4" s="1"/>
  <c r="W68" i="4"/>
  <c r="W69" i="4" s="1"/>
  <c r="K68" i="4"/>
  <c r="K69" i="4" s="1"/>
  <c r="AF68" i="4"/>
  <c r="AF69" i="4" s="1"/>
  <c r="S68" i="4"/>
  <c r="S69" i="4" s="1"/>
  <c r="E67" i="4"/>
  <c r="AE68" i="4"/>
  <c r="AE69" i="4" s="1"/>
  <c r="R68" i="4"/>
  <c r="R69" i="4" s="1"/>
  <c r="AC68" i="4"/>
  <c r="AC69" i="4" s="1"/>
  <c r="AD68" i="4"/>
  <c r="AD69" i="4" s="1"/>
  <c r="Q68" i="4"/>
  <c r="Q69" i="4" s="1"/>
  <c r="P68" i="4"/>
  <c r="P69" i="4" s="1"/>
  <c r="V68" i="4"/>
  <c r="V69" i="4" s="1"/>
  <c r="U68" i="4"/>
  <c r="U69" i="4" s="1"/>
  <c r="T68" i="4"/>
  <c r="T69" i="4" s="1"/>
  <c r="AK68" i="4"/>
  <c r="AK69" i="4" s="1"/>
  <c r="O68" i="4"/>
  <c r="O69" i="4" s="1"/>
  <c r="Z68" i="4"/>
  <c r="Z69" i="4" s="1"/>
  <c r="H68" i="4"/>
  <c r="H69" i="4" s="1"/>
  <c r="J68" i="4"/>
  <c r="J69" i="4" s="1"/>
  <c r="AG68" i="4"/>
  <c r="AG69" i="4" s="1"/>
  <c r="M68" i="4"/>
  <c r="M69" i="4" s="1"/>
  <c r="I68" i="4"/>
  <c r="I69" i="4" s="1"/>
  <c r="G68" i="4"/>
  <c r="AB68" i="4"/>
  <c r="AB69" i="4" s="1"/>
  <c r="Y68" i="4"/>
  <c r="Y69" i="4" s="1"/>
  <c r="L68" i="4"/>
  <c r="L69" i="4" s="1"/>
  <c r="AH68" i="4"/>
  <c r="AH69" i="4" s="1"/>
  <c r="AA68" i="4"/>
  <c r="AA69" i="4" s="1"/>
  <c r="AJ68" i="4"/>
  <c r="AJ69" i="4" s="1"/>
  <c r="X68" i="4"/>
  <c r="X69" i="4" s="1"/>
  <c r="N68" i="4"/>
  <c r="N69" i="4" s="1"/>
  <c r="AN54" i="4"/>
  <c r="C52" i="4"/>
  <c r="B52" i="4"/>
  <c r="AN52" i="4"/>
  <c r="B54" i="4" s="1"/>
  <c r="AM52" i="4"/>
  <c r="B53" i="4"/>
  <c r="C45" i="4"/>
  <c r="AP45" i="4"/>
  <c r="C46" i="4" s="1"/>
  <c r="C47" i="4"/>
  <c r="AO45" i="4" s="1"/>
  <c r="C85" i="4"/>
  <c r="C82" i="4"/>
  <c r="B76" i="4"/>
  <c r="AL72" i="4" l="1"/>
  <c r="G69" i="4"/>
  <c r="AL71" i="4"/>
  <c r="C69" i="4"/>
  <c r="B69" i="4"/>
  <c r="AL73" i="4"/>
  <c r="AL70" i="4"/>
  <c r="AH77" i="4"/>
  <c r="AH78" i="4" s="1"/>
  <c r="V77" i="4"/>
  <c r="V78" i="4" s="1"/>
  <c r="J77" i="4"/>
  <c r="J78" i="4" s="1"/>
  <c r="Z77" i="4"/>
  <c r="Z78" i="4" s="1"/>
  <c r="M77" i="4"/>
  <c r="M78" i="4" s="1"/>
  <c r="Y77" i="4"/>
  <c r="Y78" i="4" s="1"/>
  <c r="L77" i="4"/>
  <c r="L78" i="4" s="1"/>
  <c r="AK77" i="4"/>
  <c r="AK78" i="4" s="1"/>
  <c r="X77" i="4"/>
  <c r="X78" i="4" s="1"/>
  <c r="K77" i="4"/>
  <c r="K78" i="4" s="1"/>
  <c r="W77" i="4"/>
  <c r="W78" i="4" s="1"/>
  <c r="AJ77" i="4"/>
  <c r="AJ78" i="4" s="1"/>
  <c r="I77" i="4"/>
  <c r="I78" i="4" s="1"/>
  <c r="AG77" i="4"/>
  <c r="AG78" i="4" s="1"/>
  <c r="P77" i="4"/>
  <c r="P78" i="4" s="1"/>
  <c r="AF77" i="4"/>
  <c r="AF78" i="4" s="1"/>
  <c r="O77" i="4"/>
  <c r="O78" i="4" s="1"/>
  <c r="AE77" i="4"/>
  <c r="AE78" i="4" s="1"/>
  <c r="N77" i="4"/>
  <c r="N78" i="4" s="1"/>
  <c r="AD77" i="4"/>
  <c r="AD78" i="4" s="1"/>
  <c r="H77" i="4"/>
  <c r="H78" i="4" s="1"/>
  <c r="S77" i="4"/>
  <c r="S78" i="4" s="1"/>
  <c r="AA77" i="4"/>
  <c r="AA78" i="4" s="1"/>
  <c r="Q77" i="4"/>
  <c r="Q78" i="4" s="1"/>
  <c r="E76" i="4"/>
  <c r="AB77" i="4"/>
  <c r="AB78" i="4" s="1"/>
  <c r="T77" i="4"/>
  <c r="T78" i="4" s="1"/>
  <c r="AC77" i="4"/>
  <c r="AC78" i="4" s="1"/>
  <c r="U77" i="4"/>
  <c r="U78" i="4" s="1"/>
  <c r="AI77" i="4"/>
  <c r="AI78" i="4" s="1"/>
  <c r="G77" i="4"/>
  <c r="R77" i="4"/>
  <c r="R78" i="4" s="1"/>
  <c r="C62" i="4"/>
  <c r="AM63" i="4"/>
  <c r="AN61" i="4"/>
  <c r="B63" i="4" s="1"/>
  <c r="B61" i="4"/>
  <c r="C91" i="4"/>
  <c r="B85" i="4"/>
  <c r="C94" i="4"/>
  <c r="C61" i="4"/>
  <c r="AN63" i="4"/>
  <c r="AP54" i="4"/>
  <c r="C54" i="4"/>
  <c r="C56" i="4"/>
  <c r="B62" i="4"/>
  <c r="AM61" i="4"/>
  <c r="AJ86" i="4" l="1"/>
  <c r="AJ87" i="4" s="1"/>
  <c r="X86" i="4"/>
  <c r="X87" i="4" s="1"/>
  <c r="L86" i="4"/>
  <c r="L87" i="4" s="1"/>
  <c r="AK86" i="4"/>
  <c r="AK87" i="4" s="1"/>
  <c r="W86" i="4"/>
  <c r="W87" i="4" s="1"/>
  <c r="J86" i="4"/>
  <c r="J87" i="4" s="1"/>
  <c r="AI86" i="4"/>
  <c r="AI87" i="4" s="1"/>
  <c r="U86" i="4"/>
  <c r="U87" i="4" s="1"/>
  <c r="G86" i="4"/>
  <c r="AH86" i="4"/>
  <c r="AH87" i="4" s="1"/>
  <c r="T86" i="4"/>
  <c r="T87" i="4" s="1"/>
  <c r="E85" i="4"/>
  <c r="AG86" i="4"/>
  <c r="AG87" i="4" s="1"/>
  <c r="S86" i="4"/>
  <c r="S87" i="4" s="1"/>
  <c r="R86" i="4"/>
  <c r="R87" i="4" s="1"/>
  <c r="AF86" i="4"/>
  <c r="AF87" i="4" s="1"/>
  <c r="AD86" i="4"/>
  <c r="AD87" i="4" s="1"/>
  <c r="K86" i="4"/>
  <c r="K87" i="4" s="1"/>
  <c r="AC86" i="4"/>
  <c r="AC87" i="4" s="1"/>
  <c r="I86" i="4"/>
  <c r="I87" i="4" s="1"/>
  <c r="AB86" i="4"/>
  <c r="AB87" i="4" s="1"/>
  <c r="H86" i="4"/>
  <c r="H87" i="4" s="1"/>
  <c r="AA86" i="4"/>
  <c r="AA87" i="4" s="1"/>
  <c r="O86" i="4"/>
  <c r="O87" i="4" s="1"/>
  <c r="M86" i="4"/>
  <c r="M87" i="4" s="1"/>
  <c r="AE86" i="4"/>
  <c r="AE87" i="4" s="1"/>
  <c r="N86" i="4"/>
  <c r="N87" i="4" s="1"/>
  <c r="V86" i="4"/>
  <c r="V87" i="4" s="1"/>
  <c r="Z86" i="4"/>
  <c r="Z87" i="4" s="1"/>
  <c r="Y86" i="4"/>
  <c r="Y87" i="4" s="1"/>
  <c r="Q86" i="4"/>
  <c r="Q87" i="4" s="1"/>
  <c r="P86" i="4"/>
  <c r="P87" i="4" s="1"/>
  <c r="AO54" i="4"/>
  <c r="AM72" i="4"/>
  <c r="C71" i="4"/>
  <c r="AL80" i="4"/>
  <c r="C78" i="4"/>
  <c r="B78" i="4"/>
  <c r="AL79" i="4"/>
  <c r="AL81" i="4"/>
  <c r="AL82" i="4"/>
  <c r="G78" i="4"/>
  <c r="B71" i="4"/>
  <c r="AM70" i="4"/>
  <c r="AP63" i="4"/>
  <c r="C63" i="4"/>
  <c r="C65" i="4"/>
  <c r="AO63" i="4" s="1"/>
  <c r="B70" i="4"/>
  <c r="AN70" i="4"/>
  <c r="B72" i="4" s="1"/>
  <c r="C103" i="4"/>
  <c r="B94" i="4"/>
  <c r="C100" i="4"/>
  <c r="AN72" i="4"/>
  <c r="C70" i="4"/>
  <c r="AL88" i="4" l="1"/>
  <c r="AL90" i="4"/>
  <c r="C87" i="4"/>
  <c r="AL91" i="4"/>
  <c r="AL89" i="4"/>
  <c r="G87" i="4"/>
  <c r="B87" i="4"/>
  <c r="AN79" i="4"/>
  <c r="B81" i="4" s="1"/>
  <c r="B79" i="4"/>
  <c r="AJ95" i="4"/>
  <c r="AJ96" i="4" s="1"/>
  <c r="X95" i="4"/>
  <c r="X96" i="4" s="1"/>
  <c r="L95" i="4"/>
  <c r="L96" i="4" s="1"/>
  <c r="AI95" i="4"/>
  <c r="AI96" i="4" s="1"/>
  <c r="W95" i="4"/>
  <c r="W96" i="4" s="1"/>
  <c r="K95" i="4"/>
  <c r="K96" i="4" s="1"/>
  <c r="Z95" i="4"/>
  <c r="Z96" i="4" s="1"/>
  <c r="J95" i="4"/>
  <c r="J96" i="4" s="1"/>
  <c r="V95" i="4"/>
  <c r="V96" i="4" s="1"/>
  <c r="H95" i="4"/>
  <c r="H96" i="4" s="1"/>
  <c r="AK95" i="4"/>
  <c r="AK96" i="4" s="1"/>
  <c r="S95" i="4"/>
  <c r="S96" i="4" s="1"/>
  <c r="AH95" i="4"/>
  <c r="AH96" i="4" s="1"/>
  <c r="R95" i="4"/>
  <c r="R96" i="4" s="1"/>
  <c r="AG95" i="4"/>
  <c r="AG96" i="4" s="1"/>
  <c r="Q95" i="4"/>
  <c r="Q96" i="4" s="1"/>
  <c r="AF95" i="4"/>
  <c r="AF96" i="4" s="1"/>
  <c r="P95" i="4"/>
  <c r="P96" i="4" s="1"/>
  <c r="AE95" i="4"/>
  <c r="AE96" i="4" s="1"/>
  <c r="O95" i="4"/>
  <c r="O96" i="4" s="1"/>
  <c r="AC95" i="4"/>
  <c r="AC96" i="4" s="1"/>
  <c r="AB95" i="4"/>
  <c r="AB96" i="4" s="1"/>
  <c r="AA95" i="4"/>
  <c r="AA96" i="4" s="1"/>
  <c r="Y95" i="4"/>
  <c r="Y96" i="4" s="1"/>
  <c r="G95" i="4"/>
  <c r="M95" i="4"/>
  <c r="M96" i="4" s="1"/>
  <c r="AD95" i="4"/>
  <c r="AD96" i="4" s="1"/>
  <c r="N95" i="4"/>
  <c r="N96" i="4" s="1"/>
  <c r="I95" i="4"/>
  <c r="I96" i="4" s="1"/>
  <c r="E94" i="4"/>
  <c r="U95" i="4"/>
  <c r="U96" i="4" s="1"/>
  <c r="T95" i="4"/>
  <c r="T96" i="4" s="1"/>
  <c r="AP72" i="4"/>
  <c r="C72" i="4"/>
  <c r="C74" i="4"/>
  <c r="AM81" i="4"/>
  <c r="C80" i="4"/>
  <c r="C79" i="4"/>
  <c r="AN81" i="4"/>
  <c r="C109" i="4"/>
  <c r="B103" i="4"/>
  <c r="C112" i="4"/>
  <c r="B80" i="4"/>
  <c r="AM79" i="4"/>
  <c r="AP81" i="4" l="1"/>
  <c r="C81" i="4"/>
  <c r="C83" i="4"/>
  <c r="AO81" i="4" s="1"/>
  <c r="C118" i="4"/>
  <c r="C121" i="4"/>
  <c r="B112" i="4"/>
  <c r="AM90" i="4"/>
  <c r="C89" i="4"/>
  <c r="G96" i="4"/>
  <c r="AL99" i="4"/>
  <c r="C96" i="4"/>
  <c r="B96" i="4"/>
  <c r="AL97" i="4"/>
  <c r="AL100" i="4"/>
  <c r="AL98" i="4"/>
  <c r="AO72" i="4"/>
  <c r="B89" i="4"/>
  <c r="AM88" i="4"/>
  <c r="AI104" i="4"/>
  <c r="AI105" i="4" s="1"/>
  <c r="W104" i="4"/>
  <c r="W105" i="4" s="1"/>
  <c r="K104" i="4"/>
  <c r="K105" i="4" s="1"/>
  <c r="AH104" i="4"/>
  <c r="AH105" i="4" s="1"/>
  <c r="V104" i="4"/>
  <c r="V105" i="4" s="1"/>
  <c r="J104" i="4"/>
  <c r="J105" i="4" s="1"/>
  <c r="AA104" i="4"/>
  <c r="AA105" i="4" s="1"/>
  <c r="M104" i="4"/>
  <c r="M105" i="4" s="1"/>
  <c r="Z104" i="4"/>
  <c r="Z105" i="4" s="1"/>
  <c r="L104" i="4"/>
  <c r="L105" i="4" s="1"/>
  <c r="Y104" i="4"/>
  <c r="Y105" i="4" s="1"/>
  <c r="I104" i="4"/>
  <c r="I105" i="4" s="1"/>
  <c r="AD104" i="4"/>
  <c r="AD105" i="4" s="1"/>
  <c r="H104" i="4"/>
  <c r="H105" i="4" s="1"/>
  <c r="AC104" i="4"/>
  <c r="AC105" i="4" s="1"/>
  <c r="G104" i="4"/>
  <c r="AB104" i="4"/>
  <c r="AB105" i="4" s="1"/>
  <c r="E103" i="4"/>
  <c r="X104" i="4"/>
  <c r="X105" i="4" s="1"/>
  <c r="U104" i="4"/>
  <c r="U105" i="4" s="1"/>
  <c r="O104" i="4"/>
  <c r="O105" i="4" s="1"/>
  <c r="N104" i="4"/>
  <c r="N105" i="4" s="1"/>
  <c r="AK104" i="4"/>
  <c r="AK105" i="4" s="1"/>
  <c r="AJ104" i="4"/>
  <c r="AJ105" i="4" s="1"/>
  <c r="R104" i="4"/>
  <c r="R105" i="4" s="1"/>
  <c r="AG104" i="4"/>
  <c r="AG105" i="4" s="1"/>
  <c r="S104" i="4"/>
  <c r="S105" i="4" s="1"/>
  <c r="Q104" i="4"/>
  <c r="Q105" i="4" s="1"/>
  <c r="AE104" i="4"/>
  <c r="AE105" i="4" s="1"/>
  <c r="T104" i="4"/>
  <c r="T105" i="4" s="1"/>
  <c r="AF104" i="4"/>
  <c r="AF105" i="4" s="1"/>
  <c r="P104" i="4"/>
  <c r="P105" i="4" s="1"/>
  <c r="C88" i="4"/>
  <c r="AN90" i="4"/>
  <c r="B88" i="4"/>
  <c r="AN88" i="4"/>
  <c r="B90" i="4" s="1"/>
  <c r="G105" i="4" l="1"/>
  <c r="AL108" i="4"/>
  <c r="C105" i="4"/>
  <c r="AL109" i="4"/>
  <c r="B105" i="4"/>
  <c r="AL106" i="4"/>
  <c r="AL107" i="4"/>
  <c r="AH113" i="4"/>
  <c r="AH114" i="4" s="1"/>
  <c r="V113" i="4"/>
  <c r="V114" i="4" s="1"/>
  <c r="J113" i="4"/>
  <c r="J114" i="4" s="1"/>
  <c r="AG113" i="4"/>
  <c r="AG114" i="4" s="1"/>
  <c r="U113" i="4"/>
  <c r="U114" i="4" s="1"/>
  <c r="I113" i="4"/>
  <c r="I114" i="4" s="1"/>
  <c r="AB113" i="4"/>
  <c r="AB114" i="4" s="1"/>
  <c r="N113" i="4"/>
  <c r="N114" i="4" s="1"/>
  <c r="AA113" i="4"/>
  <c r="AA114" i="4" s="1"/>
  <c r="M113" i="4"/>
  <c r="M114" i="4" s="1"/>
  <c r="Z113" i="4"/>
  <c r="Z114" i="4" s="1"/>
  <c r="L113" i="4"/>
  <c r="L114" i="4" s="1"/>
  <c r="T113" i="4"/>
  <c r="T114" i="4" s="1"/>
  <c r="S113" i="4"/>
  <c r="S114" i="4" s="1"/>
  <c r="AK113" i="4"/>
  <c r="AK114" i="4" s="1"/>
  <c r="R113" i="4"/>
  <c r="R114" i="4" s="1"/>
  <c r="AJ113" i="4"/>
  <c r="AJ114" i="4" s="1"/>
  <c r="Q113" i="4"/>
  <c r="Q114" i="4" s="1"/>
  <c r="P113" i="4"/>
  <c r="P114" i="4" s="1"/>
  <c r="X113" i="4"/>
  <c r="X114" i="4" s="1"/>
  <c r="W113" i="4"/>
  <c r="W114" i="4" s="1"/>
  <c r="O113" i="4"/>
  <c r="O114" i="4" s="1"/>
  <c r="K113" i="4"/>
  <c r="K114" i="4" s="1"/>
  <c r="AD113" i="4"/>
  <c r="AD114" i="4" s="1"/>
  <c r="E112" i="4"/>
  <c r="AI113" i="4"/>
  <c r="AI114" i="4" s="1"/>
  <c r="AC113" i="4"/>
  <c r="AC114" i="4" s="1"/>
  <c r="H113" i="4"/>
  <c r="H114" i="4" s="1"/>
  <c r="G113" i="4"/>
  <c r="Y113" i="4"/>
  <c r="Y114" i="4" s="1"/>
  <c r="AE113" i="4"/>
  <c r="AE114" i="4" s="1"/>
  <c r="AF113" i="4"/>
  <c r="AF114" i="4" s="1"/>
  <c r="AP90" i="4"/>
  <c r="C90" i="4"/>
  <c r="C92" i="4"/>
  <c r="C127" i="4"/>
  <c r="C130" i="4"/>
  <c r="B121" i="4"/>
  <c r="C97" i="4"/>
  <c r="AN99" i="4"/>
  <c r="B98" i="4"/>
  <c r="AM97" i="4"/>
  <c r="AM99" i="4"/>
  <c r="C98" i="4"/>
  <c r="B97" i="4"/>
  <c r="AN97" i="4"/>
  <c r="B99" i="4" s="1"/>
  <c r="AL117" i="4" l="1"/>
  <c r="G114" i="4"/>
  <c r="AL116" i="4"/>
  <c r="C114" i="4"/>
  <c r="B114" i="4"/>
  <c r="AL118" i="4"/>
  <c r="AL115" i="4"/>
  <c r="C136" i="4"/>
  <c r="B130" i="4"/>
  <c r="C139" i="4"/>
  <c r="AO90" i="4"/>
  <c r="AM108" i="4"/>
  <c r="C107" i="4"/>
  <c r="C99" i="4"/>
  <c r="AP99" i="4"/>
  <c r="C101" i="4"/>
  <c r="AO99" i="4" s="1"/>
  <c r="AG122" i="4"/>
  <c r="AG123" i="4" s="1"/>
  <c r="U122" i="4"/>
  <c r="U123" i="4" s="1"/>
  <c r="I122" i="4"/>
  <c r="I123" i="4" s="1"/>
  <c r="AF122" i="4"/>
  <c r="AF123" i="4" s="1"/>
  <c r="T122" i="4"/>
  <c r="T123" i="4" s="1"/>
  <c r="H122" i="4"/>
  <c r="H123" i="4" s="1"/>
  <c r="AC122" i="4"/>
  <c r="AC123" i="4" s="1"/>
  <c r="O122" i="4"/>
  <c r="O123" i="4" s="1"/>
  <c r="AB122" i="4"/>
  <c r="AB123" i="4" s="1"/>
  <c r="N122" i="4"/>
  <c r="N123" i="4" s="1"/>
  <c r="AA122" i="4"/>
  <c r="AA123" i="4" s="1"/>
  <c r="M122" i="4"/>
  <c r="M123" i="4" s="1"/>
  <c r="AH122" i="4"/>
  <c r="AH123" i="4" s="1"/>
  <c r="L122" i="4"/>
  <c r="L123" i="4" s="1"/>
  <c r="AE122" i="4"/>
  <c r="AE123" i="4" s="1"/>
  <c r="K122" i="4"/>
  <c r="K123" i="4" s="1"/>
  <c r="AD122" i="4"/>
  <c r="AD123" i="4" s="1"/>
  <c r="J122" i="4"/>
  <c r="J123" i="4" s="1"/>
  <c r="Z122" i="4"/>
  <c r="Z123" i="4" s="1"/>
  <c r="G122" i="4"/>
  <c r="Y122" i="4"/>
  <c r="Y123" i="4" s="1"/>
  <c r="E121" i="4"/>
  <c r="AJ122" i="4"/>
  <c r="AJ123" i="4" s="1"/>
  <c r="AI122" i="4"/>
  <c r="AI123" i="4" s="1"/>
  <c r="X122" i="4"/>
  <c r="X123" i="4" s="1"/>
  <c r="W122" i="4"/>
  <c r="W123" i="4" s="1"/>
  <c r="AK122" i="4"/>
  <c r="AK123" i="4" s="1"/>
  <c r="Q122" i="4"/>
  <c r="Q123" i="4" s="1"/>
  <c r="P122" i="4"/>
  <c r="P123" i="4" s="1"/>
  <c r="R122" i="4"/>
  <c r="R123" i="4" s="1"/>
  <c r="V122" i="4"/>
  <c r="V123" i="4" s="1"/>
  <c r="S122" i="4"/>
  <c r="S123" i="4" s="1"/>
  <c r="B107" i="4"/>
  <c r="AM106" i="4"/>
  <c r="B106" i="4"/>
  <c r="AN106" i="4"/>
  <c r="B108" i="4" s="1"/>
  <c r="AN108" i="4"/>
  <c r="C106" i="4"/>
  <c r="C148" i="4" l="1"/>
  <c r="C145" i="4"/>
  <c r="B139" i="4"/>
  <c r="AP108" i="4"/>
  <c r="C108" i="4"/>
  <c r="C110" i="4"/>
  <c r="AO108" i="4" s="1"/>
  <c r="AM117" i="4"/>
  <c r="C116" i="4"/>
  <c r="B116" i="4"/>
  <c r="AM115" i="4"/>
  <c r="AF131" i="4"/>
  <c r="AF132" i="4" s="1"/>
  <c r="T131" i="4"/>
  <c r="T132" i="4" s="1"/>
  <c r="H131" i="4"/>
  <c r="H132" i="4" s="1"/>
  <c r="AE131" i="4"/>
  <c r="AE132" i="4" s="1"/>
  <c r="S131" i="4"/>
  <c r="S132" i="4" s="1"/>
  <c r="G131" i="4"/>
  <c r="AD131" i="4"/>
  <c r="AD132" i="4" s="1"/>
  <c r="P131" i="4"/>
  <c r="P132" i="4" s="1"/>
  <c r="AC131" i="4"/>
  <c r="AC132" i="4" s="1"/>
  <c r="O131" i="4"/>
  <c r="O132" i="4" s="1"/>
  <c r="AB131" i="4"/>
  <c r="AB132" i="4" s="1"/>
  <c r="N131" i="4"/>
  <c r="N132" i="4" s="1"/>
  <c r="X131" i="4"/>
  <c r="X132" i="4" s="1"/>
  <c r="W131" i="4"/>
  <c r="W132" i="4" s="1"/>
  <c r="V131" i="4"/>
  <c r="V132" i="4" s="1"/>
  <c r="U131" i="4"/>
  <c r="U132" i="4" s="1"/>
  <c r="AK131" i="4"/>
  <c r="AK132" i="4" s="1"/>
  <c r="R131" i="4"/>
  <c r="R132" i="4" s="1"/>
  <c r="L131" i="4"/>
  <c r="L132" i="4" s="1"/>
  <c r="K131" i="4"/>
  <c r="K132" i="4" s="1"/>
  <c r="J131" i="4"/>
  <c r="J132" i="4" s="1"/>
  <c r="AJ131" i="4"/>
  <c r="AJ132" i="4" s="1"/>
  <c r="I131" i="4"/>
  <c r="I132" i="4" s="1"/>
  <c r="Y131" i="4"/>
  <c r="Y132" i="4" s="1"/>
  <c r="AI131" i="4"/>
  <c r="AI132" i="4" s="1"/>
  <c r="AH131" i="4"/>
  <c r="AH132" i="4" s="1"/>
  <c r="E130" i="4"/>
  <c r="Z131" i="4"/>
  <c r="Z132" i="4" s="1"/>
  <c r="AG131" i="4"/>
  <c r="AG132" i="4" s="1"/>
  <c r="AA131" i="4"/>
  <c r="AA132" i="4" s="1"/>
  <c r="Q131" i="4"/>
  <c r="Q132" i="4" s="1"/>
  <c r="M131" i="4"/>
  <c r="M132" i="4" s="1"/>
  <c r="B115" i="4"/>
  <c r="AN115" i="4"/>
  <c r="B117" i="4" s="1"/>
  <c r="AL126" i="4"/>
  <c r="AL127" i="4"/>
  <c r="AL124" i="4"/>
  <c r="C123" i="4"/>
  <c r="G123" i="4"/>
  <c r="AL125" i="4"/>
  <c r="B123" i="4"/>
  <c r="C115" i="4"/>
  <c r="AN117" i="4"/>
  <c r="AM126" i="4" l="1"/>
  <c r="C125" i="4"/>
  <c r="B124" i="4"/>
  <c r="AN124" i="4"/>
  <c r="B126" i="4" s="1"/>
  <c r="C124" i="4"/>
  <c r="AN126" i="4"/>
  <c r="AP117" i="4"/>
  <c r="C117" i="4"/>
  <c r="C119" i="4"/>
  <c r="AO117" i="4" s="1"/>
  <c r="AL136" i="4"/>
  <c r="AL133" i="4"/>
  <c r="AL135" i="4"/>
  <c r="G132" i="4"/>
  <c r="AL134" i="4"/>
  <c r="C132" i="4"/>
  <c r="B132" i="4"/>
  <c r="AE140" i="4"/>
  <c r="AE141" i="4" s="1"/>
  <c r="S140" i="4"/>
  <c r="S141" i="4" s="1"/>
  <c r="G140" i="4"/>
  <c r="AD140" i="4"/>
  <c r="AD141" i="4" s="1"/>
  <c r="R140" i="4"/>
  <c r="R141" i="4" s="1"/>
  <c r="E139" i="4"/>
  <c r="AG140" i="4"/>
  <c r="AG141" i="4" s="1"/>
  <c r="Q140" i="4"/>
  <c r="Q141" i="4" s="1"/>
  <c r="AF140" i="4"/>
  <c r="AF141" i="4" s="1"/>
  <c r="P140" i="4"/>
  <c r="P141" i="4" s="1"/>
  <c r="AC140" i="4"/>
  <c r="AC141" i="4" s="1"/>
  <c r="O140" i="4"/>
  <c r="O141" i="4" s="1"/>
  <c r="AJ140" i="4"/>
  <c r="AJ141" i="4" s="1"/>
  <c r="N140" i="4"/>
  <c r="N141" i="4" s="1"/>
  <c r="AI140" i="4"/>
  <c r="AI141" i="4" s="1"/>
  <c r="M140" i="4"/>
  <c r="M141" i="4" s="1"/>
  <c r="AH140" i="4"/>
  <c r="AH141" i="4" s="1"/>
  <c r="L140" i="4"/>
  <c r="L141" i="4" s="1"/>
  <c r="AB140" i="4"/>
  <c r="AB141" i="4" s="1"/>
  <c r="K140" i="4"/>
  <c r="K141" i="4" s="1"/>
  <c r="AA140" i="4"/>
  <c r="AA141" i="4" s="1"/>
  <c r="J140" i="4"/>
  <c r="J141" i="4" s="1"/>
  <c r="Y140" i="4"/>
  <c r="Y141" i="4" s="1"/>
  <c r="X140" i="4"/>
  <c r="X141" i="4" s="1"/>
  <c r="W140" i="4"/>
  <c r="W141" i="4" s="1"/>
  <c r="V140" i="4"/>
  <c r="V141" i="4" s="1"/>
  <c r="AK140" i="4"/>
  <c r="AK141" i="4" s="1"/>
  <c r="I140" i="4"/>
  <c r="I141" i="4" s="1"/>
  <c r="H140" i="4"/>
  <c r="H141" i="4" s="1"/>
  <c r="U140" i="4"/>
  <c r="U141" i="4" s="1"/>
  <c r="Z140" i="4"/>
  <c r="Z141" i="4" s="1"/>
  <c r="T140" i="4"/>
  <c r="T141" i="4" s="1"/>
  <c r="B125" i="4"/>
  <c r="AM124" i="4"/>
  <c r="C157" i="4"/>
  <c r="B148" i="4"/>
  <c r="C154" i="4"/>
  <c r="C133" i="4" l="1"/>
  <c r="AN135" i="4"/>
  <c r="AM135" i="4"/>
  <c r="C134" i="4"/>
  <c r="AL143" i="4"/>
  <c r="AL145" i="4"/>
  <c r="AL142" i="4"/>
  <c r="B141" i="4"/>
  <c r="G141" i="4"/>
  <c r="C141" i="4"/>
  <c r="AL144" i="4"/>
  <c r="C126" i="4"/>
  <c r="AP126" i="4"/>
  <c r="C128" i="4"/>
  <c r="AO126" i="4" s="1"/>
  <c r="AD149" i="4"/>
  <c r="AD150" i="4" s="1"/>
  <c r="R149" i="4"/>
  <c r="R150" i="4" s="1"/>
  <c r="E148" i="4"/>
  <c r="AC149" i="4"/>
  <c r="AC150" i="4" s="1"/>
  <c r="Q149" i="4"/>
  <c r="Q150" i="4" s="1"/>
  <c r="AH149" i="4"/>
  <c r="AH150" i="4" s="1"/>
  <c r="T149" i="4"/>
  <c r="T150" i="4" s="1"/>
  <c r="AG149" i="4"/>
  <c r="AG150" i="4" s="1"/>
  <c r="S149" i="4"/>
  <c r="S150" i="4" s="1"/>
  <c r="AF149" i="4"/>
  <c r="AF150" i="4" s="1"/>
  <c r="P149" i="4"/>
  <c r="P150" i="4" s="1"/>
  <c r="Z149" i="4"/>
  <c r="Z150" i="4" s="1"/>
  <c r="I149" i="4"/>
  <c r="I150" i="4" s="1"/>
  <c r="Y149" i="4"/>
  <c r="Y150" i="4" s="1"/>
  <c r="H149" i="4"/>
  <c r="H150" i="4" s="1"/>
  <c r="X149" i="4"/>
  <c r="X150" i="4" s="1"/>
  <c r="G149" i="4"/>
  <c r="W149" i="4"/>
  <c r="W150" i="4" s="1"/>
  <c r="V149" i="4"/>
  <c r="V150" i="4" s="1"/>
  <c r="K149" i="4"/>
  <c r="K150" i="4" s="1"/>
  <c r="AK149" i="4"/>
  <c r="AK150" i="4" s="1"/>
  <c r="J149" i="4"/>
  <c r="J150" i="4" s="1"/>
  <c r="AJ149" i="4"/>
  <c r="AJ150" i="4" s="1"/>
  <c r="AI149" i="4"/>
  <c r="AI150" i="4" s="1"/>
  <c r="N149" i="4"/>
  <c r="N150" i="4" s="1"/>
  <c r="AE149" i="4"/>
  <c r="AE150" i="4" s="1"/>
  <c r="L149" i="4"/>
  <c r="L150" i="4" s="1"/>
  <c r="O149" i="4"/>
  <c r="O150" i="4" s="1"/>
  <c r="M149" i="4"/>
  <c r="M150" i="4" s="1"/>
  <c r="AB149" i="4"/>
  <c r="AB150" i="4" s="1"/>
  <c r="AA149" i="4"/>
  <c r="AA150" i="4" s="1"/>
  <c r="U149" i="4"/>
  <c r="U150" i="4" s="1"/>
  <c r="B157" i="4"/>
  <c r="C163" i="4"/>
  <c r="C166" i="4"/>
  <c r="AM133" i="4"/>
  <c r="B134" i="4"/>
  <c r="AN133" i="4"/>
  <c r="B135" i="4" s="1"/>
  <c r="B133" i="4"/>
  <c r="AL152" i="4" l="1"/>
  <c r="AL153" i="4"/>
  <c r="G150" i="4"/>
  <c r="C150" i="4"/>
  <c r="B150" i="4"/>
  <c r="AL154" i="4"/>
  <c r="AL151" i="4"/>
  <c r="AM144" i="4"/>
  <c r="C143" i="4"/>
  <c r="AC158" i="4"/>
  <c r="AC159" i="4" s="1"/>
  <c r="Q158" i="4"/>
  <c r="Q159" i="4" s="1"/>
  <c r="AB158" i="4"/>
  <c r="AB159" i="4" s="1"/>
  <c r="P158" i="4"/>
  <c r="P159" i="4" s="1"/>
  <c r="AI158" i="4"/>
  <c r="AI159" i="4" s="1"/>
  <c r="U158" i="4"/>
  <c r="U159" i="4" s="1"/>
  <c r="G158" i="4"/>
  <c r="AH158" i="4"/>
  <c r="AH159" i="4" s="1"/>
  <c r="T158" i="4"/>
  <c r="T159" i="4" s="1"/>
  <c r="E157" i="4"/>
  <c r="AG158" i="4"/>
  <c r="AG159" i="4" s="1"/>
  <c r="S158" i="4"/>
  <c r="S159" i="4" s="1"/>
  <c r="R158" i="4"/>
  <c r="R159" i="4" s="1"/>
  <c r="AK158" i="4"/>
  <c r="AK159" i="4" s="1"/>
  <c r="O158" i="4"/>
  <c r="O159" i="4" s="1"/>
  <c r="AJ158" i="4"/>
  <c r="AJ159" i="4" s="1"/>
  <c r="N158" i="4"/>
  <c r="N159" i="4" s="1"/>
  <c r="AF158" i="4"/>
  <c r="AF159" i="4" s="1"/>
  <c r="M158" i="4"/>
  <c r="M159" i="4" s="1"/>
  <c r="AE158" i="4"/>
  <c r="AE159" i="4" s="1"/>
  <c r="L158" i="4"/>
  <c r="L159" i="4" s="1"/>
  <c r="X158" i="4"/>
  <c r="X159" i="4" s="1"/>
  <c r="W158" i="4"/>
  <c r="W159" i="4" s="1"/>
  <c r="V158" i="4"/>
  <c r="V159" i="4" s="1"/>
  <c r="K158" i="4"/>
  <c r="K159" i="4" s="1"/>
  <c r="AA158" i="4"/>
  <c r="AA159" i="4" s="1"/>
  <c r="AD158" i="4"/>
  <c r="AD159" i="4" s="1"/>
  <c r="I158" i="4"/>
  <c r="I159" i="4" s="1"/>
  <c r="H158" i="4"/>
  <c r="H159" i="4" s="1"/>
  <c r="Z158" i="4"/>
  <c r="Z159" i="4" s="1"/>
  <c r="Y158" i="4"/>
  <c r="Y159" i="4" s="1"/>
  <c r="J158" i="4"/>
  <c r="J159" i="4" s="1"/>
  <c r="C142" i="4"/>
  <c r="AN144" i="4"/>
  <c r="AN142" i="4"/>
  <c r="B144" i="4" s="1"/>
  <c r="B142" i="4"/>
  <c r="AM142" i="4"/>
  <c r="B143" i="4"/>
  <c r="B166" i="4"/>
  <c r="C175" i="4"/>
  <c r="C172" i="4"/>
  <c r="C135" i="4"/>
  <c r="AP135" i="4"/>
  <c r="C137" i="4"/>
  <c r="AO135" i="4" s="1"/>
  <c r="AN151" i="4" l="1"/>
  <c r="B153" i="4" s="1"/>
  <c r="B151" i="4"/>
  <c r="AP144" i="4"/>
  <c r="C144" i="4"/>
  <c r="C146" i="4"/>
  <c r="AO144" i="4" s="1"/>
  <c r="G159" i="4"/>
  <c r="AL162" i="4"/>
  <c r="AL161" i="4"/>
  <c r="B159" i="4"/>
  <c r="AL160" i="4"/>
  <c r="AL163" i="4"/>
  <c r="C159" i="4"/>
  <c r="C181" i="4"/>
  <c r="B175" i="4"/>
  <c r="C184" i="4"/>
  <c r="AN153" i="4"/>
  <c r="C151" i="4"/>
  <c r="C152" i="4"/>
  <c r="AM153" i="4"/>
  <c r="AB167" i="4"/>
  <c r="AB168" i="4" s="1"/>
  <c r="P167" i="4"/>
  <c r="P168" i="4" s="1"/>
  <c r="AA167" i="4"/>
  <c r="AA168" i="4" s="1"/>
  <c r="O167" i="4"/>
  <c r="O168" i="4" s="1"/>
  <c r="AK167" i="4"/>
  <c r="AK168" i="4" s="1"/>
  <c r="W167" i="4"/>
  <c r="W168" i="4" s="1"/>
  <c r="I167" i="4"/>
  <c r="I168" i="4" s="1"/>
  <c r="Z167" i="4"/>
  <c r="Z168" i="4" s="1"/>
  <c r="K167" i="4"/>
  <c r="K168" i="4" s="1"/>
  <c r="Y167" i="4"/>
  <c r="Y168" i="4" s="1"/>
  <c r="J167" i="4"/>
  <c r="J168" i="4" s="1"/>
  <c r="X167" i="4"/>
  <c r="X168" i="4" s="1"/>
  <c r="H167" i="4"/>
  <c r="H168" i="4" s="1"/>
  <c r="AH167" i="4"/>
  <c r="AH168" i="4" s="1"/>
  <c r="N167" i="4"/>
  <c r="N168" i="4" s="1"/>
  <c r="AG167" i="4"/>
  <c r="AG168" i="4" s="1"/>
  <c r="M167" i="4"/>
  <c r="M168" i="4" s="1"/>
  <c r="AF167" i="4"/>
  <c r="AF168" i="4" s="1"/>
  <c r="L167" i="4"/>
  <c r="L168" i="4" s="1"/>
  <c r="AE167" i="4"/>
  <c r="AE168" i="4" s="1"/>
  <c r="G167" i="4"/>
  <c r="AD167" i="4"/>
  <c r="AD168" i="4" s="1"/>
  <c r="E166" i="4"/>
  <c r="AJ167" i="4"/>
  <c r="AJ168" i="4" s="1"/>
  <c r="AI167" i="4"/>
  <c r="AI168" i="4" s="1"/>
  <c r="R167" i="4"/>
  <c r="R168" i="4" s="1"/>
  <c r="V167" i="4"/>
  <c r="V168" i="4" s="1"/>
  <c r="U167" i="4"/>
  <c r="U168" i="4" s="1"/>
  <c r="AC167" i="4"/>
  <c r="AC168" i="4" s="1"/>
  <c r="T167" i="4"/>
  <c r="T168" i="4" s="1"/>
  <c r="S167" i="4"/>
  <c r="S168" i="4" s="1"/>
  <c r="Q167" i="4"/>
  <c r="Q168" i="4" s="1"/>
  <c r="B152" i="4"/>
  <c r="AM151" i="4"/>
  <c r="G168" i="4" l="1"/>
  <c r="AL172" i="4"/>
  <c r="C168" i="4"/>
  <c r="AL171" i="4"/>
  <c r="AL169" i="4"/>
  <c r="AL170" i="4"/>
  <c r="B168" i="4"/>
  <c r="AN160" i="4"/>
  <c r="B162" i="4" s="1"/>
  <c r="B160" i="4"/>
  <c r="C161" i="4"/>
  <c r="AM162" i="4"/>
  <c r="B161" i="4"/>
  <c r="AM160" i="4"/>
  <c r="C153" i="4"/>
  <c r="AP153" i="4"/>
  <c r="C155" i="4"/>
  <c r="AO153" i="4" s="1"/>
  <c r="C190" i="4"/>
  <c r="C193" i="4"/>
  <c r="B184" i="4"/>
  <c r="AA176" i="4"/>
  <c r="AA177" i="4" s="1"/>
  <c r="O176" i="4"/>
  <c r="O177" i="4" s="1"/>
  <c r="Z176" i="4"/>
  <c r="Z177" i="4" s="1"/>
  <c r="N176" i="4"/>
  <c r="N177" i="4" s="1"/>
  <c r="X176" i="4"/>
  <c r="X177" i="4" s="1"/>
  <c r="J176" i="4"/>
  <c r="J177" i="4" s="1"/>
  <c r="AI176" i="4"/>
  <c r="AI177" i="4" s="1"/>
  <c r="T176" i="4"/>
  <c r="T177" i="4" s="1"/>
  <c r="AH176" i="4"/>
  <c r="AH177" i="4" s="1"/>
  <c r="S176" i="4"/>
  <c r="S177" i="4" s="1"/>
  <c r="AG176" i="4"/>
  <c r="AG177" i="4" s="1"/>
  <c r="R176" i="4"/>
  <c r="R177" i="4" s="1"/>
  <c r="AF176" i="4"/>
  <c r="AF177" i="4" s="1"/>
  <c r="L176" i="4"/>
  <c r="L177" i="4" s="1"/>
  <c r="AE176" i="4"/>
  <c r="AE177" i="4" s="1"/>
  <c r="K176" i="4"/>
  <c r="K177" i="4" s="1"/>
  <c r="AD176" i="4"/>
  <c r="AD177" i="4" s="1"/>
  <c r="I176" i="4"/>
  <c r="I177" i="4" s="1"/>
  <c r="AC176" i="4"/>
  <c r="AC177" i="4" s="1"/>
  <c r="H176" i="4"/>
  <c r="H177" i="4" s="1"/>
  <c r="AB176" i="4"/>
  <c r="AB177" i="4" s="1"/>
  <c r="G176" i="4"/>
  <c r="Y176" i="4"/>
  <c r="Y177" i="4" s="1"/>
  <c r="W176" i="4"/>
  <c r="W177" i="4" s="1"/>
  <c r="V176" i="4"/>
  <c r="V177" i="4" s="1"/>
  <c r="U176" i="4"/>
  <c r="U177" i="4" s="1"/>
  <c r="Q176" i="4"/>
  <c r="Q177" i="4" s="1"/>
  <c r="P176" i="4"/>
  <c r="P177" i="4" s="1"/>
  <c r="AK176" i="4"/>
  <c r="AK177" i="4" s="1"/>
  <c r="AJ176" i="4"/>
  <c r="AJ177" i="4" s="1"/>
  <c r="M176" i="4"/>
  <c r="M177" i="4" s="1"/>
  <c r="E175" i="4"/>
  <c r="C160" i="4"/>
  <c r="AN162" i="4"/>
  <c r="Z185" i="4" l="1"/>
  <c r="Z186" i="4" s="1"/>
  <c r="N185" i="4"/>
  <c r="N186" i="4" s="1"/>
  <c r="AK185" i="4"/>
  <c r="AK186" i="4" s="1"/>
  <c r="Y185" i="4"/>
  <c r="Y186" i="4" s="1"/>
  <c r="M185" i="4"/>
  <c r="M186" i="4" s="1"/>
  <c r="AA185" i="4"/>
  <c r="AA186" i="4" s="1"/>
  <c r="K185" i="4"/>
  <c r="K186" i="4" s="1"/>
  <c r="AD185" i="4"/>
  <c r="AD186" i="4" s="1"/>
  <c r="O185" i="4"/>
  <c r="O186" i="4" s="1"/>
  <c r="AC185" i="4"/>
  <c r="AC186" i="4" s="1"/>
  <c r="L185" i="4"/>
  <c r="L186" i="4" s="1"/>
  <c r="AB185" i="4"/>
  <c r="AB186" i="4" s="1"/>
  <c r="J185" i="4"/>
  <c r="J186" i="4" s="1"/>
  <c r="AG185" i="4"/>
  <c r="AG186" i="4" s="1"/>
  <c r="I185" i="4"/>
  <c r="I186" i="4" s="1"/>
  <c r="W185" i="4"/>
  <c r="W186" i="4" s="1"/>
  <c r="AF185" i="4"/>
  <c r="AF186" i="4" s="1"/>
  <c r="H185" i="4"/>
  <c r="H186" i="4" s="1"/>
  <c r="AE185" i="4"/>
  <c r="AE186" i="4" s="1"/>
  <c r="G185" i="4"/>
  <c r="X185" i="4"/>
  <c r="X186" i="4" s="1"/>
  <c r="E184" i="4"/>
  <c r="R185" i="4"/>
  <c r="R186" i="4" s="1"/>
  <c r="Q185" i="4"/>
  <c r="Q186" i="4" s="1"/>
  <c r="P185" i="4"/>
  <c r="P186" i="4" s="1"/>
  <c r="U185" i="4"/>
  <c r="U186" i="4" s="1"/>
  <c r="T185" i="4"/>
  <c r="T186" i="4" s="1"/>
  <c r="AJ185" i="4"/>
  <c r="AJ186" i="4" s="1"/>
  <c r="AH185" i="4"/>
  <c r="AH186" i="4" s="1"/>
  <c r="AI185" i="4"/>
  <c r="AI186" i="4" s="1"/>
  <c r="V185" i="4"/>
  <c r="V186" i="4" s="1"/>
  <c r="S185" i="4"/>
  <c r="S186" i="4" s="1"/>
  <c r="C162" i="4"/>
  <c r="AP162" i="4"/>
  <c r="C164" i="4"/>
  <c r="AO162" i="4" s="1"/>
  <c r="B170" i="4"/>
  <c r="AM169" i="4"/>
  <c r="C169" i="4"/>
  <c r="AN171" i="4"/>
  <c r="AL181" i="4"/>
  <c r="C177" i="4"/>
  <c r="B177" i="4"/>
  <c r="G177" i="4"/>
  <c r="AL180" i="4"/>
  <c r="AL178" i="4"/>
  <c r="AL179" i="4"/>
  <c r="C199" i="4"/>
  <c r="C202" i="4"/>
  <c r="B193" i="4"/>
  <c r="AN169" i="4"/>
  <c r="B171" i="4" s="1"/>
  <c r="B169" i="4"/>
  <c r="C170" i="4"/>
  <c r="AM171" i="4"/>
  <c r="C211" i="4" l="1"/>
  <c r="C208" i="4"/>
  <c r="B202" i="4"/>
  <c r="AM178" i="4"/>
  <c r="B179" i="4"/>
  <c r="AN178" i="4"/>
  <c r="B180" i="4" s="1"/>
  <c r="B178" i="4"/>
  <c r="B186" i="4"/>
  <c r="AL187" i="4"/>
  <c r="AL189" i="4"/>
  <c r="G186" i="4"/>
  <c r="AL188" i="4"/>
  <c r="AL190" i="4"/>
  <c r="C186" i="4"/>
  <c r="AM180" i="4"/>
  <c r="C179" i="4"/>
  <c r="C171" i="4"/>
  <c r="AP171" i="4"/>
  <c r="C173" i="4"/>
  <c r="AO171" i="4" s="1"/>
  <c r="AN180" i="4"/>
  <c r="C178" i="4"/>
  <c r="AK194" i="4"/>
  <c r="AK195" i="4" s="1"/>
  <c r="Y194" i="4"/>
  <c r="Y195" i="4" s="1"/>
  <c r="M194" i="4"/>
  <c r="M195" i="4" s="1"/>
  <c r="AJ194" i="4"/>
  <c r="AJ195" i="4" s="1"/>
  <c r="X194" i="4"/>
  <c r="X195" i="4" s="1"/>
  <c r="L194" i="4"/>
  <c r="L195" i="4" s="1"/>
  <c r="AB194" i="4"/>
  <c r="AB195" i="4" s="1"/>
  <c r="N194" i="4"/>
  <c r="N195" i="4" s="1"/>
  <c r="V194" i="4"/>
  <c r="V195" i="4" s="1"/>
  <c r="G194" i="4"/>
  <c r="U194" i="4"/>
  <c r="U195" i="4" s="1"/>
  <c r="E193" i="4"/>
  <c r="AI194" i="4"/>
  <c r="AI195" i="4" s="1"/>
  <c r="T194" i="4"/>
  <c r="T195" i="4" s="1"/>
  <c r="AE194" i="4"/>
  <c r="AE195" i="4" s="1"/>
  <c r="J194" i="4"/>
  <c r="J195" i="4" s="1"/>
  <c r="AD194" i="4"/>
  <c r="AD195" i="4" s="1"/>
  <c r="I194" i="4"/>
  <c r="I195" i="4" s="1"/>
  <c r="AC194" i="4"/>
  <c r="AC195" i="4" s="1"/>
  <c r="H194" i="4"/>
  <c r="H195" i="4" s="1"/>
  <c r="AA194" i="4"/>
  <c r="AA195" i="4" s="1"/>
  <c r="Z194" i="4"/>
  <c r="Z195" i="4" s="1"/>
  <c r="AH194" i="4"/>
  <c r="AH195" i="4" s="1"/>
  <c r="AG194" i="4"/>
  <c r="AG195" i="4" s="1"/>
  <c r="AF194" i="4"/>
  <c r="AF195" i="4" s="1"/>
  <c r="O194" i="4"/>
  <c r="O195" i="4" s="1"/>
  <c r="W194" i="4"/>
  <c r="W195" i="4" s="1"/>
  <c r="R194" i="4"/>
  <c r="R195" i="4" s="1"/>
  <c r="Q194" i="4"/>
  <c r="Q195" i="4" s="1"/>
  <c r="S194" i="4"/>
  <c r="S195" i="4" s="1"/>
  <c r="P194" i="4"/>
  <c r="P195" i="4" s="1"/>
  <c r="K194" i="4"/>
  <c r="K195" i="4" s="1"/>
  <c r="AN187" i="4" l="1"/>
  <c r="B189" i="4" s="1"/>
  <c r="B187" i="4"/>
  <c r="AJ203" i="4"/>
  <c r="AJ204" i="4" s="1"/>
  <c r="X203" i="4"/>
  <c r="X204" i="4" s="1"/>
  <c r="L203" i="4"/>
  <c r="L204" i="4" s="1"/>
  <c r="AI203" i="4"/>
  <c r="AI204" i="4" s="1"/>
  <c r="W203" i="4"/>
  <c r="W204" i="4" s="1"/>
  <c r="K203" i="4"/>
  <c r="K204" i="4" s="1"/>
  <c r="AC203" i="4"/>
  <c r="AC204" i="4" s="1"/>
  <c r="O203" i="4"/>
  <c r="O204" i="4" s="1"/>
  <c r="AF203" i="4"/>
  <c r="AF204" i="4" s="1"/>
  <c r="Q203" i="4"/>
  <c r="Q204" i="4" s="1"/>
  <c r="AE203" i="4"/>
  <c r="AE204" i="4" s="1"/>
  <c r="P203" i="4"/>
  <c r="P204" i="4" s="1"/>
  <c r="AD203" i="4"/>
  <c r="AD204" i="4" s="1"/>
  <c r="N203" i="4"/>
  <c r="N204" i="4" s="1"/>
  <c r="AB203" i="4"/>
  <c r="AB204" i="4" s="1"/>
  <c r="H203" i="4"/>
  <c r="H204" i="4" s="1"/>
  <c r="AA203" i="4"/>
  <c r="AA204" i="4" s="1"/>
  <c r="G203" i="4"/>
  <c r="Z203" i="4"/>
  <c r="Z204" i="4" s="1"/>
  <c r="E202" i="4"/>
  <c r="Y203" i="4"/>
  <c r="Y204" i="4" s="1"/>
  <c r="V203" i="4"/>
  <c r="V204" i="4" s="1"/>
  <c r="U203" i="4"/>
  <c r="U204" i="4" s="1"/>
  <c r="T203" i="4"/>
  <c r="T204" i="4" s="1"/>
  <c r="S203" i="4"/>
  <c r="S204" i="4" s="1"/>
  <c r="R203" i="4"/>
  <c r="R204" i="4" s="1"/>
  <c r="AK203" i="4"/>
  <c r="AK204" i="4" s="1"/>
  <c r="J203" i="4"/>
  <c r="J204" i="4" s="1"/>
  <c r="I203" i="4"/>
  <c r="I204" i="4" s="1"/>
  <c r="AG203" i="4"/>
  <c r="AG204" i="4" s="1"/>
  <c r="AH203" i="4"/>
  <c r="AH204" i="4" s="1"/>
  <c r="M203" i="4"/>
  <c r="M204" i="4" s="1"/>
  <c r="C180" i="4"/>
  <c r="AP180" i="4"/>
  <c r="C182" i="4"/>
  <c r="AO180" i="4" s="1"/>
  <c r="AL196" i="4"/>
  <c r="AL199" i="4"/>
  <c r="C195" i="4"/>
  <c r="B195" i="4"/>
  <c r="G195" i="4"/>
  <c r="AL197" i="4"/>
  <c r="AL198" i="4"/>
  <c r="AN189" i="4"/>
  <c r="C187" i="4"/>
  <c r="C188" i="4"/>
  <c r="AM189" i="4"/>
  <c r="AM187" i="4"/>
  <c r="B188" i="4"/>
  <c r="C217" i="4"/>
  <c r="B211" i="4"/>
  <c r="C220" i="4"/>
  <c r="AL208" i="4" l="1"/>
  <c r="AL205" i="4"/>
  <c r="AL206" i="4"/>
  <c r="B204" i="4"/>
  <c r="C204" i="4"/>
  <c r="AL207" i="4"/>
  <c r="G204" i="4"/>
  <c r="AM196" i="4"/>
  <c r="B197" i="4"/>
  <c r="C196" i="4"/>
  <c r="AN198" i="4"/>
  <c r="C229" i="4"/>
  <c r="C226" i="4"/>
  <c r="B220" i="4"/>
  <c r="AI212" i="4"/>
  <c r="AI213" i="4" s="1"/>
  <c r="W212" i="4"/>
  <c r="W213" i="4" s="1"/>
  <c r="AH212" i="4"/>
  <c r="AH213" i="4" s="1"/>
  <c r="V212" i="4"/>
  <c r="V213" i="4" s="1"/>
  <c r="Y212" i="4"/>
  <c r="Y213" i="4" s="1"/>
  <c r="K212" i="4"/>
  <c r="K213" i="4" s="1"/>
  <c r="X212" i="4"/>
  <c r="X213" i="4" s="1"/>
  <c r="J212" i="4"/>
  <c r="J213" i="4" s="1"/>
  <c r="AF212" i="4"/>
  <c r="AF213" i="4" s="1"/>
  <c r="P212" i="4"/>
  <c r="P213" i="4" s="1"/>
  <c r="AB212" i="4"/>
  <c r="AB213" i="4" s="1"/>
  <c r="I212" i="4"/>
  <c r="I213" i="4" s="1"/>
  <c r="AA212" i="4"/>
  <c r="AA213" i="4" s="1"/>
  <c r="H212" i="4"/>
  <c r="H213" i="4" s="1"/>
  <c r="Z212" i="4"/>
  <c r="Z213" i="4" s="1"/>
  <c r="G212" i="4"/>
  <c r="AE212" i="4"/>
  <c r="AE213" i="4" s="1"/>
  <c r="E211" i="4"/>
  <c r="AD212" i="4"/>
  <c r="AD213" i="4" s="1"/>
  <c r="AC212" i="4"/>
  <c r="AC213" i="4" s="1"/>
  <c r="U212" i="4"/>
  <c r="U213" i="4" s="1"/>
  <c r="T212" i="4"/>
  <c r="T213" i="4" s="1"/>
  <c r="N212" i="4"/>
  <c r="N213" i="4" s="1"/>
  <c r="M212" i="4"/>
  <c r="M213" i="4" s="1"/>
  <c r="L212" i="4"/>
  <c r="L213" i="4" s="1"/>
  <c r="R212" i="4"/>
  <c r="R213" i="4" s="1"/>
  <c r="O212" i="4"/>
  <c r="O213" i="4" s="1"/>
  <c r="AJ212" i="4"/>
  <c r="AJ213" i="4" s="1"/>
  <c r="S212" i="4"/>
  <c r="S213" i="4" s="1"/>
  <c r="AG212" i="4"/>
  <c r="AG213" i="4" s="1"/>
  <c r="Q212" i="4"/>
  <c r="Q213" i="4" s="1"/>
  <c r="AK212" i="4"/>
  <c r="AK213" i="4" s="1"/>
  <c r="AM198" i="4"/>
  <c r="C197" i="4"/>
  <c r="AP189" i="4"/>
  <c r="C189" i="4"/>
  <c r="C191" i="4"/>
  <c r="AO189" i="4" s="1"/>
  <c r="AN196" i="4"/>
  <c r="B198" i="4" s="1"/>
  <c r="B196" i="4"/>
  <c r="C238" i="4" l="1"/>
  <c r="B229" i="4"/>
  <c r="C235" i="4"/>
  <c r="AP198" i="4"/>
  <c r="C198" i="4"/>
  <c r="C200" i="4"/>
  <c r="AO198" i="4" s="1"/>
  <c r="C205" i="4"/>
  <c r="AN207" i="4"/>
  <c r="AL216" i="4"/>
  <c r="C213" i="4"/>
  <c r="B213" i="4"/>
  <c r="AL215" i="4"/>
  <c r="AL217" i="4"/>
  <c r="AL214" i="4"/>
  <c r="G213" i="4"/>
  <c r="AH221" i="4"/>
  <c r="AH222" i="4" s="1"/>
  <c r="V221" i="4"/>
  <c r="V222" i="4" s="1"/>
  <c r="J221" i="4"/>
  <c r="J222" i="4" s="1"/>
  <c r="AG221" i="4"/>
  <c r="AG222" i="4" s="1"/>
  <c r="U221" i="4"/>
  <c r="U222" i="4" s="1"/>
  <c r="I221" i="4"/>
  <c r="I222" i="4" s="1"/>
  <c r="Z221" i="4"/>
  <c r="Z222" i="4" s="1"/>
  <c r="L221" i="4"/>
  <c r="L222" i="4" s="1"/>
  <c r="Y221" i="4"/>
  <c r="Y222" i="4" s="1"/>
  <c r="K221" i="4"/>
  <c r="K222" i="4" s="1"/>
  <c r="AI221" i="4"/>
  <c r="AI222" i="4" s="1"/>
  <c r="Q221" i="4"/>
  <c r="Q222" i="4" s="1"/>
  <c r="AK221" i="4"/>
  <c r="AK222" i="4" s="1"/>
  <c r="R221" i="4"/>
  <c r="R222" i="4" s="1"/>
  <c r="AJ221" i="4"/>
  <c r="AJ222" i="4" s="1"/>
  <c r="P221" i="4"/>
  <c r="P222" i="4" s="1"/>
  <c r="AF221" i="4"/>
  <c r="AF222" i="4" s="1"/>
  <c r="O221" i="4"/>
  <c r="O222" i="4" s="1"/>
  <c r="W221" i="4"/>
  <c r="W222" i="4" s="1"/>
  <c r="T221" i="4"/>
  <c r="T222" i="4" s="1"/>
  <c r="S221" i="4"/>
  <c r="S222" i="4" s="1"/>
  <c r="N221" i="4"/>
  <c r="N222" i="4" s="1"/>
  <c r="M221" i="4"/>
  <c r="M222" i="4" s="1"/>
  <c r="G221" i="4"/>
  <c r="E220" i="4"/>
  <c r="AA221" i="4"/>
  <c r="AA222" i="4" s="1"/>
  <c r="AE221" i="4"/>
  <c r="AE222" i="4" s="1"/>
  <c r="AD221" i="4"/>
  <c r="AD222" i="4" s="1"/>
  <c r="AC221" i="4"/>
  <c r="AC222" i="4" s="1"/>
  <c r="AB221" i="4"/>
  <c r="AB222" i="4" s="1"/>
  <c r="X221" i="4"/>
  <c r="X222" i="4" s="1"/>
  <c r="H221" i="4"/>
  <c r="H222" i="4" s="1"/>
  <c r="AM205" i="4"/>
  <c r="B206" i="4"/>
  <c r="B205" i="4"/>
  <c r="AN205" i="4"/>
  <c r="B207" i="4" s="1"/>
  <c r="C206" i="4"/>
  <c r="AM207" i="4"/>
  <c r="AP207" i="4" l="1"/>
  <c r="C207" i="4"/>
  <c r="C209" i="4"/>
  <c r="AO207" i="4" s="1"/>
  <c r="AL225" i="4"/>
  <c r="G222" i="4"/>
  <c r="C222" i="4"/>
  <c r="AL226" i="4"/>
  <c r="AL223" i="4"/>
  <c r="AL224" i="4"/>
  <c r="B222" i="4"/>
  <c r="B214" i="4"/>
  <c r="AN214" i="4"/>
  <c r="B216" i="4" s="1"/>
  <c r="AM216" i="4"/>
  <c r="C215" i="4"/>
  <c r="AF230" i="4"/>
  <c r="AF231" i="4" s="1"/>
  <c r="T230" i="4"/>
  <c r="T231" i="4" s="1"/>
  <c r="AI230" i="4"/>
  <c r="AI231" i="4" s="1"/>
  <c r="V230" i="4"/>
  <c r="V231" i="4" s="1"/>
  <c r="I230" i="4"/>
  <c r="I231" i="4" s="1"/>
  <c r="AH230" i="4"/>
  <c r="AH231" i="4" s="1"/>
  <c r="U230" i="4"/>
  <c r="U231" i="4" s="1"/>
  <c r="H230" i="4"/>
  <c r="H231" i="4" s="1"/>
  <c r="AB230" i="4"/>
  <c r="AB231" i="4" s="1"/>
  <c r="M230" i="4"/>
  <c r="M231" i="4" s="1"/>
  <c r="AA230" i="4"/>
  <c r="AA231" i="4" s="1"/>
  <c r="L230" i="4"/>
  <c r="L231" i="4" s="1"/>
  <c r="AE230" i="4"/>
  <c r="AE231" i="4" s="1"/>
  <c r="P230" i="4"/>
  <c r="P231" i="4" s="1"/>
  <c r="X230" i="4"/>
  <c r="X231" i="4" s="1"/>
  <c r="AJ230" i="4"/>
  <c r="AJ231" i="4" s="1"/>
  <c r="K230" i="4"/>
  <c r="K231" i="4" s="1"/>
  <c r="AG230" i="4"/>
  <c r="AG231" i="4" s="1"/>
  <c r="J230" i="4"/>
  <c r="J231" i="4" s="1"/>
  <c r="AD230" i="4"/>
  <c r="AD231" i="4" s="1"/>
  <c r="G230" i="4"/>
  <c r="Q230" i="4"/>
  <c r="Q231" i="4" s="1"/>
  <c r="O230" i="4"/>
  <c r="O231" i="4" s="1"/>
  <c r="N230" i="4"/>
  <c r="N231" i="4" s="1"/>
  <c r="E229" i="4"/>
  <c r="S230" i="4"/>
  <c r="S231" i="4" s="1"/>
  <c r="R230" i="4"/>
  <c r="R231" i="4" s="1"/>
  <c r="Z230" i="4"/>
  <c r="Z231" i="4" s="1"/>
  <c r="AK230" i="4"/>
  <c r="AK231" i="4" s="1"/>
  <c r="W230" i="4"/>
  <c r="W231" i="4" s="1"/>
  <c r="Y230" i="4"/>
  <c r="Y231" i="4" s="1"/>
  <c r="AC230" i="4"/>
  <c r="AC231" i="4" s="1"/>
  <c r="AN216" i="4"/>
  <c r="C214" i="4"/>
  <c r="B215" i="4"/>
  <c r="AM214" i="4"/>
  <c r="B238" i="4"/>
  <c r="C247" i="4"/>
  <c r="C244" i="4"/>
  <c r="C216" i="4" l="1"/>
  <c r="AP216" i="4"/>
  <c r="C218" i="4"/>
  <c r="AO216" i="4" s="1"/>
  <c r="B224" i="4"/>
  <c r="AM223" i="4"/>
  <c r="AL234" i="4"/>
  <c r="AL233" i="4"/>
  <c r="AL232" i="4"/>
  <c r="G231" i="4"/>
  <c r="C231" i="4"/>
  <c r="B231" i="4"/>
  <c r="AL235" i="4"/>
  <c r="B223" i="4"/>
  <c r="AN223" i="4"/>
  <c r="B225" i="4" s="1"/>
  <c r="C256" i="4"/>
  <c r="C253" i="4"/>
  <c r="B247" i="4"/>
  <c r="AN225" i="4"/>
  <c r="C223" i="4"/>
  <c r="AF239" i="4"/>
  <c r="AF240" i="4" s="1"/>
  <c r="T239" i="4"/>
  <c r="T240" i="4" s="1"/>
  <c r="H239" i="4"/>
  <c r="H240" i="4" s="1"/>
  <c r="AE239" i="4"/>
  <c r="AE240" i="4" s="1"/>
  <c r="S239" i="4"/>
  <c r="S240" i="4" s="1"/>
  <c r="G239" i="4"/>
  <c r="AJ239" i="4"/>
  <c r="AJ240" i="4" s="1"/>
  <c r="V239" i="4"/>
  <c r="V240" i="4" s="1"/>
  <c r="E238" i="4"/>
  <c r="AI239" i="4"/>
  <c r="AI240" i="4" s="1"/>
  <c r="U239" i="4"/>
  <c r="U240" i="4" s="1"/>
  <c r="AB239" i="4"/>
  <c r="AB240" i="4" s="1"/>
  <c r="L239" i="4"/>
  <c r="L240" i="4" s="1"/>
  <c r="AA239" i="4"/>
  <c r="AA240" i="4" s="1"/>
  <c r="K239" i="4"/>
  <c r="K240" i="4" s="1"/>
  <c r="AG239" i="4"/>
  <c r="AG240" i="4" s="1"/>
  <c r="O239" i="4"/>
  <c r="O240" i="4" s="1"/>
  <c r="AC239" i="4"/>
  <c r="AC240" i="4" s="1"/>
  <c r="X239" i="4"/>
  <c r="X240" i="4" s="1"/>
  <c r="W239" i="4"/>
  <c r="W240" i="4" s="1"/>
  <c r="R239" i="4"/>
  <c r="R240" i="4" s="1"/>
  <c r="AD239" i="4"/>
  <c r="AD240" i="4" s="1"/>
  <c r="Z239" i="4"/>
  <c r="Z240" i="4" s="1"/>
  <c r="Y239" i="4"/>
  <c r="Y240" i="4" s="1"/>
  <c r="Q239" i="4"/>
  <c r="Q240" i="4" s="1"/>
  <c r="P239" i="4"/>
  <c r="P240" i="4" s="1"/>
  <c r="AK239" i="4"/>
  <c r="AK240" i="4" s="1"/>
  <c r="N239" i="4"/>
  <c r="N240" i="4" s="1"/>
  <c r="J239" i="4"/>
  <c r="J240" i="4" s="1"/>
  <c r="M239" i="4"/>
  <c r="M240" i="4" s="1"/>
  <c r="I239" i="4"/>
  <c r="I240" i="4" s="1"/>
  <c r="AH239" i="4"/>
  <c r="AH240" i="4" s="1"/>
  <c r="AM225" i="4"/>
  <c r="C224" i="4"/>
  <c r="C233" i="4" l="1"/>
  <c r="AM234" i="4"/>
  <c r="AP225" i="4"/>
  <c r="C225" i="4"/>
  <c r="C227" i="4"/>
  <c r="AO225" i="4" s="1"/>
  <c r="AN232" i="4"/>
  <c r="B234" i="4" s="1"/>
  <c r="B232" i="4"/>
  <c r="AN234" i="4"/>
  <c r="C232" i="4"/>
  <c r="C265" i="4"/>
  <c r="B256" i="4"/>
  <c r="C262" i="4"/>
  <c r="AE248" i="4"/>
  <c r="AE249" i="4" s="1"/>
  <c r="S248" i="4"/>
  <c r="S249" i="4" s="1"/>
  <c r="G248" i="4"/>
  <c r="AD248" i="4"/>
  <c r="AD249" i="4" s="1"/>
  <c r="R248" i="4"/>
  <c r="R249" i="4" s="1"/>
  <c r="E247" i="4"/>
  <c r="AK248" i="4"/>
  <c r="AK249" i="4" s="1"/>
  <c r="W248" i="4"/>
  <c r="W249" i="4" s="1"/>
  <c r="I248" i="4"/>
  <c r="I249" i="4" s="1"/>
  <c r="AJ248" i="4"/>
  <c r="AJ249" i="4" s="1"/>
  <c r="V248" i="4"/>
  <c r="V249" i="4" s="1"/>
  <c r="H248" i="4"/>
  <c r="H249" i="4" s="1"/>
  <c r="AC248" i="4"/>
  <c r="AC249" i="4" s="1"/>
  <c r="M248" i="4"/>
  <c r="M249" i="4" s="1"/>
  <c r="AB248" i="4"/>
  <c r="AB249" i="4" s="1"/>
  <c r="L248" i="4"/>
  <c r="L249" i="4" s="1"/>
  <c r="AH248" i="4"/>
  <c r="AH249" i="4" s="1"/>
  <c r="P248" i="4"/>
  <c r="P249" i="4" s="1"/>
  <c r="N248" i="4"/>
  <c r="N249" i="4" s="1"/>
  <c r="O248" i="4"/>
  <c r="O249" i="4" s="1"/>
  <c r="K248" i="4"/>
  <c r="K249" i="4" s="1"/>
  <c r="AI248" i="4"/>
  <c r="AI249" i="4" s="1"/>
  <c r="J248" i="4"/>
  <c r="J249" i="4" s="1"/>
  <c r="AG248" i="4"/>
  <c r="AG249" i="4" s="1"/>
  <c r="AF248" i="4"/>
  <c r="AF249" i="4" s="1"/>
  <c r="U248" i="4"/>
  <c r="U249" i="4" s="1"/>
  <c r="T248" i="4"/>
  <c r="T249" i="4" s="1"/>
  <c r="Q248" i="4"/>
  <c r="Q249" i="4" s="1"/>
  <c r="Z248" i="4"/>
  <c r="Z249" i="4" s="1"/>
  <c r="X248" i="4"/>
  <c r="X249" i="4" s="1"/>
  <c r="AA248" i="4"/>
  <c r="AA249" i="4" s="1"/>
  <c r="Y248" i="4"/>
  <c r="Y249" i="4" s="1"/>
  <c r="B233" i="4"/>
  <c r="AM232" i="4"/>
  <c r="AL242" i="4"/>
  <c r="AL243" i="4"/>
  <c r="AL241" i="4"/>
  <c r="AL244" i="4"/>
  <c r="G240" i="4"/>
  <c r="C240" i="4"/>
  <c r="B240" i="4"/>
  <c r="J339" i="4"/>
  <c r="J340" i="4"/>
  <c r="J341" i="4" l="1"/>
  <c r="B265" i="4"/>
  <c r="C274" i="4"/>
  <c r="C271" i="4"/>
  <c r="AM241" i="4"/>
  <c r="B242" i="4"/>
  <c r="C234" i="4"/>
  <c r="AP234" i="4"/>
  <c r="C236" i="4"/>
  <c r="AO234" i="4" s="1"/>
  <c r="AL251" i="4"/>
  <c r="AL252" i="4"/>
  <c r="B249" i="4"/>
  <c r="G249" i="4"/>
  <c r="C249" i="4"/>
  <c r="AL253" i="4"/>
  <c r="AL250" i="4"/>
  <c r="C242" i="4"/>
  <c r="AM243" i="4"/>
  <c r="AD257" i="4"/>
  <c r="AD258" i="4" s="1"/>
  <c r="R257" i="4"/>
  <c r="R258" i="4" s="1"/>
  <c r="E256" i="4"/>
  <c r="AC257" i="4"/>
  <c r="AC258" i="4" s="1"/>
  <c r="Q257" i="4"/>
  <c r="Q258" i="4" s="1"/>
  <c r="X257" i="4"/>
  <c r="X258" i="4" s="1"/>
  <c r="J257" i="4"/>
  <c r="J258" i="4" s="1"/>
  <c r="AK257" i="4"/>
  <c r="AK258" i="4" s="1"/>
  <c r="W257" i="4"/>
  <c r="W258" i="4" s="1"/>
  <c r="I257" i="4"/>
  <c r="I258" i="4" s="1"/>
  <c r="AF257" i="4"/>
  <c r="AF258" i="4" s="1"/>
  <c r="N257" i="4"/>
  <c r="N258" i="4" s="1"/>
  <c r="AE257" i="4"/>
  <c r="AE258" i="4" s="1"/>
  <c r="M257" i="4"/>
  <c r="M258" i="4" s="1"/>
  <c r="AI257" i="4"/>
  <c r="AI258" i="4" s="1"/>
  <c r="S257" i="4"/>
  <c r="S258" i="4" s="1"/>
  <c r="U257" i="4"/>
  <c r="U258" i="4" s="1"/>
  <c r="AB257" i="4"/>
  <c r="AB258" i="4" s="1"/>
  <c r="AA257" i="4"/>
  <c r="AA258" i="4" s="1"/>
  <c r="Z257" i="4"/>
  <c r="Z258" i="4" s="1"/>
  <c r="Y257" i="4"/>
  <c r="Y258" i="4" s="1"/>
  <c r="V257" i="4"/>
  <c r="V258" i="4" s="1"/>
  <c r="T257" i="4"/>
  <c r="T258" i="4" s="1"/>
  <c r="P257" i="4"/>
  <c r="P258" i="4" s="1"/>
  <c r="O257" i="4"/>
  <c r="O258" i="4" s="1"/>
  <c r="AJ257" i="4"/>
  <c r="AJ258" i="4" s="1"/>
  <c r="G257" i="4"/>
  <c r="L257" i="4"/>
  <c r="L258" i="4" s="1"/>
  <c r="K257" i="4"/>
  <c r="K258" i="4" s="1"/>
  <c r="H257" i="4"/>
  <c r="H258" i="4" s="1"/>
  <c r="AG257" i="4"/>
  <c r="AG258" i="4" s="1"/>
  <c r="AH257" i="4"/>
  <c r="AH258" i="4" s="1"/>
  <c r="B241" i="4"/>
  <c r="AN241" i="4"/>
  <c r="B243" i="4" s="1"/>
  <c r="C241" i="4"/>
  <c r="AN243" i="4"/>
  <c r="AM250" i="4" l="1"/>
  <c r="B251" i="4"/>
  <c r="AN252" i="4"/>
  <c r="C250" i="4"/>
  <c r="C243" i="4"/>
  <c r="AP243" i="4"/>
  <c r="C245" i="4"/>
  <c r="AO243" i="4" s="1"/>
  <c r="AN250" i="4"/>
  <c r="B252" i="4" s="1"/>
  <c r="B250" i="4"/>
  <c r="AM252" i="4"/>
  <c r="C251" i="4"/>
  <c r="B274" i="4"/>
  <c r="C280" i="4"/>
  <c r="C283" i="4"/>
  <c r="AC266" i="4"/>
  <c r="AC267" i="4" s="1"/>
  <c r="Q266" i="4"/>
  <c r="Q267" i="4" s="1"/>
  <c r="AB266" i="4"/>
  <c r="AB267" i="4" s="1"/>
  <c r="P266" i="4"/>
  <c r="P267" i="4" s="1"/>
  <c r="Y266" i="4"/>
  <c r="Y267" i="4" s="1"/>
  <c r="K266" i="4"/>
  <c r="K267" i="4" s="1"/>
  <c r="X266" i="4"/>
  <c r="X267" i="4" s="1"/>
  <c r="J266" i="4"/>
  <c r="J267" i="4" s="1"/>
  <c r="AG266" i="4"/>
  <c r="AG267" i="4" s="1"/>
  <c r="O266" i="4"/>
  <c r="O267" i="4" s="1"/>
  <c r="AF266" i="4"/>
  <c r="AF267" i="4" s="1"/>
  <c r="N266" i="4"/>
  <c r="N267" i="4" s="1"/>
  <c r="AJ266" i="4"/>
  <c r="AJ267" i="4" s="1"/>
  <c r="T266" i="4"/>
  <c r="T267" i="4" s="1"/>
  <c r="AE266" i="4"/>
  <c r="AE267" i="4" s="1"/>
  <c r="AA266" i="4"/>
  <c r="AA267" i="4" s="1"/>
  <c r="E265" i="4"/>
  <c r="U266" i="4"/>
  <c r="U267" i="4" s="1"/>
  <c r="S266" i="4"/>
  <c r="S267" i="4" s="1"/>
  <c r="R266" i="4"/>
  <c r="R267" i="4" s="1"/>
  <c r="H266" i="4"/>
  <c r="H267" i="4" s="1"/>
  <c r="G266" i="4"/>
  <c r="AK266" i="4"/>
  <c r="AK267" i="4" s="1"/>
  <c r="AI266" i="4"/>
  <c r="AI267" i="4" s="1"/>
  <c r="AH266" i="4"/>
  <c r="AH267" i="4" s="1"/>
  <c r="V266" i="4"/>
  <c r="V267" i="4" s="1"/>
  <c r="M266" i="4"/>
  <c r="M267" i="4" s="1"/>
  <c r="L266" i="4"/>
  <c r="L267" i="4" s="1"/>
  <c r="I266" i="4"/>
  <c r="I267" i="4" s="1"/>
  <c r="AD266" i="4"/>
  <c r="AD267" i="4" s="1"/>
  <c r="Z266" i="4"/>
  <c r="Z267" i="4" s="1"/>
  <c r="W266" i="4"/>
  <c r="W267" i="4" s="1"/>
  <c r="AL260" i="4"/>
  <c r="B258" i="4"/>
  <c r="AL261" i="4"/>
  <c r="AL262" i="4"/>
  <c r="G258" i="4"/>
  <c r="C258" i="4"/>
  <c r="AL259" i="4"/>
  <c r="B260" i="4" l="1"/>
  <c r="AM259" i="4"/>
  <c r="C252" i="4"/>
  <c r="AP252" i="4"/>
  <c r="C254" i="4"/>
  <c r="AO252" i="4" s="1"/>
  <c r="C289" i="4"/>
  <c r="C292" i="4"/>
  <c r="B283" i="4"/>
  <c r="B259" i="4"/>
  <c r="AN259" i="4"/>
  <c r="B261" i="4" s="1"/>
  <c r="C260" i="4"/>
  <c r="AM261" i="4"/>
  <c r="AN261" i="4"/>
  <c r="C259" i="4"/>
  <c r="G267" i="4"/>
  <c r="C267" i="4"/>
  <c r="B267" i="4"/>
  <c r="AL269" i="4"/>
  <c r="AL268" i="4"/>
  <c r="AL270" i="4"/>
  <c r="AL271" i="4"/>
  <c r="AB275" i="4"/>
  <c r="AB276" i="4" s="1"/>
  <c r="P275" i="4"/>
  <c r="P276" i="4" s="1"/>
  <c r="AA275" i="4"/>
  <c r="AA276" i="4" s="1"/>
  <c r="O275" i="4"/>
  <c r="O276" i="4" s="1"/>
  <c r="Z275" i="4"/>
  <c r="Z276" i="4" s="1"/>
  <c r="L275" i="4"/>
  <c r="L276" i="4" s="1"/>
  <c r="Y275" i="4"/>
  <c r="Y276" i="4" s="1"/>
  <c r="K275" i="4"/>
  <c r="K276" i="4" s="1"/>
  <c r="AH275" i="4"/>
  <c r="AH276" i="4" s="1"/>
  <c r="R275" i="4"/>
  <c r="R276" i="4" s="1"/>
  <c r="AG275" i="4"/>
  <c r="AG276" i="4" s="1"/>
  <c r="Q275" i="4"/>
  <c r="Q276" i="4" s="1"/>
  <c r="AK275" i="4"/>
  <c r="AK276" i="4" s="1"/>
  <c r="U275" i="4"/>
  <c r="U276" i="4" s="1"/>
  <c r="N275" i="4"/>
  <c r="N276" i="4" s="1"/>
  <c r="AI275" i="4"/>
  <c r="AI276" i="4" s="1"/>
  <c r="J275" i="4"/>
  <c r="J276" i="4" s="1"/>
  <c r="T275" i="4"/>
  <c r="T276" i="4" s="1"/>
  <c r="S275" i="4"/>
  <c r="S276" i="4" s="1"/>
  <c r="M275" i="4"/>
  <c r="M276" i="4" s="1"/>
  <c r="AE275" i="4"/>
  <c r="AE276" i="4" s="1"/>
  <c r="AD275" i="4"/>
  <c r="AD276" i="4" s="1"/>
  <c r="AC275" i="4"/>
  <c r="AC276" i="4" s="1"/>
  <c r="X275" i="4"/>
  <c r="X276" i="4" s="1"/>
  <c r="W275" i="4"/>
  <c r="W276" i="4" s="1"/>
  <c r="H275" i="4"/>
  <c r="H276" i="4" s="1"/>
  <c r="V275" i="4"/>
  <c r="V276" i="4" s="1"/>
  <c r="I275" i="4"/>
  <c r="I276" i="4" s="1"/>
  <c r="AF275" i="4"/>
  <c r="AF276" i="4" s="1"/>
  <c r="AJ275" i="4"/>
  <c r="AJ276" i="4" s="1"/>
  <c r="G275" i="4"/>
  <c r="E274" i="4"/>
  <c r="C269" i="4" l="1"/>
  <c r="AM270" i="4"/>
  <c r="AA284" i="4"/>
  <c r="AA285" i="4" s="1"/>
  <c r="O284" i="4"/>
  <c r="O285" i="4" s="1"/>
  <c r="Z284" i="4"/>
  <c r="Z285" i="4" s="1"/>
  <c r="N284" i="4"/>
  <c r="N285" i="4" s="1"/>
  <c r="AC284" i="4"/>
  <c r="AC285" i="4" s="1"/>
  <c r="M284" i="4"/>
  <c r="M285" i="4" s="1"/>
  <c r="AB284" i="4"/>
  <c r="AB285" i="4" s="1"/>
  <c r="L284" i="4"/>
  <c r="L285" i="4" s="1"/>
  <c r="AI284" i="4"/>
  <c r="AI285" i="4" s="1"/>
  <c r="S284" i="4"/>
  <c r="S285" i="4" s="1"/>
  <c r="AH284" i="4"/>
  <c r="AH285" i="4" s="1"/>
  <c r="R284" i="4"/>
  <c r="R285" i="4" s="1"/>
  <c r="V284" i="4"/>
  <c r="V285" i="4" s="1"/>
  <c r="E283" i="4"/>
  <c r="W284" i="4"/>
  <c r="W285" i="4" s="1"/>
  <c r="U284" i="4"/>
  <c r="U285" i="4" s="1"/>
  <c r="T284" i="4"/>
  <c r="T285" i="4" s="1"/>
  <c r="Q284" i="4"/>
  <c r="Q285" i="4" s="1"/>
  <c r="P284" i="4"/>
  <c r="P285" i="4" s="1"/>
  <c r="K284" i="4"/>
  <c r="K285" i="4" s="1"/>
  <c r="AD284" i="4"/>
  <c r="AD285" i="4" s="1"/>
  <c r="Y284" i="4"/>
  <c r="Y285" i="4" s="1"/>
  <c r="X284" i="4"/>
  <c r="X285" i="4" s="1"/>
  <c r="J284" i="4"/>
  <c r="J285" i="4" s="1"/>
  <c r="I284" i="4"/>
  <c r="I285" i="4" s="1"/>
  <c r="AK284" i="4"/>
  <c r="AK285" i="4" s="1"/>
  <c r="AJ284" i="4"/>
  <c r="AJ285" i="4" s="1"/>
  <c r="AG284" i="4"/>
  <c r="AG285" i="4" s="1"/>
  <c r="AF284" i="4"/>
  <c r="AF285" i="4" s="1"/>
  <c r="AE284" i="4"/>
  <c r="AE285" i="4" s="1"/>
  <c r="H284" i="4"/>
  <c r="H285" i="4" s="1"/>
  <c r="G284" i="4"/>
  <c r="AN268" i="4"/>
  <c r="B270" i="4" s="1"/>
  <c r="B268" i="4"/>
  <c r="C298" i="4"/>
  <c r="C301" i="4"/>
  <c r="B292" i="4"/>
  <c r="B269" i="4"/>
  <c r="AM268" i="4"/>
  <c r="AN270" i="4"/>
  <c r="C268" i="4"/>
  <c r="G276" i="4"/>
  <c r="AL280" i="4"/>
  <c r="C276" i="4"/>
  <c r="AL277" i="4"/>
  <c r="B276" i="4"/>
  <c r="AL279" i="4"/>
  <c r="AL278" i="4"/>
  <c r="AP261" i="4"/>
  <c r="C261" i="4"/>
  <c r="C263" i="4"/>
  <c r="AO261" i="4" s="1"/>
  <c r="AM279" i="4" l="1"/>
  <c r="C278" i="4"/>
  <c r="AL289" i="4"/>
  <c r="C285" i="4"/>
  <c r="B285" i="4"/>
  <c r="G285" i="4"/>
  <c r="AL287" i="4"/>
  <c r="AL288" i="4"/>
  <c r="AL286" i="4"/>
  <c r="AP270" i="4"/>
  <c r="C270" i="4"/>
  <c r="C272" i="4"/>
  <c r="AO270" i="4" s="1"/>
  <c r="AN277" i="4"/>
  <c r="B279" i="4" s="1"/>
  <c r="B277" i="4"/>
  <c r="Z293" i="4"/>
  <c r="Z294" i="4" s="1"/>
  <c r="N293" i="4"/>
  <c r="N294" i="4" s="1"/>
  <c r="AK293" i="4"/>
  <c r="AK294" i="4" s="1"/>
  <c r="Y293" i="4"/>
  <c r="Y294" i="4" s="1"/>
  <c r="M293" i="4"/>
  <c r="M294" i="4" s="1"/>
  <c r="AD293" i="4"/>
  <c r="AD294" i="4" s="1"/>
  <c r="P293" i="4"/>
  <c r="P294" i="4" s="1"/>
  <c r="AC293" i="4"/>
  <c r="AC294" i="4" s="1"/>
  <c r="O293" i="4"/>
  <c r="O294" i="4" s="1"/>
  <c r="AJ293" i="4"/>
  <c r="AJ294" i="4" s="1"/>
  <c r="T293" i="4"/>
  <c r="T294" i="4" s="1"/>
  <c r="AI293" i="4"/>
  <c r="AI294" i="4" s="1"/>
  <c r="S293" i="4"/>
  <c r="S294" i="4" s="1"/>
  <c r="W293" i="4"/>
  <c r="W294" i="4" s="1"/>
  <c r="G293" i="4"/>
  <c r="AE293" i="4"/>
  <c r="AE294" i="4" s="1"/>
  <c r="H293" i="4"/>
  <c r="H294" i="4" s="1"/>
  <c r="AB293" i="4"/>
  <c r="AB294" i="4" s="1"/>
  <c r="E292" i="4"/>
  <c r="AA293" i="4"/>
  <c r="AA294" i="4" s="1"/>
  <c r="X293" i="4"/>
  <c r="X294" i="4" s="1"/>
  <c r="V293" i="4"/>
  <c r="V294" i="4" s="1"/>
  <c r="U293" i="4"/>
  <c r="U294" i="4" s="1"/>
  <c r="R293" i="4"/>
  <c r="R294" i="4" s="1"/>
  <c r="Q293" i="4"/>
  <c r="Q294" i="4" s="1"/>
  <c r="L293" i="4"/>
  <c r="L294" i="4" s="1"/>
  <c r="K293" i="4"/>
  <c r="K294" i="4" s="1"/>
  <c r="J293" i="4"/>
  <c r="J294" i="4" s="1"/>
  <c r="AH293" i="4"/>
  <c r="AH294" i="4" s="1"/>
  <c r="AG293" i="4"/>
  <c r="AG294" i="4" s="1"/>
  <c r="AF293" i="4"/>
  <c r="AF294" i="4" s="1"/>
  <c r="I293" i="4"/>
  <c r="I294" i="4" s="1"/>
  <c r="B278" i="4"/>
  <c r="AM277" i="4"/>
  <c r="B301" i="4"/>
  <c r="C310" i="4"/>
  <c r="C307" i="4"/>
  <c r="AN279" i="4"/>
  <c r="C277" i="4"/>
  <c r="AN286" i="4" l="1"/>
  <c r="B288" i="4" s="1"/>
  <c r="B286" i="4"/>
  <c r="AM286" i="4"/>
  <c r="B287" i="4"/>
  <c r="AP279" i="4"/>
  <c r="C279" i="4"/>
  <c r="C281" i="4"/>
  <c r="AO279" i="4" s="1"/>
  <c r="B294" i="4"/>
  <c r="AL295" i="4"/>
  <c r="AL298" i="4"/>
  <c r="AL296" i="4"/>
  <c r="AL297" i="4"/>
  <c r="G294" i="4"/>
  <c r="C294" i="4"/>
  <c r="C286" i="4"/>
  <c r="AN288" i="4"/>
  <c r="C319" i="4"/>
  <c r="B310" i="4"/>
  <c r="C316" i="4"/>
  <c r="AM288" i="4"/>
  <c r="C287" i="4"/>
  <c r="AK302" i="4"/>
  <c r="AK303" i="4" s="1"/>
  <c r="Y302" i="4"/>
  <c r="Y303" i="4" s="1"/>
  <c r="M302" i="4"/>
  <c r="M303" i="4" s="1"/>
  <c r="AJ302" i="4"/>
  <c r="AJ303" i="4" s="1"/>
  <c r="X302" i="4"/>
  <c r="X303" i="4" s="1"/>
  <c r="L302" i="4"/>
  <c r="L303" i="4" s="1"/>
  <c r="AE302" i="4"/>
  <c r="AE303" i="4" s="1"/>
  <c r="Q302" i="4"/>
  <c r="Q303" i="4" s="1"/>
  <c r="AD302" i="4"/>
  <c r="AD303" i="4" s="1"/>
  <c r="P302" i="4"/>
  <c r="P303" i="4" s="1"/>
  <c r="U302" i="4"/>
  <c r="U303" i="4" s="1"/>
  <c r="T302" i="4"/>
  <c r="T303" i="4" s="1"/>
  <c r="Z302" i="4"/>
  <c r="Z303" i="4" s="1"/>
  <c r="H302" i="4"/>
  <c r="H303" i="4" s="1"/>
  <c r="AI302" i="4"/>
  <c r="AI303" i="4" s="1"/>
  <c r="N302" i="4"/>
  <c r="N303" i="4" s="1"/>
  <c r="AH302" i="4"/>
  <c r="AH303" i="4" s="1"/>
  <c r="K302" i="4"/>
  <c r="K303" i="4" s="1"/>
  <c r="AG302" i="4"/>
  <c r="AG303" i="4" s="1"/>
  <c r="J302" i="4"/>
  <c r="J303" i="4" s="1"/>
  <c r="AF302" i="4"/>
  <c r="AF303" i="4" s="1"/>
  <c r="AC302" i="4"/>
  <c r="AC303" i="4" s="1"/>
  <c r="AB302" i="4"/>
  <c r="AB303" i="4" s="1"/>
  <c r="S302" i="4"/>
  <c r="S303" i="4" s="1"/>
  <c r="R302" i="4"/>
  <c r="R303" i="4" s="1"/>
  <c r="O302" i="4"/>
  <c r="O303" i="4" s="1"/>
  <c r="I302" i="4"/>
  <c r="I303" i="4" s="1"/>
  <c r="G302" i="4"/>
  <c r="V302" i="4"/>
  <c r="V303" i="4" s="1"/>
  <c r="E301" i="4"/>
  <c r="AA302" i="4"/>
  <c r="AA303" i="4" s="1"/>
  <c r="W302" i="4"/>
  <c r="W303" i="4" s="1"/>
  <c r="AJ311" i="4" l="1"/>
  <c r="AJ312" i="4" s="1"/>
  <c r="X311" i="4"/>
  <c r="X312" i="4" s="1"/>
  <c r="L311" i="4"/>
  <c r="L312" i="4" s="1"/>
  <c r="AI311" i="4"/>
  <c r="AI312" i="4" s="1"/>
  <c r="W311" i="4"/>
  <c r="W312" i="4" s="1"/>
  <c r="K311" i="4"/>
  <c r="K312" i="4" s="1"/>
  <c r="AF311" i="4"/>
  <c r="AF312" i="4" s="1"/>
  <c r="R311" i="4"/>
  <c r="R312" i="4" s="1"/>
  <c r="AE311" i="4"/>
  <c r="AE312" i="4" s="1"/>
  <c r="Q311" i="4"/>
  <c r="Q312" i="4" s="1"/>
  <c r="AD311" i="4"/>
  <c r="AD312" i="4" s="1"/>
  <c r="P311" i="4"/>
  <c r="P312" i="4" s="1"/>
  <c r="AC311" i="4"/>
  <c r="AC312" i="4" s="1"/>
  <c r="J311" i="4"/>
  <c r="J312" i="4" s="1"/>
  <c r="AB311" i="4"/>
  <c r="AB312" i="4" s="1"/>
  <c r="I311" i="4"/>
  <c r="I312" i="4" s="1"/>
  <c r="AK311" i="4"/>
  <c r="AK312" i="4" s="1"/>
  <c r="O311" i="4"/>
  <c r="O312" i="4" s="1"/>
  <c r="AA311" i="4"/>
  <c r="AA312" i="4" s="1"/>
  <c r="Z311" i="4"/>
  <c r="Z312" i="4" s="1"/>
  <c r="Y311" i="4"/>
  <c r="Y312" i="4" s="1"/>
  <c r="S311" i="4"/>
  <c r="S312" i="4" s="1"/>
  <c r="N311" i="4"/>
  <c r="N312" i="4" s="1"/>
  <c r="M311" i="4"/>
  <c r="M312" i="4" s="1"/>
  <c r="V311" i="4"/>
  <c r="V312" i="4" s="1"/>
  <c r="U311" i="4"/>
  <c r="U312" i="4" s="1"/>
  <c r="T311" i="4"/>
  <c r="T312" i="4" s="1"/>
  <c r="H311" i="4"/>
  <c r="H312" i="4" s="1"/>
  <c r="G311" i="4"/>
  <c r="AH311" i="4"/>
  <c r="AH312" i="4" s="1"/>
  <c r="E310" i="4"/>
  <c r="AG311" i="4"/>
  <c r="AG312" i="4" s="1"/>
  <c r="C328" i="4"/>
  <c r="B319" i="4"/>
  <c r="C325" i="4"/>
  <c r="B295" i="4"/>
  <c r="AN295" i="4"/>
  <c r="B297" i="4" s="1"/>
  <c r="C295" i="4"/>
  <c r="AN297" i="4"/>
  <c r="AM295" i="4"/>
  <c r="B296" i="4"/>
  <c r="C296" i="4"/>
  <c r="AM297" i="4"/>
  <c r="AP288" i="4"/>
  <c r="C288" i="4"/>
  <c r="C290" i="4"/>
  <c r="AO288" i="4" s="1"/>
  <c r="AL304" i="4"/>
  <c r="AL307" i="4"/>
  <c r="AL305" i="4"/>
  <c r="C303" i="4"/>
  <c r="B303" i="4"/>
  <c r="AL306" i="4"/>
  <c r="G303" i="4"/>
  <c r="C304" i="4" l="1"/>
  <c r="AN306" i="4"/>
  <c r="AL316" i="4"/>
  <c r="AL313" i="4"/>
  <c r="AL314" i="4"/>
  <c r="AL315" i="4"/>
  <c r="G312" i="4"/>
  <c r="C312" i="4"/>
  <c r="B312" i="4"/>
  <c r="AN304" i="4"/>
  <c r="B306" i="4" s="1"/>
  <c r="B304" i="4"/>
  <c r="B328" i="4"/>
  <c r="C334" i="4"/>
  <c r="AP297" i="4"/>
  <c r="C297" i="4"/>
  <c r="C299" i="4"/>
  <c r="AO297" i="4" s="1"/>
  <c r="AM304" i="4"/>
  <c r="B305" i="4"/>
  <c r="AI320" i="4"/>
  <c r="AI321" i="4" s="1"/>
  <c r="W320" i="4"/>
  <c r="W321" i="4" s="1"/>
  <c r="K320" i="4"/>
  <c r="K321" i="4" s="1"/>
  <c r="AH320" i="4"/>
  <c r="AH321" i="4" s="1"/>
  <c r="V320" i="4"/>
  <c r="V321" i="4" s="1"/>
  <c r="J320" i="4"/>
  <c r="J321" i="4" s="1"/>
  <c r="AG320" i="4"/>
  <c r="AG321" i="4" s="1"/>
  <c r="S320" i="4"/>
  <c r="S321" i="4" s="1"/>
  <c r="AF320" i="4"/>
  <c r="AF321" i="4" s="1"/>
  <c r="R320" i="4"/>
  <c r="R321" i="4" s="1"/>
  <c r="AE320" i="4"/>
  <c r="AE321" i="4" s="1"/>
  <c r="Q320" i="4"/>
  <c r="Q321" i="4" s="1"/>
  <c r="X320" i="4"/>
  <c r="X321" i="4" s="1"/>
  <c r="U320" i="4"/>
  <c r="U321" i="4" s="1"/>
  <c r="AA320" i="4"/>
  <c r="AA321" i="4" s="1"/>
  <c r="H320" i="4"/>
  <c r="H321" i="4" s="1"/>
  <c r="T320" i="4"/>
  <c r="T321" i="4" s="1"/>
  <c r="P320" i="4"/>
  <c r="P321" i="4" s="1"/>
  <c r="O320" i="4"/>
  <c r="O321" i="4" s="1"/>
  <c r="AJ320" i="4"/>
  <c r="AJ321" i="4" s="1"/>
  <c r="AD320" i="4"/>
  <c r="AD321" i="4" s="1"/>
  <c r="AC320" i="4"/>
  <c r="AC321" i="4" s="1"/>
  <c r="AB320" i="4"/>
  <c r="AB321" i="4" s="1"/>
  <c r="Z320" i="4"/>
  <c r="Z321" i="4" s="1"/>
  <c r="Y320" i="4"/>
  <c r="Y321" i="4" s="1"/>
  <c r="N320" i="4"/>
  <c r="N321" i="4" s="1"/>
  <c r="M320" i="4"/>
  <c r="M321" i="4" s="1"/>
  <c r="E319" i="4"/>
  <c r="L320" i="4"/>
  <c r="L321" i="4" s="1"/>
  <c r="I320" i="4"/>
  <c r="I321" i="4" s="1"/>
  <c r="G320" i="4"/>
  <c r="AK320" i="4"/>
  <c r="AK321" i="4" s="1"/>
  <c r="C305" i="4"/>
  <c r="AM306" i="4"/>
  <c r="C313" i="4" l="1"/>
  <c r="AN315" i="4"/>
  <c r="B314" i="4"/>
  <c r="AM313" i="4"/>
  <c r="AH329" i="4"/>
  <c r="AH330" i="4" s="1"/>
  <c r="V329" i="4"/>
  <c r="V330" i="4" s="1"/>
  <c r="J329" i="4"/>
  <c r="J330" i="4" s="1"/>
  <c r="AG329" i="4"/>
  <c r="AG330" i="4" s="1"/>
  <c r="U329" i="4"/>
  <c r="U330" i="4" s="1"/>
  <c r="I329" i="4"/>
  <c r="I330" i="4" s="1"/>
  <c r="AJ329" i="4"/>
  <c r="AJ330" i="4" s="1"/>
  <c r="T329" i="4"/>
  <c r="T330" i="4" s="1"/>
  <c r="E328" i="4"/>
  <c r="AI329" i="4"/>
  <c r="AI330" i="4" s="1"/>
  <c r="S329" i="4"/>
  <c r="S330" i="4" s="1"/>
  <c r="AF329" i="4"/>
  <c r="AF330" i="4" s="1"/>
  <c r="R329" i="4"/>
  <c r="R330" i="4" s="1"/>
  <c r="AE329" i="4"/>
  <c r="AE330" i="4" s="1"/>
  <c r="N329" i="4"/>
  <c r="N330" i="4" s="1"/>
  <c r="AD329" i="4"/>
  <c r="AD330" i="4" s="1"/>
  <c r="M329" i="4"/>
  <c r="M330" i="4" s="1"/>
  <c r="Q329" i="4"/>
  <c r="Q330" i="4" s="1"/>
  <c r="L329" i="4"/>
  <c r="L330" i="4" s="1"/>
  <c r="K329" i="4"/>
  <c r="K330" i="4" s="1"/>
  <c r="AK329" i="4"/>
  <c r="AK330" i="4" s="1"/>
  <c r="H329" i="4"/>
  <c r="H330" i="4" s="1"/>
  <c r="W329" i="4"/>
  <c r="W330" i="4" s="1"/>
  <c r="P329" i="4"/>
  <c r="P330" i="4" s="1"/>
  <c r="O329" i="4"/>
  <c r="O330" i="4" s="1"/>
  <c r="AC329" i="4"/>
  <c r="AC330" i="4" s="1"/>
  <c r="AB329" i="4"/>
  <c r="AB330" i="4" s="1"/>
  <c r="AA329" i="4"/>
  <c r="AA330" i="4" s="1"/>
  <c r="Y329" i="4"/>
  <c r="Y330" i="4" s="1"/>
  <c r="Z329" i="4"/>
  <c r="Z330" i="4" s="1"/>
  <c r="G329" i="4"/>
  <c r="X329" i="4"/>
  <c r="X330" i="4" s="1"/>
  <c r="B313" i="4"/>
  <c r="AN313" i="4"/>
  <c r="B315" i="4" s="1"/>
  <c r="AM315" i="4"/>
  <c r="C314" i="4"/>
  <c r="AP306" i="4"/>
  <c r="C306" i="4"/>
  <c r="C308" i="4"/>
  <c r="AO306" i="4" s="1"/>
  <c r="G321" i="4"/>
  <c r="AL323" i="4"/>
  <c r="AL322" i="4"/>
  <c r="AL324" i="4"/>
  <c r="AL325" i="4"/>
  <c r="C321" i="4"/>
  <c r="B321" i="4"/>
  <c r="AM324" i="4" l="1"/>
  <c r="C323" i="4"/>
  <c r="B322" i="4"/>
  <c r="AN322" i="4"/>
  <c r="B324" i="4" s="1"/>
  <c r="AN324" i="4"/>
  <c r="C322" i="4"/>
  <c r="AL333" i="4"/>
  <c r="AL332" i="4"/>
  <c r="C330" i="4"/>
  <c r="AL334" i="4"/>
  <c r="G330" i="4"/>
  <c r="B330" i="4"/>
  <c r="AL331" i="4"/>
  <c r="B323" i="4"/>
  <c r="AM322" i="4"/>
  <c r="C315" i="4"/>
  <c r="AP315" i="4"/>
  <c r="C317" i="4"/>
  <c r="AO315" i="4" s="1"/>
  <c r="B332" i="4" l="1"/>
  <c r="AM331" i="4"/>
  <c r="C324" i="4"/>
  <c r="AP324" i="4"/>
  <c r="C326" i="4"/>
  <c r="AO324" i="4" s="1"/>
  <c r="AM333" i="4"/>
  <c r="C332" i="4"/>
  <c r="C331" i="4"/>
  <c r="AN333" i="4"/>
  <c r="B331" i="4"/>
  <c r="AN331" i="4"/>
  <c r="B333" i="4" s="1"/>
  <c r="AP333" i="4" l="1"/>
  <c r="C333" i="4"/>
  <c r="C335" i="4"/>
  <c r="U9" i="4" s="1"/>
  <c r="AO333" i="4" l="1"/>
  <c r="R339" i="4"/>
  <c r="R340" i="4"/>
  <c r="U10" i="4"/>
  <c r="R341" i="4" l="1"/>
  <c r="B13" i="3" l="1"/>
  <c r="C13" i="3" l="1"/>
  <c r="E13" i="3" l="1"/>
  <c r="AK14" i="3"/>
  <c r="G14" i="3"/>
  <c r="C22" i="3"/>
  <c r="AJ14" i="3"/>
  <c r="B22" i="3" l="1"/>
  <c r="C31" i="3" s="1"/>
  <c r="Q14" i="3"/>
  <c r="K14" i="3"/>
  <c r="AA14" i="3"/>
  <c r="AB14" i="3"/>
  <c r="AG14" i="3"/>
  <c r="M14" i="3"/>
  <c r="J14" i="3"/>
  <c r="S14" i="3"/>
  <c r="T14" i="3"/>
  <c r="L14" i="3"/>
  <c r="R14" i="3"/>
  <c r="AC14" i="3"/>
  <c r="N14" i="3"/>
  <c r="W14" i="3"/>
  <c r="X14" i="3"/>
  <c r="Z14" i="3"/>
  <c r="O14" i="3"/>
  <c r="O15" i="3" s="1"/>
  <c r="Y14" i="3"/>
  <c r="AD14" i="3"/>
  <c r="U14" i="3"/>
  <c r="AE14" i="3"/>
  <c r="AF14" i="3"/>
  <c r="P14" i="3"/>
  <c r="V14" i="3"/>
  <c r="AH14" i="3"/>
  <c r="AI14" i="3"/>
  <c r="I14" i="3"/>
  <c r="H14" i="3"/>
  <c r="B31" i="3" l="1"/>
  <c r="C40" i="3" s="1"/>
  <c r="G23" i="3"/>
  <c r="E22" i="3"/>
  <c r="L23" i="3"/>
  <c r="L24" i="3" s="1"/>
  <c r="AE23" i="3"/>
  <c r="AE24" i="3" s="1"/>
  <c r="I23" i="3"/>
  <c r="I24" i="3" s="1"/>
  <c r="AH23" i="3"/>
  <c r="AH24" i="3" s="1"/>
  <c r="K23" i="3"/>
  <c r="K24" i="3" s="1"/>
  <c r="H23" i="3"/>
  <c r="H24" i="3" s="1"/>
  <c r="V23" i="3"/>
  <c r="V24" i="3" s="1"/>
  <c r="AG23" i="3"/>
  <c r="AG24" i="3" s="1"/>
  <c r="X23" i="3"/>
  <c r="X24" i="3" s="1"/>
  <c r="AD23" i="3"/>
  <c r="AD24" i="3" s="1"/>
  <c r="U23" i="3"/>
  <c r="U24" i="3" s="1"/>
  <c r="AA23" i="3"/>
  <c r="AA24" i="3" s="1"/>
  <c r="AC23" i="3"/>
  <c r="AC24" i="3" s="1"/>
  <c r="N23" i="3"/>
  <c r="N24" i="3" s="1"/>
  <c r="R23" i="3"/>
  <c r="R24" i="3" s="1"/>
  <c r="Y23" i="3"/>
  <c r="Y24" i="3" s="1"/>
  <c r="J23" i="3"/>
  <c r="J24" i="3" s="1"/>
  <c r="AI23" i="3"/>
  <c r="AI24" i="3" s="1"/>
  <c r="AB23" i="3"/>
  <c r="AB24" i="3" s="1"/>
  <c r="AF23" i="3"/>
  <c r="AF24" i="3" s="1"/>
  <c r="P23" i="3"/>
  <c r="P24" i="3" s="1"/>
  <c r="AJ23" i="3"/>
  <c r="AJ24" i="3" s="1"/>
  <c r="Z23" i="3"/>
  <c r="Z24" i="3" s="1"/>
  <c r="O23" i="3"/>
  <c r="O24" i="3" s="1"/>
  <c r="Q23" i="3"/>
  <c r="Q24" i="3" s="1"/>
  <c r="M23" i="3"/>
  <c r="M24" i="3" s="1"/>
  <c r="T23" i="3"/>
  <c r="T24" i="3" s="1"/>
  <c r="S23" i="3"/>
  <c r="S24" i="3" s="1"/>
  <c r="AK23" i="3"/>
  <c r="AK24" i="3" s="1"/>
  <c r="W23" i="3"/>
  <c r="W24" i="3" s="1"/>
  <c r="AL16" i="3"/>
  <c r="AL17" i="3"/>
  <c r="AL19" i="3"/>
  <c r="AL18" i="3"/>
  <c r="AJ15" i="3"/>
  <c r="K15" i="3"/>
  <c r="S15" i="3"/>
  <c r="W15" i="3"/>
  <c r="AA15" i="3"/>
  <c r="AE15" i="3"/>
  <c r="AK15" i="3"/>
  <c r="J15" i="3"/>
  <c r="N15" i="3"/>
  <c r="R15" i="3"/>
  <c r="V15" i="3"/>
  <c r="Z15" i="3"/>
  <c r="AD15" i="3"/>
  <c r="AH15" i="3"/>
  <c r="H15" i="3"/>
  <c r="L15" i="3"/>
  <c r="P15" i="3"/>
  <c r="T15" i="3"/>
  <c r="X15" i="3"/>
  <c r="AB15" i="3"/>
  <c r="AF15" i="3"/>
  <c r="AI15" i="3"/>
  <c r="I15" i="3"/>
  <c r="M15" i="3"/>
  <c r="Q15" i="3"/>
  <c r="U15" i="3"/>
  <c r="Y15" i="3"/>
  <c r="AC15" i="3"/>
  <c r="AG15" i="3"/>
  <c r="C16" i="3" l="1"/>
  <c r="B16" i="3"/>
  <c r="AM16" i="3"/>
  <c r="C17" i="3"/>
  <c r="AM18" i="3"/>
  <c r="AL28" i="3"/>
  <c r="G24" i="3"/>
  <c r="B24" i="3" s="1"/>
  <c r="AL26" i="3"/>
  <c r="B26" i="3" s="1"/>
  <c r="AL25" i="3"/>
  <c r="AL27" i="3"/>
  <c r="C25" i="3" s="1"/>
  <c r="B40" i="3"/>
  <c r="C49" i="3" s="1"/>
  <c r="AJ32" i="3"/>
  <c r="AJ33" i="3" s="1"/>
  <c r="I32" i="3"/>
  <c r="I33" i="3" s="1"/>
  <c r="E31" i="3"/>
  <c r="M32" i="3"/>
  <c r="M33" i="3" s="1"/>
  <c r="J32" i="3"/>
  <c r="J33" i="3" s="1"/>
  <c r="T32" i="3"/>
  <c r="T33" i="3" s="1"/>
  <c r="AB32" i="3"/>
  <c r="AB33" i="3" s="1"/>
  <c r="H32" i="3"/>
  <c r="H33" i="3" s="1"/>
  <c r="AG32" i="3"/>
  <c r="AG33" i="3" s="1"/>
  <c r="AD32" i="3"/>
  <c r="AD33" i="3" s="1"/>
  <c r="AK32" i="3"/>
  <c r="AK33" i="3" s="1"/>
  <c r="Z32" i="3"/>
  <c r="Z33" i="3" s="1"/>
  <c r="O32" i="3"/>
  <c r="O33" i="3" s="1"/>
  <c r="S32" i="3"/>
  <c r="S33" i="3" s="1"/>
  <c r="G32" i="3"/>
  <c r="AA32" i="3"/>
  <c r="AA33" i="3" s="1"/>
  <c r="Y32" i="3"/>
  <c r="Y33" i="3" s="1"/>
  <c r="V32" i="3"/>
  <c r="V33" i="3" s="1"/>
  <c r="AC32" i="3"/>
  <c r="AC33" i="3" s="1"/>
  <c r="AH32" i="3"/>
  <c r="AH33" i="3" s="1"/>
  <c r="K32" i="3"/>
  <c r="K33" i="3" s="1"/>
  <c r="X32" i="3"/>
  <c r="X33" i="3" s="1"/>
  <c r="AE32" i="3"/>
  <c r="AE33" i="3" s="1"/>
  <c r="L32" i="3"/>
  <c r="L33" i="3" s="1"/>
  <c r="Q32" i="3"/>
  <c r="Q33" i="3" s="1"/>
  <c r="N32" i="3"/>
  <c r="N33" i="3" s="1"/>
  <c r="U32" i="3"/>
  <c r="U33" i="3" s="1"/>
  <c r="R32" i="3"/>
  <c r="R33" i="3" s="1"/>
  <c r="AI32" i="3"/>
  <c r="AI33" i="3" s="1"/>
  <c r="W32" i="3"/>
  <c r="W33" i="3" s="1"/>
  <c r="AF32" i="3"/>
  <c r="AF33" i="3" s="1"/>
  <c r="P32" i="3"/>
  <c r="P33" i="3" s="1"/>
  <c r="B17" i="3"/>
  <c r="G15" i="3"/>
  <c r="C15" i="3" s="1"/>
  <c r="AN18" i="3" s="1"/>
  <c r="C20" i="3" s="1"/>
  <c r="C18" i="3" l="1"/>
  <c r="AP18" i="3"/>
  <c r="C24" i="3"/>
  <c r="B25" i="3"/>
  <c r="C26" i="3"/>
  <c r="AM25" i="3"/>
  <c r="AN25" i="3" s="1"/>
  <c r="AJ41" i="3"/>
  <c r="AJ42" i="3" s="1"/>
  <c r="E40" i="3"/>
  <c r="M41" i="3"/>
  <c r="M42" i="3" s="1"/>
  <c r="J41" i="3"/>
  <c r="J42" i="3" s="1"/>
  <c r="Q41" i="3"/>
  <c r="Q42" i="3" s="1"/>
  <c r="AE41" i="3"/>
  <c r="AE42" i="3" s="1"/>
  <c r="L41" i="3"/>
  <c r="L42" i="3" s="1"/>
  <c r="AA41" i="3"/>
  <c r="AA42" i="3" s="1"/>
  <c r="AD41" i="3"/>
  <c r="AD42" i="3" s="1"/>
  <c r="AK41" i="3"/>
  <c r="AK42" i="3" s="1"/>
  <c r="AH41" i="3"/>
  <c r="AH42" i="3" s="1"/>
  <c r="I41" i="3"/>
  <c r="I42" i="3" s="1"/>
  <c r="G41" i="3"/>
  <c r="H41" i="3"/>
  <c r="H42" i="3" s="1"/>
  <c r="AF41" i="3"/>
  <c r="AF42" i="3" s="1"/>
  <c r="W41" i="3"/>
  <c r="W42" i="3" s="1"/>
  <c r="V41" i="3"/>
  <c r="V42" i="3" s="1"/>
  <c r="AC41" i="3"/>
  <c r="AC42" i="3" s="1"/>
  <c r="Z41" i="3"/>
  <c r="Z42" i="3" s="1"/>
  <c r="AG41" i="3"/>
  <c r="AG42" i="3" s="1"/>
  <c r="AI41" i="3"/>
  <c r="AI42" i="3" s="1"/>
  <c r="AB41" i="3"/>
  <c r="AB42" i="3" s="1"/>
  <c r="K41" i="3"/>
  <c r="K42" i="3" s="1"/>
  <c r="S41" i="3"/>
  <c r="S42" i="3" s="1"/>
  <c r="N41" i="3"/>
  <c r="N42" i="3" s="1"/>
  <c r="U41" i="3"/>
  <c r="U42" i="3" s="1"/>
  <c r="R41" i="3"/>
  <c r="R42" i="3" s="1"/>
  <c r="Y41" i="3"/>
  <c r="Y42" i="3" s="1"/>
  <c r="T41" i="3"/>
  <c r="T42" i="3" s="1"/>
  <c r="O41" i="3"/>
  <c r="O42" i="3" s="1"/>
  <c r="P41" i="3"/>
  <c r="P42" i="3" s="1"/>
  <c r="X41" i="3"/>
  <c r="X42" i="3" s="1"/>
  <c r="AM27" i="3"/>
  <c r="AL34" i="3"/>
  <c r="G33" i="3"/>
  <c r="B33" i="3" s="1"/>
  <c r="AL37" i="3"/>
  <c r="C35" i="3" s="1"/>
  <c r="AL36" i="3"/>
  <c r="AL35" i="3"/>
  <c r="B35" i="3" s="1"/>
  <c r="B49" i="3"/>
  <c r="C58" i="3" s="1"/>
  <c r="B15" i="3"/>
  <c r="AN16" i="3" s="1"/>
  <c r="AO18" i="3" l="1"/>
  <c r="C33" i="3"/>
  <c r="AN27" i="3"/>
  <c r="C29" i="3" s="1"/>
  <c r="AN36" i="3"/>
  <c r="C38" i="3" s="1"/>
  <c r="C34" i="3"/>
  <c r="B34" i="3"/>
  <c r="AN34" i="3"/>
  <c r="C19" i="3"/>
  <c r="B58" i="3"/>
  <c r="C67" i="3" s="1"/>
  <c r="B27" i="3"/>
  <c r="B18" i="3"/>
  <c r="Q50" i="3"/>
  <c r="Q51" i="3" s="1"/>
  <c r="X50" i="3"/>
  <c r="X51" i="3" s="1"/>
  <c r="W50" i="3"/>
  <c r="W51" i="3" s="1"/>
  <c r="AJ50" i="3"/>
  <c r="AJ51" i="3" s="1"/>
  <c r="M50" i="3"/>
  <c r="M51" i="3" s="1"/>
  <c r="J50" i="3"/>
  <c r="J51" i="3" s="1"/>
  <c r="I50" i="3"/>
  <c r="I51" i="3" s="1"/>
  <c r="AD50" i="3"/>
  <c r="AD51" i="3" s="1"/>
  <c r="AF50" i="3"/>
  <c r="AF51" i="3" s="1"/>
  <c r="H50" i="3"/>
  <c r="H51" i="3" s="1"/>
  <c r="T50" i="3"/>
  <c r="T51" i="3" s="1"/>
  <c r="AK50" i="3"/>
  <c r="AK51" i="3" s="1"/>
  <c r="AH50" i="3"/>
  <c r="AH51" i="3" s="1"/>
  <c r="AG50" i="3"/>
  <c r="AG51" i="3" s="1"/>
  <c r="V50" i="3"/>
  <c r="V51" i="3" s="1"/>
  <c r="AE50" i="3"/>
  <c r="AE51" i="3" s="1"/>
  <c r="S50" i="3"/>
  <c r="S51" i="3" s="1"/>
  <c r="AB50" i="3"/>
  <c r="AB51" i="3" s="1"/>
  <c r="G50" i="3"/>
  <c r="AC50" i="3"/>
  <c r="AC51" i="3" s="1"/>
  <c r="Z50" i="3"/>
  <c r="Z51" i="3" s="1"/>
  <c r="Y50" i="3"/>
  <c r="Y51" i="3" s="1"/>
  <c r="N50" i="3"/>
  <c r="N51" i="3" s="1"/>
  <c r="AA50" i="3"/>
  <c r="AA51" i="3" s="1"/>
  <c r="AI50" i="3"/>
  <c r="AI51" i="3" s="1"/>
  <c r="L50" i="3"/>
  <c r="L51" i="3" s="1"/>
  <c r="O50" i="3"/>
  <c r="O51" i="3" s="1"/>
  <c r="U50" i="3"/>
  <c r="U51" i="3" s="1"/>
  <c r="R50" i="3"/>
  <c r="R51" i="3" s="1"/>
  <c r="E49" i="3"/>
  <c r="P50" i="3"/>
  <c r="P51" i="3" s="1"/>
  <c r="K50" i="3"/>
  <c r="K51" i="3" s="1"/>
  <c r="AM36" i="3"/>
  <c r="AL45" i="3"/>
  <c r="AL43" i="3"/>
  <c r="AL46" i="3"/>
  <c r="C44" i="3" s="1"/>
  <c r="AL44" i="3"/>
  <c r="B44" i="3" s="1"/>
  <c r="G42" i="3"/>
  <c r="B42" i="3" s="1"/>
  <c r="AM34" i="3"/>
  <c r="AP36" i="3" l="1"/>
  <c r="C37" i="3" s="1"/>
  <c r="AO36" i="3"/>
  <c r="AP27" i="3"/>
  <c r="C28" i="3" s="1"/>
  <c r="C42" i="3"/>
  <c r="B36" i="3"/>
  <c r="AN45" i="3"/>
  <c r="C47" i="3" s="1"/>
  <c r="C43" i="3"/>
  <c r="B67" i="3"/>
  <c r="AJ68" i="3" s="1"/>
  <c r="AJ69" i="3" s="1"/>
  <c r="AN43" i="3"/>
  <c r="B43" i="3"/>
  <c r="C27" i="3"/>
  <c r="W59" i="3"/>
  <c r="W60" i="3" s="1"/>
  <c r="U59" i="3"/>
  <c r="U60" i="3" s="1"/>
  <c r="AK59" i="3"/>
  <c r="AK60" i="3" s="1"/>
  <c r="P59" i="3"/>
  <c r="P60" i="3" s="1"/>
  <c r="H59" i="3"/>
  <c r="H60" i="3" s="1"/>
  <c r="AB59" i="3"/>
  <c r="AB60" i="3" s="1"/>
  <c r="O59" i="3"/>
  <c r="O60" i="3" s="1"/>
  <c r="Y59" i="3"/>
  <c r="Y60" i="3" s="1"/>
  <c r="T59" i="3"/>
  <c r="T60" i="3" s="1"/>
  <c r="AJ59" i="3"/>
  <c r="AJ60" i="3" s="1"/>
  <c r="AH59" i="3"/>
  <c r="AH60" i="3" s="1"/>
  <c r="AI59" i="3"/>
  <c r="AI60" i="3" s="1"/>
  <c r="M59" i="3"/>
  <c r="M60" i="3" s="1"/>
  <c r="E58" i="3"/>
  <c r="AG59" i="3"/>
  <c r="AG60" i="3" s="1"/>
  <c r="R59" i="3"/>
  <c r="R60" i="3" s="1"/>
  <c r="AA59" i="3"/>
  <c r="AA60" i="3" s="1"/>
  <c r="AE59" i="3"/>
  <c r="AE60" i="3" s="1"/>
  <c r="J59" i="3"/>
  <c r="J60" i="3" s="1"/>
  <c r="G59" i="3"/>
  <c r="K59" i="3"/>
  <c r="K60" i="3" s="1"/>
  <c r="N59" i="3"/>
  <c r="N60" i="3" s="1"/>
  <c r="Q59" i="3"/>
  <c r="Q60" i="3" s="1"/>
  <c r="V59" i="3"/>
  <c r="V60" i="3" s="1"/>
  <c r="I59" i="3"/>
  <c r="I60" i="3" s="1"/>
  <c r="X59" i="3"/>
  <c r="X60" i="3" s="1"/>
  <c r="AD59" i="3"/>
  <c r="AD60" i="3" s="1"/>
  <c r="S59" i="3"/>
  <c r="S60" i="3" s="1"/>
  <c r="L59" i="3"/>
  <c r="L60" i="3" s="1"/>
  <c r="AF59" i="3"/>
  <c r="AF60" i="3" s="1"/>
  <c r="Z59" i="3"/>
  <c r="Z60" i="3" s="1"/>
  <c r="AC59" i="3"/>
  <c r="AC60" i="3" s="1"/>
  <c r="AM43" i="3"/>
  <c r="AL52" i="3"/>
  <c r="AL55" i="3"/>
  <c r="C53" i="3" s="1"/>
  <c r="G51" i="3"/>
  <c r="C51" i="3" s="1"/>
  <c r="AL54" i="3"/>
  <c r="AL53" i="3"/>
  <c r="B53" i="3" s="1"/>
  <c r="AM45" i="3"/>
  <c r="C76" i="3" l="1"/>
  <c r="AO27" i="3"/>
  <c r="U68" i="3"/>
  <c r="U69" i="3" s="1"/>
  <c r="AP45" i="3"/>
  <c r="C46" i="3" s="1"/>
  <c r="P68" i="3"/>
  <c r="P69" i="3" s="1"/>
  <c r="T68" i="3"/>
  <c r="T69" i="3" s="1"/>
  <c r="G68" i="3"/>
  <c r="G69" i="3" s="1"/>
  <c r="V68" i="3"/>
  <c r="V69" i="3" s="1"/>
  <c r="K68" i="3"/>
  <c r="K69" i="3" s="1"/>
  <c r="X68" i="3"/>
  <c r="X69" i="3" s="1"/>
  <c r="AF68" i="3"/>
  <c r="AF69" i="3" s="1"/>
  <c r="I68" i="3"/>
  <c r="I69" i="3" s="1"/>
  <c r="AG68" i="3"/>
  <c r="AG69" i="3" s="1"/>
  <c r="Y68" i="3"/>
  <c r="Y69" i="3" s="1"/>
  <c r="O68" i="3"/>
  <c r="O69" i="3" s="1"/>
  <c r="AH68" i="3"/>
  <c r="AH69" i="3" s="1"/>
  <c r="M68" i="3"/>
  <c r="M69" i="3" s="1"/>
  <c r="R68" i="3"/>
  <c r="R69" i="3" s="1"/>
  <c r="AC68" i="3"/>
  <c r="AC69" i="3" s="1"/>
  <c r="N68" i="3"/>
  <c r="N69" i="3" s="1"/>
  <c r="Z68" i="3"/>
  <c r="Z69" i="3" s="1"/>
  <c r="AD68" i="3"/>
  <c r="AD69" i="3" s="1"/>
  <c r="AI68" i="3"/>
  <c r="AI69" i="3" s="1"/>
  <c r="Q68" i="3"/>
  <c r="Q69" i="3" s="1"/>
  <c r="L68" i="3"/>
  <c r="L69" i="3" s="1"/>
  <c r="S68" i="3"/>
  <c r="S69" i="3" s="1"/>
  <c r="B51" i="3"/>
  <c r="G60" i="3"/>
  <c r="C60" i="3" s="1"/>
  <c r="B52" i="3"/>
  <c r="AN52" i="3"/>
  <c r="AN54" i="3"/>
  <c r="C56" i="3" s="1"/>
  <c r="C52" i="3"/>
  <c r="E67" i="3"/>
  <c r="AB68" i="3"/>
  <c r="AB69" i="3" s="1"/>
  <c r="AK68" i="3"/>
  <c r="AK69" i="3" s="1"/>
  <c r="AE68" i="3"/>
  <c r="AE69" i="3" s="1"/>
  <c r="W68" i="3"/>
  <c r="W69" i="3" s="1"/>
  <c r="H68" i="3"/>
  <c r="H69" i="3" s="1"/>
  <c r="J68" i="3"/>
  <c r="J69" i="3" s="1"/>
  <c r="AA68" i="3"/>
  <c r="AA69" i="3" s="1"/>
  <c r="C45" i="3"/>
  <c r="C36" i="3"/>
  <c r="AL61" i="3"/>
  <c r="AL64" i="3"/>
  <c r="C62" i="3" s="1"/>
  <c r="AL62" i="3"/>
  <c r="AL63" i="3"/>
  <c r="B45" i="3"/>
  <c r="AM52" i="3"/>
  <c r="AM54" i="3"/>
  <c r="B76" i="3" l="1"/>
  <c r="AJ77" i="3" s="1"/>
  <c r="AJ78" i="3" s="1"/>
  <c r="AO45" i="3"/>
  <c r="AP54" i="3"/>
  <c r="C55" i="3" s="1"/>
  <c r="B60" i="3"/>
  <c r="B69" i="3"/>
  <c r="C69" i="3"/>
  <c r="AN63" i="3"/>
  <c r="C65" i="3" s="1"/>
  <c r="C61" i="3"/>
  <c r="AL70" i="3"/>
  <c r="AM61" i="3"/>
  <c r="B62" i="3"/>
  <c r="AL72" i="3"/>
  <c r="AL73" i="3"/>
  <c r="C71" i="3" s="1"/>
  <c r="AL71" i="3"/>
  <c r="B71" i="3" s="1"/>
  <c r="B61" i="3"/>
  <c r="AN61" i="3"/>
  <c r="C54" i="3"/>
  <c r="AM63" i="3"/>
  <c r="B54" i="3"/>
  <c r="I77" i="3" l="1"/>
  <c r="I78" i="3" s="1"/>
  <c r="Z77" i="3"/>
  <c r="Z78" i="3" s="1"/>
  <c r="X77" i="3"/>
  <c r="X78" i="3" s="1"/>
  <c r="E76" i="3"/>
  <c r="V77" i="3"/>
  <c r="V78" i="3" s="1"/>
  <c r="S77" i="3"/>
  <c r="S78" i="3" s="1"/>
  <c r="M77" i="3"/>
  <c r="M78" i="3" s="1"/>
  <c r="U77" i="3"/>
  <c r="U78" i="3" s="1"/>
  <c r="AD77" i="3"/>
  <c r="AD78" i="3" s="1"/>
  <c r="C85" i="3"/>
  <c r="B85" i="3" s="1"/>
  <c r="AK86" i="3" s="1"/>
  <c r="AK87" i="3" s="1"/>
  <c r="AK77" i="3"/>
  <c r="AK78" i="3" s="1"/>
  <c r="AG77" i="3"/>
  <c r="AG78" i="3" s="1"/>
  <c r="Q77" i="3"/>
  <c r="Q78" i="3" s="1"/>
  <c r="P77" i="3"/>
  <c r="P78" i="3" s="1"/>
  <c r="K77" i="3"/>
  <c r="K78" i="3" s="1"/>
  <c r="AF77" i="3"/>
  <c r="AF78" i="3" s="1"/>
  <c r="AA77" i="3"/>
  <c r="AA78" i="3" s="1"/>
  <c r="R77" i="3"/>
  <c r="R78" i="3" s="1"/>
  <c r="AI77" i="3"/>
  <c r="AI78" i="3" s="1"/>
  <c r="AB77" i="3"/>
  <c r="AB78" i="3" s="1"/>
  <c r="J77" i="3"/>
  <c r="J78" i="3" s="1"/>
  <c r="AC77" i="3"/>
  <c r="AC78" i="3" s="1"/>
  <c r="H77" i="3"/>
  <c r="H78" i="3" s="1"/>
  <c r="AE77" i="3"/>
  <c r="AE78" i="3" s="1"/>
  <c r="T77" i="3"/>
  <c r="T78" i="3" s="1"/>
  <c r="O77" i="3"/>
  <c r="O78" i="3" s="1"/>
  <c r="Y77" i="3"/>
  <c r="Y78" i="3" s="1"/>
  <c r="L77" i="3"/>
  <c r="L78" i="3" s="1"/>
  <c r="G77" i="3"/>
  <c r="G78" i="3" s="1"/>
  <c r="AH77" i="3"/>
  <c r="AH78" i="3" s="1"/>
  <c r="N77" i="3"/>
  <c r="N78" i="3" s="1"/>
  <c r="W77" i="3"/>
  <c r="W78" i="3" s="1"/>
  <c r="AO54" i="3"/>
  <c r="AP63" i="3"/>
  <c r="C64" i="3" s="1"/>
  <c r="AM72" i="3"/>
  <c r="B70" i="3"/>
  <c r="AN70" i="3"/>
  <c r="B72" i="3" s="1"/>
  <c r="C70" i="3"/>
  <c r="AN72" i="3"/>
  <c r="C74" i="3" s="1"/>
  <c r="AM70" i="3"/>
  <c r="B63" i="3"/>
  <c r="C63" i="3"/>
  <c r="J86" i="3" l="1"/>
  <c r="J87" i="3" s="1"/>
  <c r="V86" i="3"/>
  <c r="V87" i="3" s="1"/>
  <c r="O86" i="3"/>
  <c r="O87" i="3" s="1"/>
  <c r="L86" i="3"/>
  <c r="L87" i="3" s="1"/>
  <c r="Q86" i="3"/>
  <c r="Q87" i="3" s="1"/>
  <c r="W86" i="3"/>
  <c r="W87" i="3" s="1"/>
  <c r="AC86" i="3"/>
  <c r="AC87" i="3" s="1"/>
  <c r="AA86" i="3"/>
  <c r="AA87" i="3" s="1"/>
  <c r="AH86" i="3"/>
  <c r="AH87" i="3" s="1"/>
  <c r="AF86" i="3"/>
  <c r="AF87" i="3" s="1"/>
  <c r="AL80" i="3"/>
  <c r="B80" i="3" s="1"/>
  <c r="Z86" i="3"/>
  <c r="Z87" i="3" s="1"/>
  <c r="T86" i="3"/>
  <c r="T87" i="3" s="1"/>
  <c r="M86" i="3"/>
  <c r="M87" i="3" s="1"/>
  <c r="Y86" i="3"/>
  <c r="Y87" i="3" s="1"/>
  <c r="AJ86" i="3"/>
  <c r="AJ87" i="3" s="1"/>
  <c r="AB86" i="3"/>
  <c r="AB87" i="3" s="1"/>
  <c r="C94" i="3"/>
  <c r="B94" i="3" s="1"/>
  <c r="E85" i="3"/>
  <c r="AL82" i="3"/>
  <c r="C80" i="3" s="1"/>
  <c r="B78" i="3"/>
  <c r="G86" i="3"/>
  <c r="G87" i="3" s="1"/>
  <c r="AG86" i="3"/>
  <c r="AG87" i="3" s="1"/>
  <c r="P86" i="3"/>
  <c r="P87" i="3" s="1"/>
  <c r="AI86" i="3"/>
  <c r="AI87" i="3" s="1"/>
  <c r="S86" i="3"/>
  <c r="S87" i="3" s="1"/>
  <c r="X86" i="3"/>
  <c r="X87" i="3" s="1"/>
  <c r="AL79" i="3"/>
  <c r="B79" i="3" s="1"/>
  <c r="H86" i="3"/>
  <c r="H87" i="3" s="1"/>
  <c r="U86" i="3"/>
  <c r="U87" i="3" s="1"/>
  <c r="AE86" i="3"/>
  <c r="AE87" i="3" s="1"/>
  <c r="AD86" i="3"/>
  <c r="AD87" i="3" s="1"/>
  <c r="N86" i="3"/>
  <c r="N87" i="3" s="1"/>
  <c r="K86" i="3"/>
  <c r="K87" i="3" s="1"/>
  <c r="R86" i="3"/>
  <c r="R87" i="3" s="1"/>
  <c r="I86" i="3"/>
  <c r="I87" i="3" s="1"/>
  <c r="C78" i="3"/>
  <c r="AL81" i="3"/>
  <c r="C79" i="3" s="1"/>
  <c r="AO63" i="3"/>
  <c r="AP72" i="3"/>
  <c r="C73" i="3" s="1"/>
  <c r="C72" i="3"/>
  <c r="AN79" i="3" l="1"/>
  <c r="B81" i="3" s="1"/>
  <c r="C87" i="3"/>
  <c r="AN81" i="3"/>
  <c r="C83" i="3" s="1"/>
  <c r="AO81" i="3" s="1"/>
  <c r="AM81" i="3"/>
  <c r="AM79" i="3"/>
  <c r="AL90" i="3"/>
  <c r="AL88" i="3"/>
  <c r="AL89" i="3"/>
  <c r="B89" i="3" s="1"/>
  <c r="AL91" i="3"/>
  <c r="C89" i="3" s="1"/>
  <c r="AO72" i="3"/>
  <c r="B87" i="3"/>
  <c r="AJ95" i="3"/>
  <c r="AJ96" i="3" s="1"/>
  <c r="AI95" i="3"/>
  <c r="AI96" i="3" s="1"/>
  <c r="Q95" i="3"/>
  <c r="Q96" i="3" s="1"/>
  <c r="AE95" i="3"/>
  <c r="AE96" i="3" s="1"/>
  <c r="V95" i="3"/>
  <c r="V96" i="3" s="1"/>
  <c r="O95" i="3"/>
  <c r="O96" i="3" s="1"/>
  <c r="AD95" i="3"/>
  <c r="AD96" i="3" s="1"/>
  <c r="AF95" i="3"/>
  <c r="AF96" i="3" s="1"/>
  <c r="E94" i="3"/>
  <c r="AC95" i="3"/>
  <c r="AC96" i="3" s="1"/>
  <c r="H95" i="3"/>
  <c r="H96" i="3" s="1"/>
  <c r="J95" i="3"/>
  <c r="J96" i="3" s="1"/>
  <c r="Z95" i="3"/>
  <c r="Z96" i="3" s="1"/>
  <c r="U95" i="3"/>
  <c r="U96" i="3" s="1"/>
  <c r="AA95" i="3"/>
  <c r="AA96" i="3" s="1"/>
  <c r="Y95" i="3"/>
  <c r="Y96" i="3" s="1"/>
  <c r="K95" i="3"/>
  <c r="K96" i="3" s="1"/>
  <c r="AG95" i="3"/>
  <c r="AG96" i="3" s="1"/>
  <c r="AB95" i="3"/>
  <c r="AB96" i="3" s="1"/>
  <c r="I95" i="3"/>
  <c r="I96" i="3" s="1"/>
  <c r="P95" i="3"/>
  <c r="P96" i="3" s="1"/>
  <c r="L95" i="3"/>
  <c r="L96" i="3" s="1"/>
  <c r="AK95" i="3"/>
  <c r="AK96" i="3" s="1"/>
  <c r="R95" i="3"/>
  <c r="R96" i="3" s="1"/>
  <c r="AH95" i="3"/>
  <c r="AH96" i="3" s="1"/>
  <c r="G95" i="3"/>
  <c r="N95" i="3"/>
  <c r="N96" i="3" s="1"/>
  <c r="X95" i="3"/>
  <c r="X96" i="3" s="1"/>
  <c r="W95" i="3"/>
  <c r="W96" i="3" s="1"/>
  <c r="C103" i="3"/>
  <c r="T95" i="3"/>
  <c r="T96" i="3" s="1"/>
  <c r="S95" i="3"/>
  <c r="S96" i="3" s="1"/>
  <c r="M95" i="3"/>
  <c r="M96" i="3" s="1"/>
  <c r="AN90" i="3" l="1"/>
  <c r="C92" i="3" s="1"/>
  <c r="AM90" i="3"/>
  <c r="C88" i="3"/>
  <c r="C81" i="3"/>
  <c r="AP81" i="3"/>
  <c r="C82" i="3" s="1"/>
  <c r="AN88" i="3"/>
  <c r="B90" i="3" s="1"/>
  <c r="AM88" i="3"/>
  <c r="B88" i="3"/>
  <c r="B103" i="3"/>
  <c r="C112" i="3" s="1"/>
  <c r="G96" i="3"/>
  <c r="C96" i="3" s="1"/>
  <c r="AL97" i="3"/>
  <c r="AL98" i="3"/>
  <c r="B98" i="3" s="1"/>
  <c r="AL100" i="3"/>
  <c r="C98" i="3" s="1"/>
  <c r="AL99" i="3"/>
  <c r="C90" i="3" l="1"/>
  <c r="AP90" i="3"/>
  <c r="C91" i="3" s="1"/>
  <c r="AO90" i="3"/>
  <c r="B96" i="3"/>
  <c r="B97" i="3"/>
  <c r="AN97" i="3"/>
  <c r="B99" i="3" s="1"/>
  <c r="AN99" i="3"/>
  <c r="C101" i="3" s="1"/>
  <c r="C97" i="3"/>
  <c r="B112" i="3"/>
  <c r="C121" i="3" s="1"/>
  <c r="AM97" i="3"/>
  <c r="N104" i="3"/>
  <c r="N105" i="3" s="1"/>
  <c r="Y104" i="3"/>
  <c r="Y105" i="3" s="1"/>
  <c r="AF104" i="3"/>
  <c r="AF105" i="3" s="1"/>
  <c r="AC104" i="3"/>
  <c r="AC105" i="3" s="1"/>
  <c r="K104" i="3"/>
  <c r="K105" i="3" s="1"/>
  <c r="AJ104" i="3"/>
  <c r="AJ105" i="3" s="1"/>
  <c r="I104" i="3"/>
  <c r="I105" i="3" s="1"/>
  <c r="AI104" i="3"/>
  <c r="AI105" i="3" s="1"/>
  <c r="AH104" i="3"/>
  <c r="AH105" i="3" s="1"/>
  <c r="S104" i="3"/>
  <c r="S105" i="3" s="1"/>
  <c r="AA104" i="3"/>
  <c r="AA105" i="3" s="1"/>
  <c r="AD104" i="3"/>
  <c r="AD105" i="3" s="1"/>
  <c r="R104" i="3"/>
  <c r="R105" i="3" s="1"/>
  <c r="T104" i="3"/>
  <c r="T105" i="3" s="1"/>
  <c r="AG104" i="3"/>
  <c r="AG105" i="3" s="1"/>
  <c r="AE104" i="3"/>
  <c r="AE105" i="3" s="1"/>
  <c r="Z104" i="3"/>
  <c r="Z105" i="3" s="1"/>
  <c r="AB104" i="3"/>
  <c r="AB105" i="3" s="1"/>
  <c r="V104" i="3"/>
  <c r="V105" i="3" s="1"/>
  <c r="G104" i="3"/>
  <c r="M104" i="3"/>
  <c r="M105" i="3" s="1"/>
  <c r="Q104" i="3"/>
  <c r="Q105" i="3" s="1"/>
  <c r="O104" i="3"/>
  <c r="O105" i="3" s="1"/>
  <c r="E103" i="3"/>
  <c r="L104" i="3"/>
  <c r="L105" i="3" s="1"/>
  <c r="U104" i="3"/>
  <c r="U105" i="3" s="1"/>
  <c r="W104" i="3"/>
  <c r="W105" i="3" s="1"/>
  <c r="J104" i="3"/>
  <c r="J105" i="3" s="1"/>
  <c r="P104" i="3"/>
  <c r="P105" i="3" s="1"/>
  <c r="AK104" i="3"/>
  <c r="AK105" i="3" s="1"/>
  <c r="X104" i="3"/>
  <c r="X105" i="3" s="1"/>
  <c r="H104" i="3"/>
  <c r="H105" i="3" s="1"/>
  <c r="AM99" i="3"/>
  <c r="AP99" i="3" l="1"/>
  <c r="C100" i="3" s="1"/>
  <c r="AO99" i="3"/>
  <c r="C99" i="3"/>
  <c r="G105" i="3"/>
  <c r="C105" i="3" s="1"/>
  <c r="AL106" i="3"/>
  <c r="AL109" i="3"/>
  <c r="C107" i="3" s="1"/>
  <c r="AL107" i="3"/>
  <c r="B107" i="3" s="1"/>
  <c r="AL108" i="3"/>
  <c r="B121" i="3"/>
  <c r="C130" i="3" s="1"/>
  <c r="AC113" i="3"/>
  <c r="AC114" i="3" s="1"/>
  <c r="W113" i="3"/>
  <c r="W114" i="3" s="1"/>
  <c r="AH113" i="3"/>
  <c r="AH114" i="3" s="1"/>
  <c r="AE113" i="3"/>
  <c r="AE114" i="3" s="1"/>
  <c r="Y113" i="3"/>
  <c r="Y114" i="3" s="1"/>
  <c r="K113" i="3"/>
  <c r="K114" i="3" s="1"/>
  <c r="M113" i="3"/>
  <c r="M114" i="3" s="1"/>
  <c r="H113" i="3"/>
  <c r="H114" i="3" s="1"/>
  <c r="Z113" i="3"/>
  <c r="Z114" i="3" s="1"/>
  <c r="S113" i="3"/>
  <c r="S114" i="3" s="1"/>
  <c r="AK113" i="3"/>
  <c r="AK114" i="3" s="1"/>
  <c r="X113" i="3"/>
  <c r="X114" i="3" s="1"/>
  <c r="R113" i="3"/>
  <c r="R114" i="3" s="1"/>
  <c r="Q113" i="3"/>
  <c r="Q114" i="3" s="1"/>
  <c r="AJ113" i="3"/>
  <c r="AJ114" i="3" s="1"/>
  <c r="AI113" i="3"/>
  <c r="AI114" i="3" s="1"/>
  <c r="L113" i="3"/>
  <c r="L114" i="3" s="1"/>
  <c r="AD113" i="3"/>
  <c r="AD114" i="3" s="1"/>
  <c r="AA113" i="3"/>
  <c r="AA114" i="3" s="1"/>
  <c r="AG113" i="3"/>
  <c r="AG114" i="3" s="1"/>
  <c r="AF113" i="3"/>
  <c r="AF114" i="3" s="1"/>
  <c r="J113" i="3"/>
  <c r="J114" i="3" s="1"/>
  <c r="AB113" i="3"/>
  <c r="AB114" i="3" s="1"/>
  <c r="N113" i="3"/>
  <c r="N114" i="3" s="1"/>
  <c r="O113" i="3"/>
  <c r="O114" i="3" s="1"/>
  <c r="V113" i="3"/>
  <c r="V114" i="3" s="1"/>
  <c r="G113" i="3"/>
  <c r="T113" i="3"/>
  <c r="T114" i="3" s="1"/>
  <c r="U113" i="3"/>
  <c r="U114" i="3" s="1"/>
  <c r="I113" i="3"/>
  <c r="I114" i="3" s="1"/>
  <c r="P113" i="3"/>
  <c r="P114" i="3" s="1"/>
  <c r="E112" i="3"/>
  <c r="B105" i="3" l="1"/>
  <c r="B106" i="3"/>
  <c r="AN106" i="3"/>
  <c r="B108" i="3" s="1"/>
  <c r="C106" i="3"/>
  <c r="AN108" i="3"/>
  <c r="C110" i="3" s="1"/>
  <c r="B130" i="3"/>
  <c r="C139" i="3" s="1"/>
  <c r="AM106" i="3"/>
  <c r="G114" i="3"/>
  <c r="B114" i="3" s="1"/>
  <c r="AL116" i="3"/>
  <c r="B116" i="3" s="1"/>
  <c r="AL115" i="3"/>
  <c r="AL117" i="3"/>
  <c r="AL118" i="3"/>
  <c r="C116" i="3" s="1"/>
  <c r="AK122" i="3"/>
  <c r="AK123" i="3" s="1"/>
  <c r="AF122" i="3"/>
  <c r="AF123" i="3" s="1"/>
  <c r="I122" i="3"/>
  <c r="I123" i="3" s="1"/>
  <c r="W122" i="3"/>
  <c r="W123" i="3" s="1"/>
  <c r="Y122" i="3"/>
  <c r="Y123" i="3" s="1"/>
  <c r="P122" i="3"/>
  <c r="P123" i="3" s="1"/>
  <c r="U122" i="3"/>
  <c r="U123" i="3" s="1"/>
  <c r="S122" i="3"/>
  <c r="S123" i="3" s="1"/>
  <c r="AH122" i="3"/>
  <c r="AH123" i="3" s="1"/>
  <c r="AI122" i="3"/>
  <c r="AI123" i="3" s="1"/>
  <c r="Z122" i="3"/>
  <c r="Z123" i="3" s="1"/>
  <c r="AB122" i="3"/>
  <c r="AB123" i="3" s="1"/>
  <c r="N122" i="3"/>
  <c r="N123" i="3" s="1"/>
  <c r="O122" i="3"/>
  <c r="O123" i="3" s="1"/>
  <c r="T122" i="3"/>
  <c r="T123" i="3" s="1"/>
  <c r="R122" i="3"/>
  <c r="R123" i="3" s="1"/>
  <c r="H122" i="3"/>
  <c r="H123" i="3" s="1"/>
  <c r="AG122" i="3"/>
  <c r="AG123" i="3" s="1"/>
  <c r="E121" i="3"/>
  <c r="J122" i="3"/>
  <c r="J123" i="3" s="1"/>
  <c r="M122" i="3"/>
  <c r="M123" i="3" s="1"/>
  <c r="AA122" i="3"/>
  <c r="AA123" i="3" s="1"/>
  <c r="L122" i="3"/>
  <c r="L123" i="3" s="1"/>
  <c r="V122" i="3"/>
  <c r="V123" i="3" s="1"/>
  <c r="G122" i="3"/>
  <c r="AJ122" i="3"/>
  <c r="AJ123" i="3" s="1"/>
  <c r="AE122" i="3"/>
  <c r="AE123" i="3" s="1"/>
  <c r="AC122" i="3"/>
  <c r="AC123" i="3" s="1"/>
  <c r="X122" i="3"/>
  <c r="X123" i="3" s="1"/>
  <c r="Q122" i="3"/>
  <c r="Q123" i="3" s="1"/>
  <c r="K122" i="3"/>
  <c r="K123" i="3" s="1"/>
  <c r="AD122" i="3"/>
  <c r="AD123" i="3" s="1"/>
  <c r="AM108" i="3"/>
  <c r="AP108" i="3" l="1"/>
  <c r="C109" i="3" s="1"/>
  <c r="AO108" i="3"/>
  <c r="C114" i="3"/>
  <c r="C108" i="3"/>
  <c r="AN117" i="3"/>
  <c r="C119" i="3" s="1"/>
  <c r="C115" i="3"/>
  <c r="AN115" i="3"/>
  <c r="B117" i="3" s="1"/>
  <c r="B115" i="3"/>
  <c r="AM115" i="3"/>
  <c r="B139" i="3"/>
  <c r="G123" i="3"/>
  <c r="B123" i="3" s="1"/>
  <c r="AL126" i="3"/>
  <c r="AL124" i="3"/>
  <c r="AL127" i="3"/>
  <c r="C125" i="3" s="1"/>
  <c r="AL125" i="3"/>
  <c r="B125" i="3" s="1"/>
  <c r="AH131" i="3"/>
  <c r="AH132" i="3" s="1"/>
  <c r="I131" i="3"/>
  <c r="I132" i="3" s="1"/>
  <c r="AA131" i="3"/>
  <c r="AA132" i="3" s="1"/>
  <c r="Z131" i="3"/>
  <c r="Z132" i="3" s="1"/>
  <c r="P131" i="3"/>
  <c r="P132" i="3" s="1"/>
  <c r="Q131" i="3"/>
  <c r="Q132" i="3" s="1"/>
  <c r="O131" i="3"/>
  <c r="O132" i="3" s="1"/>
  <c r="AG131" i="3"/>
  <c r="AG132" i="3" s="1"/>
  <c r="E130" i="3"/>
  <c r="U131" i="3"/>
  <c r="U132" i="3" s="1"/>
  <c r="T131" i="3"/>
  <c r="T132" i="3" s="1"/>
  <c r="AK131" i="3"/>
  <c r="AK132" i="3" s="1"/>
  <c r="L131" i="3"/>
  <c r="L132" i="3" s="1"/>
  <c r="R131" i="3"/>
  <c r="R132" i="3" s="1"/>
  <c r="K131" i="3"/>
  <c r="K132" i="3" s="1"/>
  <c r="AB131" i="3"/>
  <c r="AB132" i="3" s="1"/>
  <c r="AF131" i="3"/>
  <c r="AF132" i="3" s="1"/>
  <c r="AJ131" i="3"/>
  <c r="AJ132" i="3" s="1"/>
  <c r="S131" i="3"/>
  <c r="S132" i="3" s="1"/>
  <c r="V131" i="3"/>
  <c r="V132" i="3" s="1"/>
  <c r="X131" i="3"/>
  <c r="X132" i="3" s="1"/>
  <c r="AC131" i="3"/>
  <c r="AC132" i="3" s="1"/>
  <c r="H131" i="3"/>
  <c r="H132" i="3" s="1"/>
  <c r="M131" i="3"/>
  <c r="M132" i="3" s="1"/>
  <c r="G131" i="3"/>
  <c r="J131" i="3"/>
  <c r="J132" i="3" s="1"/>
  <c r="AE131" i="3"/>
  <c r="AE132" i="3" s="1"/>
  <c r="Y131" i="3"/>
  <c r="Y132" i="3" s="1"/>
  <c r="W131" i="3"/>
  <c r="W132" i="3" s="1"/>
  <c r="N131" i="3"/>
  <c r="N132" i="3" s="1"/>
  <c r="AI131" i="3"/>
  <c r="AI132" i="3" s="1"/>
  <c r="AD131" i="3"/>
  <c r="AD132" i="3" s="1"/>
  <c r="AM117" i="3"/>
  <c r="C123" i="3" l="1"/>
  <c r="AP117" i="3"/>
  <c r="C118" i="3" s="1"/>
  <c r="AO117" i="3"/>
  <c r="C117" i="3"/>
  <c r="B124" i="3"/>
  <c r="AN124" i="3"/>
  <c r="B126" i="3" s="1"/>
  <c r="AN126" i="3"/>
  <c r="C124" i="3"/>
  <c r="G132" i="3"/>
  <c r="C132" i="3" s="1"/>
  <c r="AL135" i="3"/>
  <c r="AL133" i="3"/>
  <c r="AL134" i="3"/>
  <c r="B134" i="3" s="1"/>
  <c r="AL136" i="3"/>
  <c r="C134" i="3" s="1"/>
  <c r="AM126" i="3"/>
  <c r="AJ140" i="3"/>
  <c r="AJ141" i="3" s="1"/>
  <c r="R140" i="3"/>
  <c r="R141" i="3" s="1"/>
  <c r="V140" i="3"/>
  <c r="V141" i="3" s="1"/>
  <c r="AD140" i="3"/>
  <c r="AD141" i="3" s="1"/>
  <c r="AC140" i="3"/>
  <c r="AC141" i="3" s="1"/>
  <c r="W140" i="3"/>
  <c r="W141" i="3" s="1"/>
  <c r="AG140" i="3"/>
  <c r="AG141" i="3" s="1"/>
  <c r="X140" i="3"/>
  <c r="X141" i="3" s="1"/>
  <c r="I140" i="3"/>
  <c r="I141" i="3" s="1"/>
  <c r="AK140" i="3"/>
  <c r="AK141" i="3" s="1"/>
  <c r="AE140" i="3"/>
  <c r="AE141" i="3" s="1"/>
  <c r="S140" i="3"/>
  <c r="S141" i="3" s="1"/>
  <c r="O140" i="3"/>
  <c r="O141" i="3" s="1"/>
  <c r="K140" i="3"/>
  <c r="K141" i="3" s="1"/>
  <c r="U140" i="3"/>
  <c r="U141" i="3" s="1"/>
  <c r="G140" i="3"/>
  <c r="L140" i="3"/>
  <c r="L141" i="3" s="1"/>
  <c r="Y140" i="3"/>
  <c r="Y141" i="3" s="1"/>
  <c r="AB140" i="3"/>
  <c r="AB141" i="3" s="1"/>
  <c r="E139" i="3"/>
  <c r="P140" i="3"/>
  <c r="P141" i="3" s="1"/>
  <c r="AA140" i="3"/>
  <c r="AA141" i="3" s="1"/>
  <c r="AF140" i="3"/>
  <c r="AF141" i="3" s="1"/>
  <c r="T140" i="3"/>
  <c r="T141" i="3" s="1"/>
  <c r="Q140" i="3"/>
  <c r="Q141" i="3" s="1"/>
  <c r="Z140" i="3"/>
  <c r="Z141" i="3" s="1"/>
  <c r="AH140" i="3"/>
  <c r="AH141" i="3" s="1"/>
  <c r="J140" i="3"/>
  <c r="J141" i="3" s="1"/>
  <c r="H140" i="3"/>
  <c r="H141" i="3" s="1"/>
  <c r="AI140" i="3"/>
  <c r="AI141" i="3" s="1"/>
  <c r="N140" i="3"/>
  <c r="N141" i="3" s="1"/>
  <c r="M140" i="3"/>
  <c r="M141" i="3" s="1"/>
  <c r="AM124" i="3"/>
  <c r="C148" i="3"/>
  <c r="C126" i="3" l="1"/>
  <c r="C128" i="3"/>
  <c r="AO126" i="3" s="1"/>
  <c r="AP126" i="3"/>
  <c r="C127" i="3" s="1"/>
  <c r="B132" i="3"/>
  <c r="B133" i="3"/>
  <c r="AN133" i="3"/>
  <c r="B135" i="3" s="1"/>
  <c r="AN135" i="3"/>
  <c r="C133" i="3"/>
  <c r="B148" i="3"/>
  <c r="C157" i="3" s="1"/>
  <c r="AM133" i="3"/>
  <c r="G141" i="3"/>
  <c r="C141" i="3" s="1"/>
  <c r="AL145" i="3"/>
  <c r="C143" i="3" s="1"/>
  <c r="AL143" i="3"/>
  <c r="B143" i="3" s="1"/>
  <c r="AL142" i="3"/>
  <c r="AL144" i="3"/>
  <c r="AM135" i="3"/>
  <c r="C135" i="3" l="1"/>
  <c r="C137" i="3"/>
  <c r="AO135" i="3" s="1"/>
  <c r="AP135" i="3"/>
  <c r="C136" i="3" s="1"/>
  <c r="B141" i="3"/>
  <c r="C142" i="3"/>
  <c r="AN144" i="3"/>
  <c r="C146" i="3" s="1"/>
  <c r="B142" i="3"/>
  <c r="AN142" i="3"/>
  <c r="B144" i="3" s="1"/>
  <c r="B157" i="3"/>
  <c r="C166" i="3" s="1"/>
  <c r="AM142" i="3"/>
  <c r="N149" i="3"/>
  <c r="N150" i="3" s="1"/>
  <c r="K149" i="3"/>
  <c r="K150" i="3" s="1"/>
  <c r="AF149" i="3"/>
  <c r="AF150" i="3" s="1"/>
  <c r="I149" i="3"/>
  <c r="I150" i="3" s="1"/>
  <c r="AE149" i="3"/>
  <c r="AE150" i="3" s="1"/>
  <c r="J149" i="3"/>
  <c r="J150" i="3" s="1"/>
  <c r="P149" i="3"/>
  <c r="P150" i="3" s="1"/>
  <c r="Y149" i="3"/>
  <c r="Y150" i="3" s="1"/>
  <c r="V149" i="3"/>
  <c r="V150" i="3" s="1"/>
  <c r="S149" i="3"/>
  <c r="S150" i="3" s="1"/>
  <c r="AD149" i="3"/>
  <c r="AD150" i="3" s="1"/>
  <c r="Q149" i="3"/>
  <c r="Q150" i="3" s="1"/>
  <c r="AJ149" i="3"/>
  <c r="AJ150" i="3" s="1"/>
  <c r="T149" i="3"/>
  <c r="T150" i="3" s="1"/>
  <c r="AG149" i="3"/>
  <c r="AG150" i="3" s="1"/>
  <c r="H149" i="3"/>
  <c r="H150" i="3" s="1"/>
  <c r="L149" i="3"/>
  <c r="L150" i="3" s="1"/>
  <c r="AC149" i="3"/>
  <c r="AC150" i="3" s="1"/>
  <c r="AB149" i="3"/>
  <c r="AB150" i="3" s="1"/>
  <c r="AH149" i="3"/>
  <c r="AH150" i="3" s="1"/>
  <c r="AA149" i="3"/>
  <c r="AA150" i="3" s="1"/>
  <c r="M149" i="3"/>
  <c r="M150" i="3" s="1"/>
  <c r="O149" i="3"/>
  <c r="O150" i="3" s="1"/>
  <c r="R149" i="3"/>
  <c r="R150" i="3" s="1"/>
  <c r="Z149" i="3"/>
  <c r="Z150" i="3" s="1"/>
  <c r="AI149" i="3"/>
  <c r="AI150" i="3" s="1"/>
  <c r="W149" i="3"/>
  <c r="W150" i="3" s="1"/>
  <c r="AK149" i="3"/>
  <c r="AK150" i="3" s="1"/>
  <c r="G149" i="3"/>
  <c r="E148" i="3"/>
  <c r="X149" i="3"/>
  <c r="X150" i="3" s="1"/>
  <c r="U149" i="3"/>
  <c r="U150" i="3" s="1"/>
  <c r="AM144" i="3"/>
  <c r="AP144" i="3" l="1"/>
  <c r="C145" i="3" s="1"/>
  <c r="AO144" i="3"/>
  <c r="C144" i="3"/>
  <c r="B166" i="3"/>
  <c r="AJ158" i="3"/>
  <c r="AJ159" i="3" s="1"/>
  <c r="Q158" i="3"/>
  <c r="Q159" i="3" s="1"/>
  <c r="L158" i="3"/>
  <c r="L159" i="3" s="1"/>
  <c r="U158" i="3"/>
  <c r="U159" i="3" s="1"/>
  <c r="AG158" i="3"/>
  <c r="AG159" i="3" s="1"/>
  <c r="Z158" i="3"/>
  <c r="Z159" i="3" s="1"/>
  <c r="V158" i="3"/>
  <c r="V159" i="3" s="1"/>
  <c r="AA158" i="3"/>
  <c r="AA159" i="3" s="1"/>
  <c r="I158" i="3"/>
  <c r="I159" i="3" s="1"/>
  <c r="AH158" i="3"/>
  <c r="AH159" i="3" s="1"/>
  <c r="X158" i="3"/>
  <c r="X159" i="3" s="1"/>
  <c r="H158" i="3"/>
  <c r="H159" i="3" s="1"/>
  <c r="K158" i="3"/>
  <c r="K159" i="3" s="1"/>
  <c r="AB158" i="3"/>
  <c r="AB159" i="3" s="1"/>
  <c r="R158" i="3"/>
  <c r="R159" i="3" s="1"/>
  <c r="W158" i="3"/>
  <c r="W159" i="3" s="1"/>
  <c r="J158" i="3"/>
  <c r="J159" i="3" s="1"/>
  <c r="O158" i="3"/>
  <c r="O159" i="3" s="1"/>
  <c r="T158" i="3"/>
  <c r="T159" i="3" s="1"/>
  <c r="AF158" i="3"/>
  <c r="AF159" i="3" s="1"/>
  <c r="P158" i="3"/>
  <c r="P159" i="3" s="1"/>
  <c r="Y158" i="3"/>
  <c r="Y159" i="3" s="1"/>
  <c r="E157" i="3"/>
  <c r="N158" i="3"/>
  <c r="N159" i="3" s="1"/>
  <c r="AE158" i="3"/>
  <c r="AE159" i="3" s="1"/>
  <c r="AK158" i="3"/>
  <c r="AK159" i="3" s="1"/>
  <c r="AD158" i="3"/>
  <c r="AD159" i="3" s="1"/>
  <c r="G158" i="3"/>
  <c r="AI158" i="3"/>
  <c r="AI159" i="3" s="1"/>
  <c r="S158" i="3"/>
  <c r="S159" i="3" s="1"/>
  <c r="AC158" i="3"/>
  <c r="AC159" i="3" s="1"/>
  <c r="M158" i="3"/>
  <c r="M159" i="3" s="1"/>
  <c r="G150" i="3"/>
  <c r="B150" i="3" s="1"/>
  <c r="AL153" i="3"/>
  <c r="AL151" i="3"/>
  <c r="AL152" i="3"/>
  <c r="B152" i="3" s="1"/>
  <c r="AL154" i="3"/>
  <c r="C152" i="3" s="1"/>
  <c r="C150" i="3" l="1"/>
  <c r="AN153" i="3"/>
  <c r="C155" i="3" s="1"/>
  <c r="C151" i="3"/>
  <c r="AN151" i="3"/>
  <c r="B153" i="3" s="1"/>
  <c r="B151" i="3"/>
  <c r="AJ167" i="3"/>
  <c r="AJ168" i="3" s="1"/>
  <c r="AC167" i="3"/>
  <c r="AC168" i="3" s="1"/>
  <c r="R167" i="3"/>
  <c r="R168" i="3" s="1"/>
  <c r="J167" i="3"/>
  <c r="J168" i="3" s="1"/>
  <c r="AD167" i="3"/>
  <c r="AD168" i="3" s="1"/>
  <c r="AK167" i="3"/>
  <c r="AK168" i="3" s="1"/>
  <c r="AE167" i="3"/>
  <c r="AE168" i="3" s="1"/>
  <c r="O167" i="3"/>
  <c r="O168" i="3" s="1"/>
  <c r="P167" i="3"/>
  <c r="P168" i="3" s="1"/>
  <c r="I167" i="3"/>
  <c r="I168" i="3" s="1"/>
  <c r="Z167" i="3"/>
  <c r="Z168" i="3" s="1"/>
  <c r="U167" i="3"/>
  <c r="U168" i="3" s="1"/>
  <c r="L167" i="3"/>
  <c r="L168" i="3" s="1"/>
  <c r="AA167" i="3"/>
  <c r="AA168" i="3" s="1"/>
  <c r="N167" i="3"/>
  <c r="N168" i="3" s="1"/>
  <c r="H167" i="3"/>
  <c r="H168" i="3" s="1"/>
  <c r="G167" i="3"/>
  <c r="AI167" i="3"/>
  <c r="AI168" i="3" s="1"/>
  <c r="Q167" i="3"/>
  <c r="Q168" i="3" s="1"/>
  <c r="X167" i="3"/>
  <c r="X168" i="3" s="1"/>
  <c r="E166" i="3"/>
  <c r="W167" i="3"/>
  <c r="W168" i="3" s="1"/>
  <c r="K167" i="3"/>
  <c r="K168" i="3" s="1"/>
  <c r="AF167" i="3"/>
  <c r="AF168" i="3" s="1"/>
  <c r="V167" i="3"/>
  <c r="V168" i="3" s="1"/>
  <c r="AB167" i="3"/>
  <c r="AB168" i="3" s="1"/>
  <c r="AH167" i="3"/>
  <c r="AH168" i="3" s="1"/>
  <c r="Y167" i="3"/>
  <c r="Y168" i="3" s="1"/>
  <c r="S167" i="3"/>
  <c r="S168" i="3" s="1"/>
  <c r="M167" i="3"/>
  <c r="M168" i="3" s="1"/>
  <c r="T167" i="3"/>
  <c r="T168" i="3" s="1"/>
  <c r="AG167" i="3"/>
  <c r="AG168" i="3" s="1"/>
  <c r="AM153" i="3"/>
  <c r="AM151" i="3"/>
  <c r="G159" i="3"/>
  <c r="C159" i="3" s="1"/>
  <c r="AL162" i="3"/>
  <c r="AL160" i="3"/>
  <c r="AL163" i="3"/>
  <c r="C161" i="3" s="1"/>
  <c r="AL161" i="3"/>
  <c r="B161" i="3" s="1"/>
  <c r="C175" i="3"/>
  <c r="C153" i="3" l="1"/>
  <c r="AP153" i="3"/>
  <c r="C154" i="3" s="1"/>
  <c r="AO153" i="3"/>
  <c r="B159" i="3"/>
  <c r="AN162" i="3"/>
  <c r="C164" i="3" s="1"/>
  <c r="C160" i="3"/>
  <c r="AN160" i="3"/>
  <c r="B162" i="3" s="1"/>
  <c r="B160" i="3"/>
  <c r="G168" i="3"/>
  <c r="C168" i="3" s="1"/>
  <c r="AL172" i="3"/>
  <c r="C170" i="3" s="1"/>
  <c r="AL169" i="3"/>
  <c r="AL171" i="3"/>
  <c r="AL170" i="3"/>
  <c r="B170" i="3" s="1"/>
  <c r="AM160" i="3"/>
  <c r="B175" i="3"/>
  <c r="C184" i="3" s="1"/>
  <c r="AM162" i="3"/>
  <c r="AP162" i="3" l="1"/>
  <c r="C163" i="3" s="1"/>
  <c r="AO162" i="3"/>
  <c r="B168" i="3"/>
  <c r="C162" i="3"/>
  <c r="B169" i="3"/>
  <c r="AN169" i="3"/>
  <c r="B171" i="3" s="1"/>
  <c r="AN171" i="3"/>
  <c r="C173" i="3" s="1"/>
  <c r="C169" i="3"/>
  <c r="B184" i="3"/>
  <c r="C193" i="3" s="1"/>
  <c r="AK176" i="3"/>
  <c r="AK177" i="3" s="1"/>
  <c r="J176" i="3"/>
  <c r="J177" i="3" s="1"/>
  <c r="U176" i="3"/>
  <c r="U177" i="3" s="1"/>
  <c r="T176" i="3"/>
  <c r="T177" i="3" s="1"/>
  <c r="AB176" i="3"/>
  <c r="AB177" i="3" s="1"/>
  <c r="E175" i="3"/>
  <c r="W176" i="3"/>
  <c r="W177" i="3" s="1"/>
  <c r="AH176" i="3"/>
  <c r="AH177" i="3" s="1"/>
  <c r="AE176" i="3"/>
  <c r="AE177" i="3" s="1"/>
  <c r="X176" i="3"/>
  <c r="X177" i="3" s="1"/>
  <c r="AI176" i="3"/>
  <c r="AI177" i="3" s="1"/>
  <c r="AG176" i="3"/>
  <c r="AG177" i="3" s="1"/>
  <c r="G176" i="3"/>
  <c r="V176" i="3"/>
  <c r="V177" i="3" s="1"/>
  <c r="O176" i="3"/>
  <c r="O177" i="3" s="1"/>
  <c r="AD176" i="3"/>
  <c r="AD177" i="3" s="1"/>
  <c r="AA176" i="3"/>
  <c r="AA177" i="3" s="1"/>
  <c r="Y176" i="3"/>
  <c r="Y177" i="3" s="1"/>
  <c r="S176" i="3"/>
  <c r="S177" i="3" s="1"/>
  <c r="M176" i="3"/>
  <c r="M177" i="3" s="1"/>
  <c r="AJ176" i="3"/>
  <c r="AJ177" i="3" s="1"/>
  <c r="I176" i="3"/>
  <c r="I177" i="3" s="1"/>
  <c r="AF176" i="3"/>
  <c r="AF177" i="3" s="1"/>
  <c r="Q176" i="3"/>
  <c r="Q177" i="3" s="1"/>
  <c r="H176" i="3"/>
  <c r="H177" i="3" s="1"/>
  <c r="Z176" i="3"/>
  <c r="Z177" i="3" s="1"/>
  <c r="P176" i="3"/>
  <c r="P177" i="3" s="1"/>
  <c r="R176" i="3"/>
  <c r="R177" i="3" s="1"/>
  <c r="AC176" i="3"/>
  <c r="AC177" i="3" s="1"/>
  <c r="L176" i="3"/>
  <c r="L177" i="3" s="1"/>
  <c r="N176" i="3"/>
  <c r="N177" i="3" s="1"/>
  <c r="K176" i="3"/>
  <c r="K177" i="3" s="1"/>
  <c r="AM169" i="3"/>
  <c r="AM171" i="3"/>
  <c r="AP171" i="3" l="1"/>
  <c r="C172" i="3" s="1"/>
  <c r="AO171" i="3"/>
  <c r="C171" i="3"/>
  <c r="B193" i="3"/>
  <c r="G177" i="3"/>
  <c r="C177" i="3" s="1"/>
  <c r="AL181" i="3"/>
  <c r="C179" i="3" s="1"/>
  <c r="AL179" i="3"/>
  <c r="B179" i="3" s="1"/>
  <c r="AL178" i="3"/>
  <c r="AL180" i="3"/>
  <c r="M185" i="3"/>
  <c r="M186" i="3" s="1"/>
  <c r="W185" i="3"/>
  <c r="W186" i="3" s="1"/>
  <c r="Q185" i="3"/>
  <c r="Q186" i="3" s="1"/>
  <c r="V185" i="3"/>
  <c r="V186" i="3" s="1"/>
  <c r="K185" i="3"/>
  <c r="K186" i="3" s="1"/>
  <c r="Y185" i="3"/>
  <c r="Y186" i="3" s="1"/>
  <c r="S185" i="3"/>
  <c r="S186" i="3" s="1"/>
  <c r="AG185" i="3"/>
  <c r="AG186" i="3" s="1"/>
  <c r="Z185" i="3"/>
  <c r="Z186" i="3" s="1"/>
  <c r="P185" i="3"/>
  <c r="P186" i="3" s="1"/>
  <c r="T185" i="3"/>
  <c r="T186" i="3" s="1"/>
  <c r="J185" i="3"/>
  <c r="J186" i="3" s="1"/>
  <c r="AH185" i="3"/>
  <c r="AH186" i="3" s="1"/>
  <c r="AI185" i="3"/>
  <c r="AI186" i="3" s="1"/>
  <c r="H185" i="3"/>
  <c r="H186" i="3" s="1"/>
  <c r="AB185" i="3"/>
  <c r="AB186" i="3" s="1"/>
  <c r="X185" i="3"/>
  <c r="X186" i="3" s="1"/>
  <c r="AD185" i="3"/>
  <c r="AD186" i="3" s="1"/>
  <c r="L185" i="3"/>
  <c r="L186" i="3" s="1"/>
  <c r="G185" i="3"/>
  <c r="O185" i="3"/>
  <c r="O186" i="3" s="1"/>
  <c r="AC185" i="3"/>
  <c r="AC186" i="3" s="1"/>
  <c r="AF185" i="3"/>
  <c r="AF186" i="3" s="1"/>
  <c r="AE185" i="3"/>
  <c r="AE186" i="3" s="1"/>
  <c r="AA185" i="3"/>
  <c r="AA186" i="3" s="1"/>
  <c r="I185" i="3"/>
  <c r="I186" i="3" s="1"/>
  <c r="N185" i="3"/>
  <c r="N186" i="3" s="1"/>
  <c r="E184" i="3"/>
  <c r="AK185" i="3"/>
  <c r="AK186" i="3" s="1"/>
  <c r="R185" i="3"/>
  <c r="R186" i="3" s="1"/>
  <c r="AJ185" i="3"/>
  <c r="AJ186" i="3" s="1"/>
  <c r="U185" i="3"/>
  <c r="U186" i="3" s="1"/>
  <c r="B177" i="3" l="1"/>
  <c r="C178" i="3"/>
  <c r="AN180" i="3"/>
  <c r="C182" i="3" s="1"/>
  <c r="B178" i="3"/>
  <c r="AN178" i="3"/>
  <c r="B180" i="3" s="1"/>
  <c r="AC194" i="3"/>
  <c r="AC195" i="3" s="1"/>
  <c r="T194" i="3"/>
  <c r="T195" i="3" s="1"/>
  <c r="N194" i="3"/>
  <c r="N195" i="3" s="1"/>
  <c r="I194" i="3"/>
  <c r="I195" i="3" s="1"/>
  <c r="E193" i="3"/>
  <c r="L194" i="3"/>
  <c r="L195" i="3" s="1"/>
  <c r="R194" i="3"/>
  <c r="R195" i="3" s="1"/>
  <c r="AA194" i="3"/>
  <c r="AA195" i="3" s="1"/>
  <c r="Z194" i="3"/>
  <c r="Z195" i="3" s="1"/>
  <c r="X194" i="3"/>
  <c r="X195" i="3" s="1"/>
  <c r="G194" i="3"/>
  <c r="M194" i="3"/>
  <c r="M195" i="3" s="1"/>
  <c r="AK194" i="3"/>
  <c r="AK195" i="3" s="1"/>
  <c r="AH194" i="3"/>
  <c r="AH195" i="3" s="1"/>
  <c r="H194" i="3"/>
  <c r="H195" i="3" s="1"/>
  <c r="U194" i="3"/>
  <c r="U195" i="3" s="1"/>
  <c r="W194" i="3"/>
  <c r="W195" i="3" s="1"/>
  <c r="AJ194" i="3"/>
  <c r="AJ195" i="3" s="1"/>
  <c r="AE194" i="3"/>
  <c r="AE195" i="3" s="1"/>
  <c r="AB194" i="3"/>
  <c r="AB195" i="3" s="1"/>
  <c r="K194" i="3"/>
  <c r="K195" i="3" s="1"/>
  <c r="O194" i="3"/>
  <c r="O195" i="3" s="1"/>
  <c r="Q194" i="3"/>
  <c r="Q195" i="3" s="1"/>
  <c r="AF194" i="3"/>
  <c r="AF195" i="3" s="1"/>
  <c r="Y194" i="3"/>
  <c r="Y195" i="3" s="1"/>
  <c r="AG194" i="3"/>
  <c r="AG195" i="3" s="1"/>
  <c r="J194" i="3"/>
  <c r="J195" i="3" s="1"/>
  <c r="AI194" i="3"/>
  <c r="AI195" i="3" s="1"/>
  <c r="S194" i="3"/>
  <c r="S195" i="3" s="1"/>
  <c r="V194" i="3"/>
  <c r="V195" i="3" s="1"/>
  <c r="P194" i="3"/>
  <c r="P195" i="3" s="1"/>
  <c r="AD194" i="3"/>
  <c r="AD195" i="3" s="1"/>
  <c r="AM178" i="3"/>
  <c r="C202" i="3"/>
  <c r="G186" i="3"/>
  <c r="B186" i="3" s="1"/>
  <c r="AL188" i="3"/>
  <c r="B188" i="3" s="1"/>
  <c r="AL187" i="3"/>
  <c r="AL189" i="3"/>
  <c r="AL190" i="3"/>
  <c r="C188" i="3" s="1"/>
  <c r="AM180" i="3"/>
  <c r="AP180" i="3" l="1"/>
  <c r="C181" i="3" s="1"/>
  <c r="AO180" i="3"/>
  <c r="C186" i="3"/>
  <c r="AN187" i="3"/>
  <c r="B189" i="3" s="1"/>
  <c r="B187" i="3"/>
  <c r="C180" i="3"/>
  <c r="AN189" i="3"/>
  <c r="C191" i="3" s="1"/>
  <c r="C187" i="3"/>
  <c r="AL196" i="3"/>
  <c r="AL198" i="3"/>
  <c r="AL197" i="3"/>
  <c r="B197" i="3" s="1"/>
  <c r="AL199" i="3"/>
  <c r="C197" i="3" s="1"/>
  <c r="G195" i="3"/>
  <c r="B195" i="3" s="1"/>
  <c r="AM189" i="3"/>
  <c r="AM187" i="3"/>
  <c r="B202" i="3"/>
  <c r="C211" i="3" s="1"/>
  <c r="AP189" i="3" l="1"/>
  <c r="C190" i="3" s="1"/>
  <c r="AO189" i="3"/>
  <c r="C195" i="3"/>
  <c r="C189" i="3"/>
  <c r="AN198" i="3"/>
  <c r="C200" i="3" s="1"/>
  <c r="C196" i="3"/>
  <c r="B196" i="3"/>
  <c r="AN196" i="3"/>
  <c r="B198" i="3" s="1"/>
  <c r="B211" i="3"/>
  <c r="C220" i="3" s="1"/>
  <c r="AM198" i="3"/>
  <c r="AM196" i="3"/>
  <c r="AC203" i="3"/>
  <c r="AC204" i="3" s="1"/>
  <c r="N203" i="3"/>
  <c r="N204" i="3" s="1"/>
  <c r="AF203" i="3"/>
  <c r="AF204" i="3" s="1"/>
  <c r="Z203" i="3"/>
  <c r="Z204" i="3" s="1"/>
  <c r="AB203" i="3"/>
  <c r="AB204" i="3" s="1"/>
  <c r="U203" i="3"/>
  <c r="U204" i="3" s="1"/>
  <c r="AE203" i="3"/>
  <c r="AE204" i="3" s="1"/>
  <c r="AH203" i="3"/>
  <c r="AH204" i="3" s="1"/>
  <c r="J203" i="3"/>
  <c r="J204" i="3" s="1"/>
  <c r="AI203" i="3"/>
  <c r="AI204" i="3" s="1"/>
  <c r="AJ203" i="3"/>
  <c r="AJ204" i="3" s="1"/>
  <c r="AG203" i="3"/>
  <c r="AG204" i="3" s="1"/>
  <c r="I203" i="3"/>
  <c r="I204" i="3" s="1"/>
  <c r="H203" i="3"/>
  <c r="H204" i="3" s="1"/>
  <c r="M203" i="3"/>
  <c r="M204" i="3" s="1"/>
  <c r="K203" i="3"/>
  <c r="K204" i="3" s="1"/>
  <c r="E202" i="3"/>
  <c r="P203" i="3"/>
  <c r="P204" i="3" s="1"/>
  <c r="Q203" i="3"/>
  <c r="Q204" i="3" s="1"/>
  <c r="G203" i="3"/>
  <c r="L203" i="3"/>
  <c r="L204" i="3" s="1"/>
  <c r="T203" i="3"/>
  <c r="T204" i="3" s="1"/>
  <c r="Y203" i="3"/>
  <c r="Y204" i="3" s="1"/>
  <c r="AA203" i="3"/>
  <c r="AA204" i="3" s="1"/>
  <c r="X203" i="3"/>
  <c r="X204" i="3" s="1"/>
  <c r="AK203" i="3"/>
  <c r="AK204" i="3" s="1"/>
  <c r="S203" i="3"/>
  <c r="S204" i="3" s="1"/>
  <c r="AD203" i="3"/>
  <c r="AD204" i="3" s="1"/>
  <c r="R203" i="3"/>
  <c r="R204" i="3" s="1"/>
  <c r="O203" i="3"/>
  <c r="O204" i="3" s="1"/>
  <c r="V203" i="3"/>
  <c r="V204" i="3" s="1"/>
  <c r="W203" i="3"/>
  <c r="W204" i="3" s="1"/>
  <c r="AP198" i="3" l="1"/>
  <c r="C199" i="3" s="1"/>
  <c r="AO198" i="3"/>
  <c r="C198" i="3"/>
  <c r="U212" i="3"/>
  <c r="U213" i="3" s="1"/>
  <c r="O212" i="3"/>
  <c r="O213" i="3" s="1"/>
  <c r="T212" i="3"/>
  <c r="T213" i="3" s="1"/>
  <c r="AH212" i="3"/>
  <c r="AH213" i="3" s="1"/>
  <c r="AD212" i="3"/>
  <c r="AD213" i="3" s="1"/>
  <c r="S212" i="3"/>
  <c r="S213" i="3" s="1"/>
  <c r="V212" i="3"/>
  <c r="V213" i="3" s="1"/>
  <c r="I212" i="3"/>
  <c r="I213" i="3" s="1"/>
  <c r="J212" i="3"/>
  <c r="J213" i="3" s="1"/>
  <c r="P212" i="3"/>
  <c r="P213" i="3" s="1"/>
  <c r="R212" i="3"/>
  <c r="R213" i="3" s="1"/>
  <c r="AA212" i="3"/>
  <c r="AA213" i="3" s="1"/>
  <c r="AG212" i="3"/>
  <c r="AG213" i="3" s="1"/>
  <c r="Z212" i="3"/>
  <c r="Z213" i="3" s="1"/>
  <c r="M212" i="3"/>
  <c r="M213" i="3" s="1"/>
  <c r="AJ212" i="3"/>
  <c r="AJ213" i="3" s="1"/>
  <c r="L212" i="3"/>
  <c r="L213" i="3" s="1"/>
  <c r="Y212" i="3"/>
  <c r="Y213" i="3" s="1"/>
  <c r="H212" i="3"/>
  <c r="H213" i="3" s="1"/>
  <c r="AK212" i="3"/>
  <c r="AK213" i="3" s="1"/>
  <c r="AE212" i="3"/>
  <c r="AE213" i="3" s="1"/>
  <c r="AB212" i="3"/>
  <c r="AB213" i="3" s="1"/>
  <c r="E211" i="3"/>
  <c r="AI212" i="3"/>
  <c r="AI213" i="3" s="1"/>
  <c r="Q212" i="3"/>
  <c r="Q213" i="3" s="1"/>
  <c r="AC212" i="3"/>
  <c r="AC213" i="3" s="1"/>
  <c r="K212" i="3"/>
  <c r="K213" i="3" s="1"/>
  <c r="W212" i="3"/>
  <c r="W213" i="3" s="1"/>
  <c r="G212" i="3"/>
  <c r="AF212" i="3"/>
  <c r="AF213" i="3" s="1"/>
  <c r="X212" i="3"/>
  <c r="X213" i="3" s="1"/>
  <c r="N212" i="3"/>
  <c r="N213" i="3" s="1"/>
  <c r="G204" i="3"/>
  <c r="C204" i="3" s="1"/>
  <c r="AL208" i="3"/>
  <c r="C206" i="3" s="1"/>
  <c r="AL205" i="3"/>
  <c r="AL206" i="3"/>
  <c r="B206" i="3" s="1"/>
  <c r="AL207" i="3"/>
  <c r="B220" i="3"/>
  <c r="C229" i="3" s="1"/>
  <c r="B204" i="3" l="1"/>
  <c r="AN207" i="3"/>
  <c r="C209" i="3" s="1"/>
  <c r="C205" i="3"/>
  <c r="B205" i="3"/>
  <c r="AN205" i="3"/>
  <c r="B207" i="3" s="1"/>
  <c r="AM205" i="3"/>
  <c r="AM207" i="3"/>
  <c r="B229" i="3"/>
  <c r="N221" i="3"/>
  <c r="N222" i="3" s="1"/>
  <c r="AE221" i="3"/>
  <c r="AE222" i="3" s="1"/>
  <c r="I221" i="3"/>
  <c r="I222" i="3" s="1"/>
  <c r="AB221" i="3"/>
  <c r="AB222" i="3" s="1"/>
  <c r="AD221" i="3"/>
  <c r="AD222" i="3" s="1"/>
  <c r="O221" i="3"/>
  <c r="O222" i="3" s="1"/>
  <c r="Y221" i="3"/>
  <c r="Y222" i="3" s="1"/>
  <c r="AA221" i="3"/>
  <c r="AA222" i="3" s="1"/>
  <c r="Q221" i="3"/>
  <c r="Q222" i="3" s="1"/>
  <c r="L221" i="3"/>
  <c r="L222" i="3" s="1"/>
  <c r="J221" i="3"/>
  <c r="J222" i="3" s="1"/>
  <c r="X221" i="3"/>
  <c r="X222" i="3" s="1"/>
  <c r="AG221" i="3"/>
  <c r="AG222" i="3" s="1"/>
  <c r="K221" i="3"/>
  <c r="K222" i="3" s="1"/>
  <c r="Z221" i="3"/>
  <c r="Z222" i="3" s="1"/>
  <c r="W221" i="3"/>
  <c r="W222" i="3" s="1"/>
  <c r="AC221" i="3"/>
  <c r="AC222" i="3" s="1"/>
  <c r="AI221" i="3"/>
  <c r="AI222" i="3" s="1"/>
  <c r="E220" i="3"/>
  <c r="S221" i="3"/>
  <c r="S222" i="3" s="1"/>
  <c r="M221" i="3"/>
  <c r="M222" i="3" s="1"/>
  <c r="T221" i="3"/>
  <c r="T222" i="3" s="1"/>
  <c r="V221" i="3"/>
  <c r="V222" i="3" s="1"/>
  <c r="AF221" i="3"/>
  <c r="AF222" i="3" s="1"/>
  <c r="R221" i="3"/>
  <c r="R222" i="3" s="1"/>
  <c r="H221" i="3"/>
  <c r="H222" i="3" s="1"/>
  <c r="AJ221" i="3"/>
  <c r="AJ222" i="3" s="1"/>
  <c r="U221" i="3"/>
  <c r="U222" i="3" s="1"/>
  <c r="AH221" i="3"/>
  <c r="AH222" i="3" s="1"/>
  <c r="G221" i="3"/>
  <c r="P221" i="3"/>
  <c r="P222" i="3" s="1"/>
  <c r="AK221" i="3"/>
  <c r="AK222" i="3" s="1"/>
  <c r="G213" i="3"/>
  <c r="C213" i="3" s="1"/>
  <c r="AL215" i="3"/>
  <c r="B215" i="3" s="1"/>
  <c r="AL216" i="3"/>
  <c r="AL217" i="3"/>
  <c r="C215" i="3" s="1"/>
  <c r="AL214" i="3"/>
  <c r="B213" i="3" l="1"/>
  <c r="AP207" i="3"/>
  <c r="C208" i="3" s="1"/>
  <c r="AO207" i="3"/>
  <c r="C214" i="3"/>
  <c r="AN216" i="3"/>
  <c r="C218" i="3" s="1"/>
  <c r="B214" i="3"/>
  <c r="AN214" i="3"/>
  <c r="B216" i="3" s="1"/>
  <c r="C207" i="3"/>
  <c r="AM216" i="3"/>
  <c r="C238" i="3"/>
  <c r="AA230" i="3"/>
  <c r="AA231" i="3" s="1"/>
  <c r="Q230" i="3"/>
  <c r="Q231" i="3" s="1"/>
  <c r="AD230" i="3"/>
  <c r="AD231" i="3" s="1"/>
  <c r="AF230" i="3"/>
  <c r="AF231" i="3" s="1"/>
  <c r="J230" i="3"/>
  <c r="J231" i="3" s="1"/>
  <c r="L230" i="3"/>
  <c r="L231" i="3" s="1"/>
  <c r="U230" i="3"/>
  <c r="U231" i="3" s="1"/>
  <c r="AI230" i="3"/>
  <c r="AI231" i="3" s="1"/>
  <c r="G230" i="3"/>
  <c r="AH230" i="3"/>
  <c r="AH231" i="3" s="1"/>
  <c r="AJ230" i="3"/>
  <c r="AJ231" i="3" s="1"/>
  <c r="N230" i="3"/>
  <c r="N231" i="3" s="1"/>
  <c r="P230" i="3"/>
  <c r="P231" i="3" s="1"/>
  <c r="Y230" i="3"/>
  <c r="Y231" i="3" s="1"/>
  <c r="S230" i="3"/>
  <c r="S231" i="3" s="1"/>
  <c r="E229" i="3"/>
  <c r="W230" i="3"/>
  <c r="W231" i="3" s="1"/>
  <c r="R230" i="3"/>
  <c r="R231" i="3" s="1"/>
  <c r="T230" i="3"/>
  <c r="T231" i="3" s="1"/>
  <c r="AC230" i="3"/>
  <c r="AC231" i="3" s="1"/>
  <c r="AE230" i="3"/>
  <c r="AE231" i="3" s="1"/>
  <c r="I230" i="3"/>
  <c r="I231" i="3" s="1"/>
  <c r="V230" i="3"/>
  <c r="V231" i="3" s="1"/>
  <c r="X230" i="3"/>
  <c r="X231" i="3" s="1"/>
  <c r="K230" i="3"/>
  <c r="K231" i="3" s="1"/>
  <c r="AG230" i="3"/>
  <c r="AG231" i="3" s="1"/>
  <c r="O230" i="3"/>
  <c r="O231" i="3" s="1"/>
  <c r="M230" i="3"/>
  <c r="M231" i="3" s="1"/>
  <c r="Z230" i="3"/>
  <c r="Z231" i="3" s="1"/>
  <c r="AB230" i="3"/>
  <c r="AB231" i="3" s="1"/>
  <c r="AK230" i="3"/>
  <c r="AK231" i="3" s="1"/>
  <c r="H230" i="3"/>
  <c r="H231" i="3" s="1"/>
  <c r="AM214" i="3"/>
  <c r="G222" i="3"/>
  <c r="B222" i="3" s="1"/>
  <c r="AL225" i="3"/>
  <c r="AL224" i="3"/>
  <c r="B224" i="3" s="1"/>
  <c r="AL223" i="3"/>
  <c r="AL226" i="3"/>
  <c r="C224" i="3" s="1"/>
  <c r="AP216" i="3" l="1"/>
  <c r="C217" i="3" s="1"/>
  <c r="AO216" i="3"/>
  <c r="C216" i="3"/>
  <c r="C222" i="3"/>
  <c r="AN223" i="3"/>
  <c r="B223" i="3"/>
  <c r="AN225" i="3"/>
  <c r="C227" i="3" s="1"/>
  <c r="C223" i="3"/>
  <c r="AM225" i="3"/>
  <c r="AL235" i="3"/>
  <c r="C233" i="3" s="1"/>
  <c r="AL233" i="3"/>
  <c r="B233" i="3" s="1"/>
  <c r="AL232" i="3"/>
  <c r="G231" i="3"/>
  <c r="B231" i="3" s="1"/>
  <c r="AL234" i="3"/>
  <c r="J340" i="3"/>
  <c r="AM223" i="3"/>
  <c r="B238" i="3"/>
  <c r="AP225" i="3" l="1"/>
  <c r="C226" i="3" s="1"/>
  <c r="AO225" i="3"/>
  <c r="C231" i="3"/>
  <c r="AN234" i="3"/>
  <c r="C232" i="3"/>
  <c r="C225" i="3"/>
  <c r="AN232" i="3"/>
  <c r="B234" i="3" s="1"/>
  <c r="B232" i="3"/>
  <c r="J339" i="3"/>
  <c r="J341" i="3" s="1"/>
  <c r="B225" i="3"/>
  <c r="AM234" i="3"/>
  <c r="C247" i="3"/>
  <c r="AI239" i="3"/>
  <c r="AI240" i="3" s="1"/>
  <c r="AB239" i="3"/>
  <c r="AB240" i="3" s="1"/>
  <c r="W239" i="3"/>
  <c r="W240" i="3" s="1"/>
  <c r="AC239" i="3"/>
  <c r="AC240" i="3" s="1"/>
  <c r="AE239" i="3"/>
  <c r="AE240" i="3" s="1"/>
  <c r="AK239" i="3"/>
  <c r="AK240" i="3" s="1"/>
  <c r="AA239" i="3"/>
  <c r="AA240" i="3" s="1"/>
  <c r="AG239" i="3"/>
  <c r="AG240" i="3" s="1"/>
  <c r="AH239" i="3"/>
  <c r="AH240" i="3" s="1"/>
  <c r="I239" i="3"/>
  <c r="I240" i="3" s="1"/>
  <c r="V239" i="3"/>
  <c r="V240" i="3" s="1"/>
  <c r="X239" i="3"/>
  <c r="X240" i="3" s="1"/>
  <c r="AD239" i="3"/>
  <c r="AD240" i="3" s="1"/>
  <c r="E238" i="3"/>
  <c r="Z239" i="3"/>
  <c r="Z240" i="3" s="1"/>
  <c r="AJ239" i="3"/>
  <c r="AJ240" i="3" s="1"/>
  <c r="R239" i="3"/>
  <c r="R240" i="3" s="1"/>
  <c r="T239" i="3"/>
  <c r="T240" i="3" s="1"/>
  <c r="AF239" i="3"/>
  <c r="AF240" i="3" s="1"/>
  <c r="L239" i="3"/>
  <c r="L240" i="3" s="1"/>
  <c r="N239" i="3"/>
  <c r="N240" i="3" s="1"/>
  <c r="P239" i="3"/>
  <c r="P240" i="3" s="1"/>
  <c r="J239" i="3"/>
  <c r="J240" i="3" s="1"/>
  <c r="H239" i="3"/>
  <c r="H240" i="3" s="1"/>
  <c r="S239" i="3"/>
  <c r="S240" i="3" s="1"/>
  <c r="Y239" i="3"/>
  <c r="Y240" i="3" s="1"/>
  <c r="G239" i="3"/>
  <c r="M239" i="3"/>
  <c r="M240" i="3" s="1"/>
  <c r="O239" i="3"/>
  <c r="O240" i="3" s="1"/>
  <c r="U239" i="3"/>
  <c r="U240" i="3" s="1"/>
  <c r="K239" i="3"/>
  <c r="K240" i="3" s="1"/>
  <c r="Q239" i="3"/>
  <c r="Q240" i="3" s="1"/>
  <c r="AM232" i="3"/>
  <c r="C234" i="3" l="1"/>
  <c r="C236" i="3"/>
  <c r="AO234" i="3" s="1"/>
  <c r="AP234" i="3"/>
  <c r="C235" i="3" s="1"/>
  <c r="AL243" i="3"/>
  <c r="G240" i="3"/>
  <c r="C240" i="3" s="1"/>
  <c r="AL241" i="3"/>
  <c r="AL244" i="3"/>
  <c r="C242" i="3" s="1"/>
  <c r="AL242" i="3"/>
  <c r="B242" i="3" s="1"/>
  <c r="B247" i="3"/>
  <c r="B240" i="3" l="1"/>
  <c r="B241" i="3"/>
  <c r="AN241" i="3"/>
  <c r="B243" i="3" s="1"/>
  <c r="AN243" i="3"/>
  <c r="C241" i="3"/>
  <c r="C256" i="3"/>
  <c r="E247" i="3"/>
  <c r="AC248" i="3"/>
  <c r="AC249" i="3" s="1"/>
  <c r="Q248" i="3"/>
  <c r="Q249" i="3" s="1"/>
  <c r="R248" i="3"/>
  <c r="R249" i="3" s="1"/>
  <c r="M248" i="3"/>
  <c r="M249" i="3" s="1"/>
  <c r="N248" i="3"/>
  <c r="N249" i="3" s="1"/>
  <c r="I248" i="3"/>
  <c r="I249" i="3" s="1"/>
  <c r="J248" i="3"/>
  <c r="J249" i="3" s="1"/>
  <c r="X248" i="3"/>
  <c r="X249" i="3" s="1"/>
  <c r="W248" i="3"/>
  <c r="W249" i="3" s="1"/>
  <c r="AJ248" i="3"/>
  <c r="AJ249" i="3" s="1"/>
  <c r="AI248" i="3"/>
  <c r="AI249" i="3" s="1"/>
  <c r="AF248" i="3"/>
  <c r="AF249" i="3" s="1"/>
  <c r="AE248" i="3"/>
  <c r="AE249" i="3" s="1"/>
  <c r="AB248" i="3"/>
  <c r="AB249" i="3" s="1"/>
  <c r="AA248" i="3"/>
  <c r="AA249" i="3" s="1"/>
  <c r="H248" i="3"/>
  <c r="H249" i="3" s="1"/>
  <c r="G248" i="3"/>
  <c r="T248" i="3"/>
  <c r="T249" i="3" s="1"/>
  <c r="S248" i="3"/>
  <c r="S249" i="3" s="1"/>
  <c r="P248" i="3"/>
  <c r="P249" i="3" s="1"/>
  <c r="O248" i="3"/>
  <c r="O249" i="3" s="1"/>
  <c r="L248" i="3"/>
  <c r="L249" i="3" s="1"/>
  <c r="K248" i="3"/>
  <c r="K249" i="3" s="1"/>
  <c r="U248" i="3"/>
  <c r="U249" i="3" s="1"/>
  <c r="V248" i="3"/>
  <c r="V249" i="3" s="1"/>
  <c r="AK248" i="3"/>
  <c r="AK249" i="3" s="1"/>
  <c r="AH248" i="3"/>
  <c r="AH249" i="3" s="1"/>
  <c r="AG248" i="3"/>
  <c r="AG249" i="3" s="1"/>
  <c r="AD248" i="3"/>
  <c r="AD249" i="3" s="1"/>
  <c r="Y248" i="3"/>
  <c r="Y249" i="3" s="1"/>
  <c r="Z248" i="3"/>
  <c r="Z249" i="3" s="1"/>
  <c r="AM241" i="3"/>
  <c r="AM243" i="3"/>
  <c r="C243" i="3" l="1"/>
  <c r="C245" i="3"/>
  <c r="AO243" i="3" s="1"/>
  <c r="AP243" i="3"/>
  <c r="C244" i="3" s="1"/>
  <c r="B256" i="3"/>
  <c r="AL253" i="3"/>
  <c r="C251" i="3" s="1"/>
  <c r="AL251" i="3"/>
  <c r="B251" i="3" s="1"/>
  <c r="G249" i="3"/>
  <c r="C249" i="3" s="1"/>
  <c r="AL250" i="3"/>
  <c r="AL252" i="3"/>
  <c r="B249" i="3" l="1"/>
  <c r="B250" i="3"/>
  <c r="AN250" i="3"/>
  <c r="B252" i="3" s="1"/>
  <c r="C250" i="3"/>
  <c r="AN252" i="3"/>
  <c r="C254" i="3" s="1"/>
  <c r="AM250" i="3"/>
  <c r="AM252" i="3"/>
  <c r="C265" i="3"/>
  <c r="T257" i="3"/>
  <c r="T258" i="3" s="1"/>
  <c r="AA257" i="3"/>
  <c r="AA258" i="3" s="1"/>
  <c r="AH257" i="3"/>
  <c r="AH258" i="3" s="1"/>
  <c r="Q257" i="3"/>
  <c r="Q258" i="3" s="1"/>
  <c r="P257" i="3"/>
  <c r="P258" i="3" s="1"/>
  <c r="V257" i="3"/>
  <c r="V258" i="3" s="1"/>
  <c r="AC257" i="3"/>
  <c r="AC258" i="3" s="1"/>
  <c r="L257" i="3"/>
  <c r="L258" i="3" s="1"/>
  <c r="W257" i="3"/>
  <c r="W258" i="3" s="1"/>
  <c r="H257" i="3"/>
  <c r="H258" i="3" s="1"/>
  <c r="M257" i="3"/>
  <c r="M258" i="3" s="1"/>
  <c r="AE257" i="3"/>
  <c r="AE258" i="3" s="1"/>
  <c r="R257" i="3"/>
  <c r="R258" i="3" s="1"/>
  <c r="AK257" i="3"/>
  <c r="AK258" i="3" s="1"/>
  <c r="I257" i="3"/>
  <c r="I258" i="3" s="1"/>
  <c r="Z257" i="3"/>
  <c r="Z258" i="3" s="1"/>
  <c r="E256" i="3"/>
  <c r="U257" i="3"/>
  <c r="U258" i="3" s="1"/>
  <c r="AD257" i="3"/>
  <c r="AD258" i="3" s="1"/>
  <c r="K257" i="3"/>
  <c r="K258" i="3" s="1"/>
  <c r="AI257" i="3"/>
  <c r="AI258" i="3" s="1"/>
  <c r="O257" i="3"/>
  <c r="O258" i="3" s="1"/>
  <c r="Y257" i="3"/>
  <c r="Y258" i="3" s="1"/>
  <c r="G257" i="3"/>
  <c r="AJ257" i="3"/>
  <c r="AJ258" i="3" s="1"/>
  <c r="S257" i="3"/>
  <c r="S258" i="3" s="1"/>
  <c r="AB257" i="3"/>
  <c r="AB258" i="3" s="1"/>
  <c r="J257" i="3"/>
  <c r="J258" i="3" s="1"/>
  <c r="AF257" i="3"/>
  <c r="AF258" i="3" s="1"/>
  <c r="N257" i="3"/>
  <c r="N258" i="3" s="1"/>
  <c r="X257" i="3"/>
  <c r="X258" i="3" s="1"/>
  <c r="AG257" i="3"/>
  <c r="AG258" i="3" s="1"/>
  <c r="AP252" i="3" l="1"/>
  <c r="C253" i="3" s="1"/>
  <c r="AO252" i="3"/>
  <c r="C252" i="3"/>
  <c r="AL261" i="3"/>
  <c r="G258" i="3"/>
  <c r="B258" i="3" s="1"/>
  <c r="AL262" i="3"/>
  <c r="C260" i="3" s="1"/>
  <c r="AL260" i="3"/>
  <c r="B260" i="3" s="1"/>
  <c r="AL259" i="3"/>
  <c r="B265" i="3"/>
  <c r="C258" i="3" l="1"/>
  <c r="AN261" i="3"/>
  <c r="C259" i="3"/>
  <c r="AN259" i="3"/>
  <c r="B261" i="3" s="1"/>
  <c r="B259" i="3"/>
  <c r="C274" i="3"/>
  <c r="Z266" i="3"/>
  <c r="Z267" i="3" s="1"/>
  <c r="AB266" i="3"/>
  <c r="AB267" i="3" s="1"/>
  <c r="R266" i="3"/>
  <c r="R267" i="3" s="1"/>
  <c r="AA266" i="3"/>
  <c r="AA267" i="3" s="1"/>
  <c r="AC266" i="3"/>
  <c r="AC267" i="3" s="1"/>
  <c r="K266" i="3"/>
  <c r="K267" i="3" s="1"/>
  <c r="U266" i="3"/>
  <c r="U267" i="3" s="1"/>
  <c r="O266" i="3"/>
  <c r="O267" i="3" s="1"/>
  <c r="Y266" i="3"/>
  <c r="Y267" i="3" s="1"/>
  <c r="AE266" i="3"/>
  <c r="AE267" i="3" s="1"/>
  <c r="Q266" i="3"/>
  <c r="Q267" i="3" s="1"/>
  <c r="AD266" i="3"/>
  <c r="AD267" i="3" s="1"/>
  <c r="AF266" i="3"/>
  <c r="AF267" i="3" s="1"/>
  <c r="V266" i="3"/>
  <c r="V267" i="3" s="1"/>
  <c r="X266" i="3"/>
  <c r="X267" i="3" s="1"/>
  <c r="AH266" i="3"/>
  <c r="AH267" i="3" s="1"/>
  <c r="I266" i="3"/>
  <c r="I267" i="3" s="1"/>
  <c r="AI266" i="3"/>
  <c r="AI267" i="3" s="1"/>
  <c r="AJ266" i="3"/>
  <c r="AJ267" i="3" s="1"/>
  <c r="N266" i="3"/>
  <c r="N267" i="3" s="1"/>
  <c r="P266" i="3"/>
  <c r="P267" i="3" s="1"/>
  <c r="AK266" i="3"/>
  <c r="AK267" i="3" s="1"/>
  <c r="H266" i="3"/>
  <c r="H267" i="3" s="1"/>
  <c r="T266" i="3"/>
  <c r="T267" i="3" s="1"/>
  <c r="J266" i="3"/>
  <c r="J267" i="3" s="1"/>
  <c r="L266" i="3"/>
  <c r="L267" i="3" s="1"/>
  <c r="AG266" i="3"/>
  <c r="AG267" i="3" s="1"/>
  <c r="W266" i="3"/>
  <c r="W267" i="3" s="1"/>
  <c r="M266" i="3"/>
  <c r="M267" i="3" s="1"/>
  <c r="G266" i="3"/>
  <c r="E265" i="3"/>
  <c r="S266" i="3"/>
  <c r="S267" i="3" s="1"/>
  <c r="AM259" i="3"/>
  <c r="AM261" i="3"/>
  <c r="C261" i="3" l="1"/>
  <c r="C263" i="3"/>
  <c r="AO261" i="3" s="1"/>
  <c r="AP261" i="3"/>
  <c r="C262" i="3" s="1"/>
  <c r="AL268" i="3"/>
  <c r="G267" i="3"/>
  <c r="C267" i="3" s="1"/>
  <c r="AL270" i="3"/>
  <c r="AL269" i="3"/>
  <c r="B269" i="3" s="1"/>
  <c r="AL271" i="3"/>
  <c r="C269" i="3" s="1"/>
  <c r="B274" i="3"/>
  <c r="B267" i="3" l="1"/>
  <c r="AN270" i="3"/>
  <c r="C272" i="3" s="1"/>
  <c r="C268" i="3"/>
  <c r="AN268" i="3"/>
  <c r="B270" i="3" s="1"/>
  <c r="B268" i="3"/>
  <c r="C283" i="3"/>
  <c r="AB275" i="3"/>
  <c r="AB276" i="3" s="1"/>
  <c r="U275" i="3"/>
  <c r="U276" i="3" s="1"/>
  <c r="W275" i="3"/>
  <c r="W276" i="3" s="1"/>
  <c r="Q275" i="3"/>
  <c r="Q276" i="3" s="1"/>
  <c r="S275" i="3"/>
  <c r="S276" i="3" s="1"/>
  <c r="M275" i="3"/>
  <c r="M276" i="3" s="1"/>
  <c r="O275" i="3"/>
  <c r="O276" i="3" s="1"/>
  <c r="I275" i="3"/>
  <c r="I276" i="3" s="1"/>
  <c r="K275" i="3"/>
  <c r="K276" i="3" s="1"/>
  <c r="E274" i="3"/>
  <c r="G275" i="3"/>
  <c r="X275" i="3"/>
  <c r="X276" i="3" s="1"/>
  <c r="AK275" i="3"/>
  <c r="AK276" i="3" s="1"/>
  <c r="H275" i="3"/>
  <c r="H276" i="3" s="1"/>
  <c r="AF275" i="3"/>
  <c r="AF276" i="3" s="1"/>
  <c r="AC275" i="3"/>
  <c r="AC276" i="3" s="1"/>
  <c r="AA275" i="3"/>
  <c r="AA276" i="3" s="1"/>
  <c r="V275" i="3"/>
  <c r="V276" i="3" s="1"/>
  <c r="T275" i="3"/>
  <c r="T276" i="3" s="1"/>
  <c r="AI275" i="3"/>
  <c r="AI276" i="3" s="1"/>
  <c r="P275" i="3"/>
  <c r="P276" i="3" s="1"/>
  <c r="AH275" i="3"/>
  <c r="AH276" i="3" s="1"/>
  <c r="J275" i="3"/>
  <c r="J276" i="3" s="1"/>
  <c r="AD275" i="3"/>
  <c r="AD276" i="3" s="1"/>
  <c r="AJ275" i="3"/>
  <c r="AJ276" i="3" s="1"/>
  <c r="Z275" i="3"/>
  <c r="Z276" i="3" s="1"/>
  <c r="AE275" i="3"/>
  <c r="AE276" i="3" s="1"/>
  <c r="AG275" i="3"/>
  <c r="AG276" i="3" s="1"/>
  <c r="Y275" i="3"/>
  <c r="Y276" i="3" s="1"/>
  <c r="L275" i="3"/>
  <c r="L276" i="3" s="1"/>
  <c r="R275" i="3"/>
  <c r="R276" i="3" s="1"/>
  <c r="N275" i="3"/>
  <c r="N276" i="3" s="1"/>
  <c r="AM270" i="3"/>
  <c r="AM268" i="3"/>
  <c r="C270" i="3" l="1"/>
  <c r="AP270" i="3"/>
  <c r="C271" i="3" s="1"/>
  <c r="AO270" i="3"/>
  <c r="B283" i="3"/>
  <c r="AL277" i="3"/>
  <c r="AL279" i="3"/>
  <c r="AL280" i="3"/>
  <c r="C278" i="3" s="1"/>
  <c r="G276" i="3"/>
  <c r="B276" i="3" s="1"/>
  <c r="AL278" i="3"/>
  <c r="B278" i="3" s="1"/>
  <c r="C276" i="3" l="1"/>
  <c r="B277" i="3"/>
  <c r="AN277" i="3"/>
  <c r="B279" i="3" s="1"/>
  <c r="AN279" i="3"/>
  <c r="C277" i="3"/>
  <c r="C292" i="3"/>
  <c r="S284" i="3"/>
  <c r="S285" i="3" s="1"/>
  <c r="AJ284" i="3"/>
  <c r="AJ285" i="3" s="1"/>
  <c r="O284" i="3"/>
  <c r="O285" i="3" s="1"/>
  <c r="AB284" i="3"/>
  <c r="AB285" i="3" s="1"/>
  <c r="G284" i="3"/>
  <c r="L284" i="3"/>
  <c r="L285" i="3" s="1"/>
  <c r="K284" i="3"/>
  <c r="K285" i="3" s="1"/>
  <c r="T284" i="3"/>
  <c r="T285" i="3" s="1"/>
  <c r="AH284" i="3"/>
  <c r="AH285" i="3" s="1"/>
  <c r="AG284" i="3"/>
  <c r="AG285" i="3" s="1"/>
  <c r="AD284" i="3"/>
  <c r="AD285" i="3" s="1"/>
  <c r="Y284" i="3"/>
  <c r="Y285" i="3" s="1"/>
  <c r="V284" i="3"/>
  <c r="V285" i="3" s="1"/>
  <c r="I284" i="3"/>
  <c r="I285" i="3" s="1"/>
  <c r="Z284" i="3"/>
  <c r="Z285" i="3" s="1"/>
  <c r="Q284" i="3"/>
  <c r="Q285" i="3" s="1"/>
  <c r="N284" i="3"/>
  <c r="N285" i="3" s="1"/>
  <c r="AK284" i="3"/>
  <c r="AK285" i="3" s="1"/>
  <c r="J284" i="3"/>
  <c r="J285" i="3" s="1"/>
  <c r="AI284" i="3"/>
  <c r="AI285" i="3" s="1"/>
  <c r="AC284" i="3"/>
  <c r="AC285" i="3" s="1"/>
  <c r="AE284" i="3"/>
  <c r="AE285" i="3" s="1"/>
  <c r="U284" i="3"/>
  <c r="U285" i="3" s="1"/>
  <c r="W284" i="3"/>
  <c r="W285" i="3" s="1"/>
  <c r="E283" i="3"/>
  <c r="AA284" i="3"/>
  <c r="AA285" i="3" s="1"/>
  <c r="M284" i="3"/>
  <c r="M285" i="3" s="1"/>
  <c r="R284" i="3"/>
  <c r="R285" i="3" s="1"/>
  <c r="P284" i="3"/>
  <c r="P285" i="3" s="1"/>
  <c r="X284" i="3"/>
  <c r="X285" i="3" s="1"/>
  <c r="AF284" i="3"/>
  <c r="AF285" i="3" s="1"/>
  <c r="H284" i="3"/>
  <c r="H285" i="3" s="1"/>
  <c r="AM277" i="3"/>
  <c r="AM279" i="3"/>
  <c r="C279" i="3" l="1"/>
  <c r="C281" i="3"/>
  <c r="AO279" i="3" s="1"/>
  <c r="AP279" i="3"/>
  <c r="C280" i="3" s="1"/>
  <c r="AL287" i="3"/>
  <c r="B287" i="3" s="1"/>
  <c r="AL289" i="3"/>
  <c r="C287" i="3" s="1"/>
  <c r="AL288" i="3"/>
  <c r="G285" i="3"/>
  <c r="C285" i="3" s="1"/>
  <c r="AL286" i="3"/>
  <c r="B292" i="3"/>
  <c r="B285" i="3" l="1"/>
  <c r="B286" i="3"/>
  <c r="AN286" i="3"/>
  <c r="B288" i="3" s="1"/>
  <c r="C286" i="3"/>
  <c r="AN288" i="3"/>
  <c r="C290" i="3" s="1"/>
  <c r="C301" i="3"/>
  <c r="S293" i="3"/>
  <c r="S294" i="3" s="1"/>
  <c r="AK293" i="3"/>
  <c r="AK294" i="3" s="1"/>
  <c r="O293" i="3"/>
  <c r="O294" i="3" s="1"/>
  <c r="E292" i="3"/>
  <c r="K293" i="3"/>
  <c r="K294" i="3" s="1"/>
  <c r="U293" i="3"/>
  <c r="U294" i="3" s="1"/>
  <c r="G293" i="3"/>
  <c r="M293" i="3"/>
  <c r="M294" i="3" s="1"/>
  <c r="T293" i="3"/>
  <c r="T294" i="3" s="1"/>
  <c r="AG293" i="3"/>
  <c r="AG294" i="3" s="1"/>
  <c r="P293" i="3"/>
  <c r="P294" i="3" s="1"/>
  <c r="Y293" i="3"/>
  <c r="Y294" i="3" s="1"/>
  <c r="L293" i="3"/>
  <c r="L294" i="3" s="1"/>
  <c r="Q293" i="3"/>
  <c r="Q294" i="3" s="1"/>
  <c r="H293" i="3"/>
  <c r="H294" i="3" s="1"/>
  <c r="I293" i="3"/>
  <c r="I294" i="3" s="1"/>
  <c r="AI293" i="3"/>
  <c r="AI294" i="3" s="1"/>
  <c r="AD293" i="3"/>
  <c r="AD294" i="3" s="1"/>
  <c r="AE293" i="3"/>
  <c r="AE294" i="3" s="1"/>
  <c r="V293" i="3"/>
  <c r="V294" i="3" s="1"/>
  <c r="AA293" i="3"/>
  <c r="AA294" i="3" s="1"/>
  <c r="N293" i="3"/>
  <c r="N294" i="3" s="1"/>
  <c r="W293" i="3"/>
  <c r="W294" i="3" s="1"/>
  <c r="AC293" i="3"/>
  <c r="AC294" i="3" s="1"/>
  <c r="AJ293" i="3"/>
  <c r="AJ294" i="3" s="1"/>
  <c r="AH293" i="3"/>
  <c r="AH294" i="3" s="1"/>
  <c r="AF293" i="3"/>
  <c r="AF294" i="3" s="1"/>
  <c r="Z293" i="3"/>
  <c r="Z294" i="3" s="1"/>
  <c r="AB293" i="3"/>
  <c r="AB294" i="3" s="1"/>
  <c r="R293" i="3"/>
  <c r="R294" i="3" s="1"/>
  <c r="X293" i="3"/>
  <c r="X294" i="3" s="1"/>
  <c r="J293" i="3"/>
  <c r="J294" i="3" s="1"/>
  <c r="AM288" i="3"/>
  <c r="AM286" i="3"/>
  <c r="AP288" i="3" l="1"/>
  <c r="C289" i="3" s="1"/>
  <c r="AO288" i="3"/>
  <c r="C288" i="3"/>
  <c r="B301" i="3"/>
  <c r="AL297" i="3"/>
  <c r="AL298" i="3"/>
  <c r="C296" i="3" s="1"/>
  <c r="AL296" i="3"/>
  <c r="B296" i="3" s="1"/>
  <c r="AL295" i="3"/>
  <c r="G294" i="3"/>
  <c r="C294" i="3" s="1"/>
  <c r="B294" i="3" l="1"/>
  <c r="AN297" i="3"/>
  <c r="C299" i="3" s="1"/>
  <c r="C295" i="3"/>
  <c r="AN295" i="3"/>
  <c r="B297" i="3" s="1"/>
  <c r="B295" i="3"/>
  <c r="AM297" i="3"/>
  <c r="AM295" i="3"/>
  <c r="C310" i="3"/>
  <c r="Y302" i="3"/>
  <c r="Y303" i="3" s="1"/>
  <c r="AA302" i="3"/>
  <c r="AA303" i="3" s="1"/>
  <c r="AD302" i="3"/>
  <c r="AD303" i="3" s="1"/>
  <c r="J302" i="3"/>
  <c r="J303" i="3" s="1"/>
  <c r="S302" i="3"/>
  <c r="S303" i="3" s="1"/>
  <c r="Q302" i="3"/>
  <c r="Q303" i="3" s="1"/>
  <c r="AI302" i="3"/>
  <c r="AI303" i="3" s="1"/>
  <c r="U302" i="3"/>
  <c r="U303" i="3" s="1"/>
  <c r="T302" i="3"/>
  <c r="T303" i="3" s="1"/>
  <c r="AH302" i="3"/>
  <c r="AH303" i="3" s="1"/>
  <c r="AK302" i="3"/>
  <c r="AK303" i="3" s="1"/>
  <c r="I302" i="3"/>
  <c r="I303" i="3" s="1"/>
  <c r="E301" i="3"/>
  <c r="AC302" i="3"/>
  <c r="AC303" i="3" s="1"/>
  <c r="Z302" i="3"/>
  <c r="Z303" i="3" s="1"/>
  <c r="N302" i="3"/>
  <c r="N303" i="3" s="1"/>
  <c r="O302" i="3"/>
  <c r="O303" i="3" s="1"/>
  <c r="AB302" i="3"/>
  <c r="AB303" i="3" s="1"/>
  <c r="AF302" i="3"/>
  <c r="AF303" i="3" s="1"/>
  <c r="X302" i="3"/>
  <c r="X303" i="3" s="1"/>
  <c r="AJ302" i="3"/>
  <c r="AJ303" i="3" s="1"/>
  <c r="L302" i="3"/>
  <c r="L303" i="3" s="1"/>
  <c r="K302" i="3"/>
  <c r="K303" i="3" s="1"/>
  <c r="P302" i="3"/>
  <c r="P303" i="3" s="1"/>
  <c r="V302" i="3"/>
  <c r="V303" i="3" s="1"/>
  <c r="H302" i="3"/>
  <c r="H303" i="3" s="1"/>
  <c r="AE302" i="3"/>
  <c r="AE303" i="3" s="1"/>
  <c r="AG302" i="3"/>
  <c r="AG303" i="3" s="1"/>
  <c r="M302" i="3"/>
  <c r="M303" i="3" s="1"/>
  <c r="R302" i="3"/>
  <c r="R303" i="3" s="1"/>
  <c r="G302" i="3"/>
  <c r="W302" i="3"/>
  <c r="W303" i="3" s="1"/>
  <c r="AP297" i="3" l="1"/>
  <c r="C298" i="3" s="1"/>
  <c r="AO297" i="3"/>
  <c r="C297" i="3"/>
  <c r="B310" i="3"/>
  <c r="AL304" i="3"/>
  <c r="AL307" i="3"/>
  <c r="C305" i="3" s="1"/>
  <c r="AL305" i="3"/>
  <c r="B305" i="3" s="1"/>
  <c r="AL306" i="3"/>
  <c r="G303" i="3"/>
  <c r="C303" i="3" s="1"/>
  <c r="B303" i="3" l="1"/>
  <c r="AN306" i="3"/>
  <c r="C304" i="3"/>
  <c r="AN304" i="3"/>
  <c r="B306" i="3" s="1"/>
  <c r="B304" i="3"/>
  <c r="AM304" i="3"/>
  <c r="AM306" i="3"/>
  <c r="C319" i="3"/>
  <c r="AA311" i="3"/>
  <c r="AA312" i="3" s="1"/>
  <c r="Y311" i="3"/>
  <c r="Y312" i="3" s="1"/>
  <c r="W311" i="3"/>
  <c r="W312" i="3" s="1"/>
  <c r="U311" i="3"/>
  <c r="U312" i="3" s="1"/>
  <c r="AI311" i="3"/>
  <c r="AI312" i="3" s="1"/>
  <c r="AG311" i="3"/>
  <c r="AG312" i="3" s="1"/>
  <c r="AE311" i="3"/>
  <c r="AE312" i="3" s="1"/>
  <c r="AC311" i="3"/>
  <c r="AC312" i="3" s="1"/>
  <c r="K311" i="3"/>
  <c r="K312" i="3" s="1"/>
  <c r="I311" i="3"/>
  <c r="I312" i="3" s="1"/>
  <c r="G311" i="3"/>
  <c r="E310" i="3"/>
  <c r="S311" i="3"/>
  <c r="S312" i="3" s="1"/>
  <c r="Q311" i="3"/>
  <c r="Q312" i="3" s="1"/>
  <c r="O311" i="3"/>
  <c r="O312" i="3" s="1"/>
  <c r="M311" i="3"/>
  <c r="M312" i="3" s="1"/>
  <c r="P311" i="3"/>
  <c r="P312" i="3" s="1"/>
  <c r="Z311" i="3"/>
  <c r="Z312" i="3" s="1"/>
  <c r="AJ311" i="3"/>
  <c r="AJ312" i="3" s="1"/>
  <c r="V311" i="3"/>
  <c r="V312" i="3" s="1"/>
  <c r="T311" i="3"/>
  <c r="T312" i="3" s="1"/>
  <c r="AH311" i="3"/>
  <c r="AH312" i="3" s="1"/>
  <c r="X311" i="3"/>
  <c r="X312" i="3" s="1"/>
  <c r="AD311" i="3"/>
  <c r="AD312" i="3" s="1"/>
  <c r="H311" i="3"/>
  <c r="H312" i="3" s="1"/>
  <c r="J311" i="3"/>
  <c r="J312" i="3" s="1"/>
  <c r="AB311" i="3"/>
  <c r="AB312" i="3" s="1"/>
  <c r="AK311" i="3"/>
  <c r="AK312" i="3" s="1"/>
  <c r="L311" i="3"/>
  <c r="L312" i="3" s="1"/>
  <c r="R311" i="3"/>
  <c r="R312" i="3" s="1"/>
  <c r="AF311" i="3"/>
  <c r="AF312" i="3" s="1"/>
  <c r="N311" i="3"/>
  <c r="N312" i="3" s="1"/>
  <c r="C306" i="3" l="1"/>
  <c r="C308" i="3"/>
  <c r="AO306" i="3" s="1"/>
  <c r="AP306" i="3"/>
  <c r="C307" i="3" s="1"/>
  <c r="B319" i="3"/>
  <c r="AL315" i="3"/>
  <c r="AL314" i="3"/>
  <c r="B314" i="3" s="1"/>
  <c r="G312" i="3"/>
  <c r="C312" i="3" s="1"/>
  <c r="AL313" i="3"/>
  <c r="AL316" i="3"/>
  <c r="C314" i="3" s="1"/>
  <c r="B312" i="3" l="1"/>
  <c r="AN315" i="3"/>
  <c r="C317" i="3" s="1"/>
  <c r="C313" i="3"/>
  <c r="B313" i="3"/>
  <c r="AN313" i="3"/>
  <c r="B315" i="3" s="1"/>
  <c r="AM315" i="3"/>
  <c r="C328" i="3"/>
  <c r="AI320" i="3"/>
  <c r="AI321" i="3" s="1"/>
  <c r="U320" i="3"/>
  <c r="U321" i="3" s="1"/>
  <c r="AE320" i="3"/>
  <c r="AE321" i="3" s="1"/>
  <c r="E319" i="3"/>
  <c r="AA320" i="3"/>
  <c r="AA321" i="3" s="1"/>
  <c r="AG320" i="3"/>
  <c r="AG321" i="3" s="1"/>
  <c r="W320" i="3"/>
  <c r="W321" i="3" s="1"/>
  <c r="Q320" i="3"/>
  <c r="Q321" i="3" s="1"/>
  <c r="S320" i="3"/>
  <c r="S321" i="3" s="1"/>
  <c r="AC320" i="3"/>
  <c r="AC321" i="3" s="1"/>
  <c r="O320" i="3"/>
  <c r="O321" i="3" s="1"/>
  <c r="M320" i="3"/>
  <c r="M321" i="3" s="1"/>
  <c r="K320" i="3"/>
  <c r="K321" i="3" s="1"/>
  <c r="I320" i="3"/>
  <c r="I321" i="3" s="1"/>
  <c r="G320" i="3"/>
  <c r="Y320" i="3"/>
  <c r="Y321" i="3" s="1"/>
  <c r="R320" i="3"/>
  <c r="R321" i="3" s="1"/>
  <c r="L320" i="3"/>
  <c r="L321" i="3" s="1"/>
  <c r="H320" i="3"/>
  <c r="H321" i="3" s="1"/>
  <c r="AJ320" i="3"/>
  <c r="AJ321" i="3" s="1"/>
  <c r="AH320" i="3"/>
  <c r="AH321" i="3" s="1"/>
  <c r="AF320" i="3"/>
  <c r="AF321" i="3" s="1"/>
  <c r="AD320" i="3"/>
  <c r="AD321" i="3" s="1"/>
  <c r="AB320" i="3"/>
  <c r="AB321" i="3" s="1"/>
  <c r="Z320" i="3"/>
  <c r="Z321" i="3" s="1"/>
  <c r="X320" i="3"/>
  <c r="X321" i="3" s="1"/>
  <c r="V320" i="3"/>
  <c r="V321" i="3" s="1"/>
  <c r="T320" i="3"/>
  <c r="T321" i="3" s="1"/>
  <c r="P320" i="3"/>
  <c r="P321" i="3" s="1"/>
  <c r="N320" i="3"/>
  <c r="N321" i="3" s="1"/>
  <c r="J320" i="3"/>
  <c r="J321" i="3" s="1"/>
  <c r="AK320" i="3"/>
  <c r="AK321" i="3" s="1"/>
  <c r="AM313" i="3"/>
  <c r="AP315" i="3" l="1"/>
  <c r="C316" i="3" s="1"/>
  <c r="AO315" i="3"/>
  <c r="C321" i="3"/>
  <c r="C315" i="3"/>
  <c r="B328" i="3"/>
  <c r="AL322" i="3"/>
  <c r="AL323" i="3"/>
  <c r="B323" i="3" s="1"/>
  <c r="AL325" i="3"/>
  <c r="C323" i="3" s="1"/>
  <c r="G321" i="3"/>
  <c r="B321" i="3" s="1"/>
  <c r="AL324" i="3"/>
  <c r="B322" i="3" l="1"/>
  <c r="AN322" i="3"/>
  <c r="B324" i="3" s="1"/>
  <c r="C322" i="3"/>
  <c r="AN324" i="3"/>
  <c r="C326" i="3" s="1"/>
  <c r="AM322" i="3"/>
  <c r="AM324" i="3"/>
  <c r="AK329" i="3"/>
  <c r="AK330" i="3" s="1"/>
  <c r="H329" i="3"/>
  <c r="H330" i="3" s="1"/>
  <c r="AG329" i="3"/>
  <c r="AG330" i="3" s="1"/>
  <c r="AI329" i="3"/>
  <c r="AI330" i="3" s="1"/>
  <c r="AC329" i="3"/>
  <c r="AC330" i="3" s="1"/>
  <c r="AE329" i="3"/>
  <c r="AE330" i="3" s="1"/>
  <c r="Y329" i="3"/>
  <c r="Y330" i="3" s="1"/>
  <c r="AA329" i="3"/>
  <c r="AA330" i="3" s="1"/>
  <c r="U329" i="3"/>
  <c r="U330" i="3" s="1"/>
  <c r="W329" i="3"/>
  <c r="W330" i="3" s="1"/>
  <c r="Q329" i="3"/>
  <c r="Q330" i="3" s="1"/>
  <c r="S329" i="3"/>
  <c r="S330" i="3" s="1"/>
  <c r="M329" i="3"/>
  <c r="M330" i="3" s="1"/>
  <c r="O329" i="3"/>
  <c r="O330" i="3" s="1"/>
  <c r="I329" i="3"/>
  <c r="I330" i="3" s="1"/>
  <c r="K329" i="3"/>
  <c r="K330" i="3" s="1"/>
  <c r="N329" i="3"/>
  <c r="N330" i="3" s="1"/>
  <c r="Z329" i="3"/>
  <c r="Z330" i="3" s="1"/>
  <c r="J329" i="3"/>
  <c r="J330" i="3" s="1"/>
  <c r="V329" i="3"/>
  <c r="V330" i="3" s="1"/>
  <c r="E328" i="3"/>
  <c r="G329" i="3"/>
  <c r="AJ329" i="3"/>
  <c r="AJ330" i="3" s="1"/>
  <c r="AH329" i="3"/>
  <c r="AH330" i="3" s="1"/>
  <c r="AF329" i="3"/>
  <c r="AF330" i="3" s="1"/>
  <c r="R329" i="3"/>
  <c r="R330" i="3" s="1"/>
  <c r="AB329" i="3"/>
  <c r="AB330" i="3" s="1"/>
  <c r="AD329" i="3"/>
  <c r="AD330" i="3" s="1"/>
  <c r="X329" i="3"/>
  <c r="X330" i="3" s="1"/>
  <c r="T329" i="3"/>
  <c r="T330" i="3" s="1"/>
  <c r="P329" i="3"/>
  <c r="P330" i="3" s="1"/>
  <c r="L329" i="3"/>
  <c r="L330" i="3" s="1"/>
  <c r="AP324" i="3" l="1"/>
  <c r="C325" i="3" s="1"/>
  <c r="AO324" i="3"/>
  <c r="C324" i="3"/>
  <c r="C330" i="3"/>
  <c r="AL334" i="3"/>
  <c r="C332" i="3" s="1"/>
  <c r="AL332" i="3"/>
  <c r="B332" i="3" s="1"/>
  <c r="G330" i="3"/>
  <c r="B330" i="3" s="1"/>
  <c r="AL331" i="3"/>
  <c r="AL333" i="3"/>
  <c r="AN333" i="3" l="1"/>
  <c r="C335" i="3" s="1"/>
  <c r="C331" i="3"/>
  <c r="AN331" i="3"/>
  <c r="B333" i="3" s="1"/>
  <c r="B331" i="3"/>
  <c r="AM331" i="3"/>
  <c r="AM333" i="3"/>
  <c r="U10" i="3" l="1"/>
  <c r="AP333" i="3"/>
  <c r="C334" i="3" s="1"/>
  <c r="C333" i="3"/>
  <c r="R339" i="3"/>
  <c r="R340" i="3"/>
  <c r="AO333" i="3" l="1"/>
  <c r="R341" i="3"/>
</calcChain>
</file>

<file path=xl/sharedStrings.xml><?xml version="1.0" encoding="utf-8"?>
<sst xmlns="http://schemas.openxmlformats.org/spreadsheetml/2006/main" count="2005" uniqueCount="54">
  <si>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</si>
  <si>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</si>
  <si>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</si>
  <si>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</si>
  <si>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</si>
  <si>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</si>
  <si>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</si>
  <si>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</si>
  <si>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</si>
  <si>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</si>
  <si>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</si>
  <si>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</si>
  <si>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達成率</t>
    <rPh sb="0" eb="3">
      <t>タッセイリツ</t>
    </rPh>
    <phoneticPr fontId="1"/>
  </si>
  <si>
    <t>備考</t>
    <rPh sb="0" eb="2">
      <t>ビコウ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</si>
  <si>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</si>
  <si>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</si>
  <si>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</si>
  <si>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</si>
  <si>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</si>
  <si>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</si>
  <si>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</si>
  <si>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</si>
  <si>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</si>
  <si>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</si>
  <si>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</si>
  <si>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判定</t>
    <rPh sb="0" eb="2">
      <t>ハンテイ</t>
    </rPh>
    <phoneticPr fontId="1"/>
  </si>
  <si>
    <t>土日</t>
    <rPh sb="0" eb="2">
      <t>ドニチ</t>
    </rPh>
    <phoneticPr fontId="1"/>
  </si>
  <si>
    <t>準⇐準備期間、片⇐後片付期間、夏⇐夏休み期間、年⇐年末年始休み期間、
製⇐工場製作期間、〇⇐対象期間、●⇐閉所指定土日、○⇐閉所予定日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</si>
  <si>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</si>
  <si>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</si>
  <si>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年月</t>
    <rPh sb="0" eb="1">
      <t>ネン</t>
    </rPh>
    <rPh sb="1" eb="2">
      <t>ツキ</t>
    </rPh>
    <phoneticPr fontId="1"/>
  </si>
  <si>
    <t>土日</t>
    <rPh sb="0" eb="2">
      <t>ドニチ</t>
    </rPh>
    <phoneticPr fontId="1"/>
  </si>
  <si>
    <t>対象</t>
    <rPh sb="0" eb="2">
      <t>タイショウ</t>
    </rPh>
    <phoneticPr fontId="1"/>
  </si>
  <si>
    <t>閉所</t>
    <rPh sb="0" eb="2">
      <t>ヘイショ</t>
    </rPh>
    <phoneticPr fontId="1"/>
  </si>
  <si>
    <t>成績
加点</t>
    <rPh sb="0" eb="2">
      <t>セイセキ</t>
    </rPh>
    <rPh sb="3" eb="5">
      <t>カテン</t>
    </rPh>
    <phoneticPr fontId="1"/>
  </si>
  <si>
    <t>4週8休
判定</t>
    <rPh sb="1" eb="2">
      <t>シュウ</t>
    </rPh>
    <rPh sb="3" eb="4">
      <t>ヤス</t>
    </rPh>
    <rPh sb="5" eb="7">
      <t>ハンテイ</t>
    </rPh>
    <phoneticPr fontId="1"/>
  </si>
  <si>
    <t>週休２日</t>
    <rPh sb="0" eb="2">
      <t>シュウキュウ</t>
    </rPh>
    <rPh sb="3" eb="4">
      <t>ニチ</t>
    </rPh>
    <phoneticPr fontId="1"/>
  </si>
  <si>
    <t>・通期（対象期間全体）の週休２日</t>
    <rPh sb="1" eb="3">
      <t>ツウキ</t>
    </rPh>
    <rPh sb="4" eb="6">
      <t>タイショウ</t>
    </rPh>
    <rPh sb="6" eb="8">
      <t>キカン</t>
    </rPh>
    <rPh sb="8" eb="10">
      <t>ゼンタイ</t>
    </rPh>
    <rPh sb="12" eb="14">
      <t>シュウキュウ</t>
    </rPh>
    <rPh sb="15" eb="16">
      <t>ニチ</t>
    </rPh>
    <phoneticPr fontId="1"/>
  </si>
  <si>
    <t>成績</t>
    <rPh sb="0" eb="2">
      <t>セイセキ</t>
    </rPh>
    <phoneticPr fontId="1"/>
  </si>
  <si>
    <t>指定土日</t>
    <rPh sb="0" eb="2">
      <t>シテイ</t>
    </rPh>
    <rPh sb="2" eb="4">
      <t>ドニチ</t>
    </rPh>
    <phoneticPr fontId="1"/>
  </si>
  <si>
    <t>実績の確認</t>
    <rPh sb="0" eb="2">
      <t>ジッセキ</t>
    </rPh>
    <rPh sb="3" eb="5">
      <t>カクニン</t>
    </rPh>
    <phoneticPr fontId="1"/>
  </si>
  <si>
    <t>・指定土日</t>
    <rPh sb="1" eb="3">
      <t>シテイ</t>
    </rPh>
    <rPh sb="3" eb="5">
      <t>ドニチ</t>
    </rPh>
    <phoneticPr fontId="1"/>
  </si>
  <si>
    <t>指定土日
現場閉所</t>
    <rPh sb="0" eb="2">
      <t>シテイ</t>
    </rPh>
    <rPh sb="2" eb="4">
      <t>ドニチ</t>
    </rPh>
    <rPh sb="5" eb="7">
      <t>ゲンバ</t>
    </rPh>
    <rPh sb="7" eb="9">
      <t>ヘイショ</t>
    </rPh>
    <phoneticPr fontId="1"/>
  </si>
  <si>
    <t>通期（対象期間全体）の週休２日の状況</t>
    <rPh sb="0" eb="2">
      <t>ツウキ</t>
    </rPh>
    <rPh sb="3" eb="5">
      <t>タイショウ</t>
    </rPh>
    <rPh sb="5" eb="7">
      <t>キカン</t>
    </rPh>
    <rPh sb="7" eb="9">
      <t>ゼンタイ</t>
    </rPh>
    <rPh sb="11" eb="12">
      <t>シュウ</t>
    </rPh>
    <rPh sb="12" eb="13">
      <t>キュウ</t>
    </rPh>
    <rPh sb="14" eb="15">
      <t>ニチ</t>
    </rPh>
    <rPh sb="16" eb="18">
      <t>ジョウキョウ</t>
    </rPh>
    <phoneticPr fontId="1"/>
  </si>
  <si>
    <t>監督員・現場代理人においても間違いがないか確認をお願いします。</t>
    <rPh sb="0" eb="3">
      <t>カントクイン</t>
    </rPh>
    <rPh sb="4" eb="6">
      <t>ゲンバ</t>
    </rPh>
    <rPh sb="6" eb="9">
      <t>ダイリニン</t>
    </rPh>
    <rPh sb="14" eb="16">
      <t>マチガ</t>
    </rPh>
    <rPh sb="21" eb="23">
      <t>カクニン</t>
    </rPh>
    <rPh sb="25" eb="26">
      <t>ネガ</t>
    </rPh>
    <phoneticPr fontId="1"/>
  </si>
  <si>
    <t>令和〇年度〇〇第〇〇号　〇〇〇〇〇〇〇〇工事</t>
    <rPh sb="0" eb="2">
      <t>レイワ</t>
    </rPh>
    <rPh sb="2" eb="4">
      <t>マルネン</t>
    </rPh>
    <rPh sb="4" eb="5">
      <t>ド</t>
    </rPh>
    <rPh sb="7" eb="8">
      <t>ダイ</t>
    </rPh>
    <rPh sb="10" eb="11">
      <t>ゴウ</t>
    </rPh>
    <rPh sb="20" eb="22">
      <t>コウジ</t>
    </rPh>
    <phoneticPr fontId="1"/>
  </si>
  <si>
    <t>〇〇〇〇〇〇〇</t>
    <phoneticPr fontId="1"/>
  </si>
  <si>
    <t>〇〇　〇〇</t>
    <phoneticPr fontId="1"/>
  </si>
  <si>
    <t>準</t>
  </si>
  <si>
    <t>〇</t>
  </si>
  <si>
    <t>夏</t>
  </si>
  <si>
    <t>片</t>
  </si>
  <si>
    <t>●</t>
  </si>
  <si>
    <t>指定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</si>
</sst>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d"/>
    <numFmt numFmtId="178" formatCode="aaa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21" xfId="0" applyNumberForma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7" xfId="0" applyFont="1" applyFill="1" applyBorder="1" applyAlignment="1">
      <alignment horizontal="center" vertical="center" textRotation="255"/>
    </xf>
    <xf numFmtId="0" fontId="0" fillId="0" borderId="27" xfId="0" applyFill="1" applyBorder="1" applyAlignment="1">
      <alignment horizontal="center" vertical="center" textRotation="255"/>
    </xf>
    <xf numFmtId="0" fontId="4" fillId="0" borderId="29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26" xfId="0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7" fontId="0" fillId="0" borderId="9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46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49" xfId="0" applyFont="1" applyBorder="1" applyAlignment="1">
      <alignment horizontal="left" vertical="center" indent="1"/>
    </xf>
    <xf numFmtId="0" fontId="0" fillId="0" borderId="50" xfId="0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177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NumberFormat="1" applyFont="1" applyFill="1" applyAlignment="1">
      <alignment horizontal="center" vertical="center"/>
    </xf>
    <xf numFmtId="0" fontId="0" fillId="0" borderId="27" xfId="0" applyFill="1" applyBorder="1" applyAlignment="1">
      <alignment vertical="center" textRotation="255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0" fillId="0" borderId="8" xfId="1" applyNumberFormat="1" applyFont="1" applyFill="1" applyBorder="1" applyAlignment="1">
      <alignment horizontal="right" vertical="center"/>
    </xf>
    <xf numFmtId="0" fontId="0" fillId="0" borderId="9" xfId="1" applyNumberFormat="1" applyFont="1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13" xfId="1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0" fillId="0" borderId="55" xfId="1" applyNumberFormat="1" applyFont="1" applyFill="1" applyBorder="1" applyAlignment="1">
      <alignment horizontal="center" vertical="center"/>
    </xf>
    <xf numFmtId="0" fontId="0" fillId="0" borderId="56" xfId="1" applyNumberFormat="1" applyFont="1" applyFill="1" applyBorder="1" applyAlignment="1">
      <alignment horizontal="center" vertical="center"/>
    </xf>
    <xf numFmtId="0" fontId="0" fillId="0" borderId="54" xfId="1" applyNumberFormat="1" applyFont="1" applyFill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176" fontId="0" fillId="0" borderId="4" xfId="1" applyNumberFormat="1" applyFont="1" applyFill="1" applyBorder="1" applyAlignment="1">
      <alignment horizontal="right" vertical="center"/>
    </xf>
    <xf numFmtId="0" fontId="0" fillId="0" borderId="4" xfId="1" applyNumberFormat="1" applyFont="1" applyFill="1" applyBorder="1" applyAlignment="1">
      <alignment horizontal="center" vertical="center"/>
    </xf>
    <xf numFmtId="0" fontId="0" fillId="0" borderId="44" xfId="1" applyNumberFormat="1" applyFont="1" applyFill="1" applyBorder="1" applyAlignment="1">
      <alignment horizontal="center" vertical="center"/>
    </xf>
    <xf numFmtId="0" fontId="0" fillId="0" borderId="45" xfId="1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58" fontId="0" fillId="0" borderId="18" xfId="0" applyNumberFormat="1" applyBorder="1" applyAlignment="1">
      <alignment horizontal="center" vertical="center"/>
    </xf>
    <xf numFmtId="58" fontId="0" fillId="0" borderId="19" xfId="0" applyNumberFormat="1" applyBorder="1" applyAlignment="1">
      <alignment horizontal="center" vertical="center"/>
    </xf>
    <xf numFmtId="58" fontId="0" fillId="0" borderId="20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176" fontId="0" fillId="0" borderId="1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40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156882</xdr:colOff>
      <xdr:row>8</xdr:row>
      <xdr:rowOff>123266</xdr:rowOff>
    </xdr:from>
    <xdr:to>
      <xdr:col>25</xdr:col>
      <xdr:colOff>180228</xdr:colOff>
      <xdr:row>9</xdr:row>
      <xdr:rowOff>138209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40588" y="2050678"/>
          <a:ext cx="303493" cy="27267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156882</xdr:colOff>
      <xdr:row>338</xdr:row>
      <xdr:rowOff>201706</xdr:rowOff>
    </xdr:from>
    <xdr:to>
      <xdr:col>21</xdr:col>
      <xdr:colOff>180228</xdr:colOff>
      <xdr:row>340</xdr:row>
      <xdr:rowOff>37354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58970" y="8931088"/>
          <a:ext cx="303493" cy="3062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156882</xdr:colOff>
      <xdr:row>8</xdr:row>
      <xdr:rowOff>123266</xdr:rowOff>
    </xdr:from>
    <xdr:to>
      <xdr:col>25</xdr:col>
      <xdr:colOff>180228</xdr:colOff>
      <xdr:row>9</xdr:row>
      <xdr:rowOff>138209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BBA06128-AD61-463B-BD18-554D57FC4574}"/>
            </a:ext>
          </a:extLst>
        </xdr:cNvPr>
        <xdr:cNvSpPr/>
      </xdr:nvSpPr>
      <xdr:spPr>
        <a:xfrm>
          <a:off x="6719607" y="2047316"/>
          <a:ext cx="299571" cy="2721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156882</xdr:colOff>
      <xdr:row>338</xdr:row>
      <xdr:rowOff>201706</xdr:rowOff>
    </xdr:from>
    <xdr:to>
      <xdr:col>21</xdr:col>
      <xdr:colOff>180228</xdr:colOff>
      <xdr:row>340</xdr:row>
      <xdr:rowOff>37354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A21B42B0-C63B-4839-B1EF-6D9DE0381469}"/>
            </a:ext>
          </a:extLst>
        </xdr:cNvPr>
        <xdr:cNvSpPr/>
      </xdr:nvSpPr>
      <xdr:spPr>
        <a:xfrm>
          <a:off x="5614707" y="11250706"/>
          <a:ext cx="299571" cy="31189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U342"/>
  <sheetViews>
    <sheetView showGridLines="0" tabSelected="1" zoomScale="85" zoomScaleNormal="85" zoomScalePageLayoutView="85" workbookViewId="0">
      <pane ySplit="12" topLeftCell="A13" activePane="bottomLeft" state="frozen"/>
      <selection pane="bottomLeft" activeCell="I26" sqref="I26"/>
    </sheetView>
  </sheetViews>
  <sheetFormatPr defaultRowHeight="18.75" x14ac:dyDescent="0.4"/>
  <cols>
    <col min="1" max="3" width="6.625" style="54" hidden="1" customWidth="1"/>
    <col min="4" max="4" width="1.625" style="55" customWidth="1"/>
    <col min="5" max="5" width="12.125" style="11" bestFit="1" customWidth="1"/>
    <col min="6" max="6" width="7.125" bestFit="1" customWidth="1"/>
    <col min="7" max="36" width="3.625" style="1" customWidth="1"/>
    <col min="37" max="37" width="3.625" customWidth="1"/>
    <col min="38" max="38" width="5.25" style="1" bestFit="1" customWidth="1"/>
    <col min="39" max="39" width="7.125" bestFit="1" customWidth="1"/>
    <col min="40" max="40" width="7.125" style="11" customWidth="1"/>
    <col min="41" max="41" width="9" style="11" customWidth="1"/>
    <col min="42" max="42" width="7.125" style="11" customWidth="1"/>
    <col min="43" max="43" width="62.375" customWidth="1"/>
    <col min="45" max="45" width="9.625" style="11" bestFit="1" customWidth="1"/>
  </cols>
  <sheetData>
    <row r="1" spans="1:45" ht="20.25" customHeight="1" x14ac:dyDescent="0.4"/>
    <row r="2" spans="1:45" ht="20.25" customHeight="1" x14ac:dyDescent="0.4">
      <c r="E2" s="61" t="s">
        <v>23</v>
      </c>
    </row>
    <row r="3" spans="1:45" ht="20.25" customHeight="1" x14ac:dyDescent="0.4"/>
    <row r="4" spans="1:45" ht="20.25" customHeight="1" x14ac:dyDescent="0.4">
      <c r="F4" s="112" t="s">
        <v>2</v>
      </c>
      <c r="G4" s="113"/>
      <c r="H4" s="11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6"/>
      <c r="X4" s="102" t="s">
        <v>5</v>
      </c>
      <c r="Y4" s="102"/>
      <c r="Z4" s="102"/>
      <c r="AA4" s="102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M4" s="2"/>
      <c r="AN4" s="126"/>
      <c r="AO4" s="126"/>
      <c r="AP4" s="126"/>
      <c r="AQ4" s="126"/>
    </row>
    <row r="5" spans="1:45" ht="20.25" customHeight="1" x14ac:dyDescent="0.4">
      <c r="F5" s="112" t="s">
        <v>3</v>
      </c>
      <c r="G5" s="113"/>
      <c r="H5" s="118">
        <v>45809</v>
      </c>
      <c r="I5" s="119"/>
      <c r="J5" s="119"/>
      <c r="K5" s="119"/>
      <c r="L5" s="119"/>
      <c r="M5" s="120"/>
      <c r="N5" s="112" t="s">
        <v>15</v>
      </c>
      <c r="O5" s="113"/>
      <c r="P5" s="118">
        <v>45898</v>
      </c>
      <c r="Q5" s="119"/>
      <c r="R5" s="119"/>
      <c r="S5" s="119"/>
      <c r="T5" s="119"/>
      <c r="U5" s="119"/>
      <c r="V5" s="120"/>
      <c r="X5" s="102" t="s">
        <v>6</v>
      </c>
      <c r="Y5" s="102"/>
      <c r="Z5" s="102"/>
      <c r="AA5" s="102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M5" s="3"/>
      <c r="AN5" s="126"/>
      <c r="AO5" s="126"/>
      <c r="AP5" s="126"/>
      <c r="AQ5" s="126"/>
    </row>
    <row r="6" spans="1:45" ht="20.25" customHeight="1" x14ac:dyDescent="0.4">
      <c r="F6" s="102" t="s">
        <v>14</v>
      </c>
      <c r="G6" s="102"/>
      <c r="H6" s="103"/>
      <c r="I6" s="102"/>
      <c r="J6" s="102"/>
      <c r="K6" s="102"/>
      <c r="L6" s="102"/>
      <c r="M6" s="102" t="s">
        <v>16</v>
      </c>
      <c r="N6" s="102"/>
      <c r="O6" s="102"/>
      <c r="P6" s="102"/>
      <c r="Q6" s="103"/>
      <c r="R6" s="103"/>
      <c r="S6" s="103"/>
      <c r="T6" s="103"/>
      <c r="U6" s="103"/>
      <c r="V6" s="10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M6" s="3"/>
      <c r="AN6" s="13"/>
      <c r="AO6" s="13"/>
      <c r="AP6" s="13"/>
      <c r="AQ6" s="2"/>
    </row>
    <row r="7" spans="1:45" ht="20.25" customHeight="1" thickBot="1" x14ac:dyDescent="0.45"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5" ht="9.9499999999999993" customHeight="1" x14ac:dyDescent="0.4"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3"/>
      <c r="Y8" s="3"/>
      <c r="Z8" s="3"/>
      <c r="AA8" s="128" t="s">
        <v>44</v>
      </c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S8"/>
    </row>
    <row r="9" spans="1:45" ht="20.25" customHeight="1" x14ac:dyDescent="0.4">
      <c r="E9" s="24" t="s">
        <v>25</v>
      </c>
      <c r="F9" s="44" t="s">
        <v>36</v>
      </c>
      <c r="G9" s="39"/>
      <c r="H9" s="3"/>
      <c r="I9" s="40" t="s">
        <v>37</v>
      </c>
      <c r="J9" s="39"/>
      <c r="K9" s="39"/>
      <c r="L9" s="39"/>
      <c r="M9" s="39"/>
      <c r="N9" s="39"/>
      <c r="O9" s="39"/>
      <c r="P9" s="39"/>
      <c r="Q9" s="39"/>
      <c r="R9" s="3"/>
      <c r="S9" s="3"/>
      <c r="T9" s="3"/>
      <c r="U9" s="108" t="str">
        <f>IFERROR(IF(SUMIF(A13:A335,"閉所",C13:C335)/SUMIF(A13:A335,"対象",C13:C335)&gt;=0.285,"〇","×"),"×")</f>
        <v>×</v>
      </c>
      <c r="V9" s="108"/>
      <c r="W9" s="39"/>
      <c r="X9" s="45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S9"/>
    </row>
    <row r="10" spans="1:45" ht="20.25" customHeight="1" x14ac:dyDescent="0.4">
      <c r="E10" s="24"/>
      <c r="F10" s="46"/>
      <c r="G10" s="39"/>
      <c r="H10" s="3"/>
      <c r="I10" s="40" t="s">
        <v>41</v>
      </c>
      <c r="J10" s="39"/>
      <c r="K10" s="39"/>
      <c r="L10" s="39"/>
      <c r="M10" s="39"/>
      <c r="N10" s="39"/>
      <c r="O10" s="39"/>
      <c r="P10" s="39"/>
      <c r="Q10" s="39"/>
      <c r="R10" s="3"/>
      <c r="S10" s="3"/>
      <c r="T10" s="3"/>
      <c r="U10" s="108" t="str">
        <f>IF(COUNTIFS(A13:A335,"指定土日",C13:C335,"×")+COUNTIFS(A13:A335,"指定土日",C13:C335,"〇")=0,"×",
IF(COUNTIFS(A13:A335,"指定土日",C13:C335,"×")&gt;0,"×","〇"))</f>
        <v>×</v>
      </c>
      <c r="V10" s="108"/>
      <c r="W10" s="39"/>
      <c r="X10" s="45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S10"/>
    </row>
    <row r="11" spans="1:45" ht="9.9499999999999993" customHeight="1" thickBot="1" x14ac:dyDescent="0.45">
      <c r="E11" s="24"/>
      <c r="F11" s="47"/>
      <c r="G11" s="48"/>
      <c r="H11" s="49"/>
      <c r="I11" s="48"/>
      <c r="J11" s="48"/>
      <c r="K11" s="48"/>
      <c r="L11" s="48"/>
      <c r="M11" s="48"/>
      <c r="N11" s="48"/>
      <c r="O11" s="48"/>
      <c r="P11" s="48"/>
      <c r="Q11" s="48"/>
      <c r="R11" s="50"/>
      <c r="S11" s="50"/>
      <c r="T11" s="48"/>
      <c r="U11" s="48"/>
      <c r="V11" s="48"/>
      <c r="W11" s="48"/>
      <c r="X11" s="51"/>
      <c r="Y11" s="3"/>
      <c r="Z11" s="3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S11"/>
    </row>
    <row r="12" spans="1:45" ht="20.25" customHeight="1" x14ac:dyDescent="0.4">
      <c r="B12" s="54" t="s">
        <v>28</v>
      </c>
      <c r="C12" s="54" t="s">
        <v>29</v>
      </c>
      <c r="AD12" s="3"/>
      <c r="AG12" s="3"/>
      <c r="AH12" s="3"/>
      <c r="AI12" s="3"/>
      <c r="AJ12" s="3"/>
      <c r="AK12" s="3"/>
      <c r="AL12" s="3"/>
      <c r="AM12" s="3"/>
      <c r="AN12" s="13"/>
      <c r="AO12" s="13"/>
      <c r="AP12" s="13"/>
      <c r="AQ12" s="3"/>
    </row>
    <row r="13" spans="1:45" ht="20.25" customHeight="1" thickBot="1" x14ac:dyDescent="0.45">
      <c r="A13" s="54" t="s">
        <v>30</v>
      </c>
      <c r="B13" s="54">
        <f>IF(H5="","",YEAR(H5))</f>
        <v>2025</v>
      </c>
      <c r="C13" s="54">
        <f>IF(B13="","",MONTH(H5))</f>
        <v>6</v>
      </c>
      <c r="E13" s="11" t="str">
        <f>IF(B13="","","令和"&amp;B13-2018&amp;"年"&amp;C13&amp;"月")</f>
        <v>令和7年6月</v>
      </c>
      <c r="G13" s="4" t="s">
        <v>11</v>
      </c>
    </row>
    <row r="14" spans="1:45" ht="20.25" customHeight="1" x14ac:dyDescent="0.4">
      <c r="E14" s="104"/>
      <c r="F14" s="105"/>
      <c r="G14" s="15">
        <f>IF($B13="","",DATE($B13,$C13,1))</f>
        <v>45809</v>
      </c>
      <c r="H14" s="15">
        <f>IF($B13="","",DATE($B13,$C13,2))</f>
        <v>45810</v>
      </c>
      <c r="I14" s="15">
        <f>IF($B13="","",DATE($B13,$C13,3))</f>
        <v>45811</v>
      </c>
      <c r="J14" s="15">
        <f>IF($B13="","",DATE($B13,$C13,4))</f>
        <v>45812</v>
      </c>
      <c r="K14" s="15">
        <f>IF($B13="","",DATE($B13,$C13,5))</f>
        <v>45813</v>
      </c>
      <c r="L14" s="15">
        <f>IF($B13="","",DATE($B13,$C13,6))</f>
        <v>45814</v>
      </c>
      <c r="M14" s="15">
        <f>IF($B13="","",DATE($B13,$C13,7))</f>
        <v>45815</v>
      </c>
      <c r="N14" s="15">
        <f>IF($B13="","",DATE($B13,$C13,8))</f>
        <v>45816</v>
      </c>
      <c r="O14" s="15">
        <f>IF($B13="","",DATE($B13,$C13,9))</f>
        <v>45817</v>
      </c>
      <c r="P14" s="15">
        <f>IF($B13="","",DATE($B13,$C13,10))</f>
        <v>45818</v>
      </c>
      <c r="Q14" s="15">
        <f>IF($B13="","",DATE($B13,$C13,11))</f>
        <v>45819</v>
      </c>
      <c r="R14" s="15">
        <f>IF($B13="","",DATE($B13,$C13,12))</f>
        <v>45820</v>
      </c>
      <c r="S14" s="15">
        <f>IF($B13="","",DATE($B13,$C13,13))</f>
        <v>45821</v>
      </c>
      <c r="T14" s="15">
        <f>IF($B13="","",DATE($B13,$C13,14))</f>
        <v>45822</v>
      </c>
      <c r="U14" s="15">
        <f>IF($B13="","",DATE($B13,$C13,15))</f>
        <v>45823</v>
      </c>
      <c r="V14" s="15">
        <f>IF($B13="","",DATE($B13,$C13,16))</f>
        <v>45824</v>
      </c>
      <c r="W14" s="15">
        <f>IF($B13="","",DATE($B13,$C13,17))</f>
        <v>45825</v>
      </c>
      <c r="X14" s="15">
        <f>IF($B13="","",DATE($B13,$C13,18))</f>
        <v>45826</v>
      </c>
      <c r="Y14" s="15">
        <f>IF($B13="","",DATE($B13,$C13,19))</f>
        <v>45827</v>
      </c>
      <c r="Z14" s="15">
        <f>IF($B13="","",DATE($B13,$C13,20))</f>
        <v>45828</v>
      </c>
      <c r="AA14" s="15">
        <f>IF($B13="","",DATE($B13,$C13,21))</f>
        <v>45829</v>
      </c>
      <c r="AB14" s="15">
        <f>IF($B13="","",DATE($B13,$C13,22))</f>
        <v>45830</v>
      </c>
      <c r="AC14" s="15">
        <f>IF($B13="","",DATE($B13,$C13,23))</f>
        <v>45831</v>
      </c>
      <c r="AD14" s="15">
        <f>IF($B13="","",DATE($B13,$C13,24))</f>
        <v>45832</v>
      </c>
      <c r="AE14" s="15">
        <f>IF($B13="","",DATE($B13,$C13,25))</f>
        <v>45833</v>
      </c>
      <c r="AF14" s="15">
        <f>IF($B13="","",DATE($B13,$C13,26))</f>
        <v>45834</v>
      </c>
      <c r="AG14" s="15">
        <f>IF($B13="","",DATE($B13,$C13,27))</f>
        <v>45835</v>
      </c>
      <c r="AH14" s="15">
        <f>IF($B13="","",DATE($B13,$C13,28))</f>
        <v>45836</v>
      </c>
      <c r="AI14" s="15">
        <f>IF($B13="","",IF(MONTH(DATE($B13,$C13,29))=$C13,DATE($B13,$C13,29),""))</f>
        <v>45837</v>
      </c>
      <c r="AJ14" s="15">
        <f>IF($B13="","",IF(MONTH(DATE($B13,$C13,30))=$C13,DATE($B13,$C13,30),""))</f>
        <v>45838</v>
      </c>
      <c r="AK14" s="15" t="str">
        <f>IF($B13="","",IF(MONTH(DATE($B13,$C13,31))=$C13,DATE($B13,$C13,31),""))</f>
        <v/>
      </c>
      <c r="AL14" s="86" t="s">
        <v>8</v>
      </c>
      <c r="AM14" s="86" t="s">
        <v>4</v>
      </c>
      <c r="AN14" s="88" t="s">
        <v>35</v>
      </c>
      <c r="AO14" s="93" t="s">
        <v>42</v>
      </c>
      <c r="AP14" s="89" t="s">
        <v>34</v>
      </c>
      <c r="AQ14" s="121" t="s">
        <v>13</v>
      </c>
      <c r="AS14" s="26"/>
    </row>
    <row r="15" spans="1:45" ht="20.25" customHeight="1" thickBot="1" x14ac:dyDescent="0.45">
      <c r="A15" s="54" t="s">
        <v>31</v>
      </c>
      <c r="B15" s="54">
        <f>COUNTIFS(G14:AK14,"&gt;="&amp;H$5,G14:AK14,"&lt;="&amp;P$5,G15:AK15,"土",G16:AK16,"〇")+COUNTIFS(G14:AK14,"&gt;="&amp;H$5,G14:AK14,"&lt;="&amp;P$5,G15:AK15,"日",G16:AK16,"〇")</f>
        <v>0</v>
      </c>
      <c r="C15" s="54">
        <f>COUNTIFS(G14:AK14,"&gt;="&amp;H$5,G14:AK14,"&lt;="&amp;P$5,G15:AK15,"土",G18:AK18,"〇")+COUNTIFS(G14:AK14,"&gt;="&amp;H$5,G14:AK14,"&lt;="&amp;P$5,G15:AK15,"日",G18:AK18,"〇")</f>
        <v>0</v>
      </c>
      <c r="E15" s="106"/>
      <c r="F15" s="107"/>
      <c r="G15" s="19" t="str">
        <f>IFERROR(IF(WEEKDAY(G14,1)=1,"日",IF(WEEKDAY(G14,1)=2,"月",IF(WEEKDAY(G14,1)=3,"火",IF(WEEKDAY(G14,1)=4,"水",IF(WEEKDAY(G14,1)=5,"木",IF(WEEKDAY(G14,1)=6,"金","土")))))),"")</f>
        <v>日</v>
      </c>
      <c r="H15" s="19" t="str">
        <f t="shared" ref="H15:AK15" si="0">IFERROR(IF(WEEKDAY(H14,1)=1,"日",IF(WEEKDAY(H14,1)=2,"月",IF(WEEKDAY(H14,1)=3,"火",IF(WEEKDAY(H14,1)=4,"水",IF(WEEKDAY(H14,1)=5,"木",IF(WEEKDAY(H14,1)=6,"金","土")))))),"")</f>
        <v>月</v>
      </c>
      <c r="I15" s="19" t="str">
        <f t="shared" si="0"/>
        <v>火</v>
      </c>
      <c r="J15" s="19" t="str">
        <f t="shared" si="0"/>
        <v>水</v>
      </c>
      <c r="K15" s="19" t="str">
        <f t="shared" si="0"/>
        <v>木</v>
      </c>
      <c r="L15" s="19" t="str">
        <f t="shared" si="0"/>
        <v>金</v>
      </c>
      <c r="M15" s="19" t="str">
        <f t="shared" si="0"/>
        <v>土</v>
      </c>
      <c r="N15" s="19" t="str">
        <f t="shared" si="0"/>
        <v>日</v>
      </c>
      <c r="O15" s="19" t="str">
        <f>IFERROR(IF(WEEKDAY(O14,1)=1,"日",IF(WEEKDAY(O14,1)=2,"月",IF(WEEKDAY(O14,1)=3,"火",IF(WEEKDAY(O14,1)=4,"水",IF(WEEKDAY(O14,1)=5,"木",IF(WEEKDAY(O14,1)=6,"金","土")))))),"")</f>
        <v>月</v>
      </c>
      <c r="P15" s="19" t="str">
        <f t="shared" si="0"/>
        <v>火</v>
      </c>
      <c r="Q15" s="19" t="str">
        <f t="shared" si="0"/>
        <v>水</v>
      </c>
      <c r="R15" s="19" t="str">
        <f t="shared" si="0"/>
        <v>木</v>
      </c>
      <c r="S15" s="19" t="str">
        <f t="shared" si="0"/>
        <v>金</v>
      </c>
      <c r="T15" s="19" t="str">
        <f t="shared" si="0"/>
        <v>土</v>
      </c>
      <c r="U15" s="19" t="str">
        <f t="shared" si="0"/>
        <v>日</v>
      </c>
      <c r="V15" s="19" t="str">
        <f t="shared" si="0"/>
        <v>月</v>
      </c>
      <c r="W15" s="19" t="str">
        <f t="shared" si="0"/>
        <v>火</v>
      </c>
      <c r="X15" s="19" t="str">
        <f t="shared" si="0"/>
        <v>水</v>
      </c>
      <c r="Y15" s="19" t="str">
        <f t="shared" si="0"/>
        <v>木</v>
      </c>
      <c r="Z15" s="19" t="str">
        <f t="shared" si="0"/>
        <v>金</v>
      </c>
      <c r="AA15" s="19" t="str">
        <f t="shared" si="0"/>
        <v>土</v>
      </c>
      <c r="AB15" s="19" t="str">
        <f t="shared" si="0"/>
        <v>日</v>
      </c>
      <c r="AC15" s="19" t="str">
        <f t="shared" si="0"/>
        <v>月</v>
      </c>
      <c r="AD15" s="19" t="str">
        <f t="shared" si="0"/>
        <v>火</v>
      </c>
      <c r="AE15" s="19" t="str">
        <f t="shared" si="0"/>
        <v>水</v>
      </c>
      <c r="AF15" s="19" t="str">
        <f t="shared" si="0"/>
        <v>木</v>
      </c>
      <c r="AG15" s="19" t="str">
        <f t="shared" si="0"/>
        <v>金</v>
      </c>
      <c r="AH15" s="19" t="str">
        <f t="shared" si="0"/>
        <v>土</v>
      </c>
      <c r="AI15" s="19" t="str">
        <f t="shared" si="0"/>
        <v>日</v>
      </c>
      <c r="AJ15" s="19" t="str">
        <f t="shared" si="0"/>
        <v>月</v>
      </c>
      <c r="AK15" s="19" t="str">
        <f t="shared" si="0"/>
        <v/>
      </c>
      <c r="AL15" s="87"/>
      <c r="AM15" s="87"/>
      <c r="AN15" s="87"/>
      <c r="AO15" s="94"/>
      <c r="AP15" s="90"/>
      <c r="AQ15" s="122"/>
    </row>
    <row r="16" spans="1:45" ht="20.25" customHeight="1" x14ac:dyDescent="0.4">
      <c r="A16" s="54" t="s">
        <v>32</v>
      </c>
      <c r="B16" s="56">
        <f>AL16</f>
        <v>0</v>
      </c>
      <c r="C16" s="56">
        <f>AL18</f>
        <v>0</v>
      </c>
      <c r="E16" s="109" t="s">
        <v>0</v>
      </c>
      <c r="F16" s="17" t="s">
        <v>7</v>
      </c>
      <c r="G16" s="18"/>
      <c r="H16" s="18"/>
      <c r="I16" s="18"/>
      <c r="J16" s="18"/>
      <c r="K16" s="18"/>
      <c r="L16" s="34"/>
      <c r="M16" s="34"/>
      <c r="N16" s="34"/>
      <c r="O16" s="34"/>
      <c r="P16" s="34"/>
      <c r="Q16" s="34"/>
      <c r="R16" s="34"/>
      <c r="S16" s="34"/>
      <c r="T16" s="34"/>
      <c r="U16" s="29"/>
      <c r="V16" s="36"/>
      <c r="W16" s="36"/>
      <c r="X16" s="36"/>
      <c r="Y16" s="36"/>
      <c r="Z16" s="36"/>
      <c r="AA16" s="36"/>
      <c r="AB16" s="36"/>
      <c r="AC16" s="36"/>
      <c r="AD16" s="36"/>
      <c r="AE16" s="30"/>
      <c r="AF16" s="30"/>
      <c r="AG16" s="30"/>
      <c r="AH16" s="30"/>
      <c r="AI16" s="29"/>
      <c r="AJ16" s="29"/>
      <c r="AK16" s="29"/>
      <c r="AL16" s="15">
        <f>COUNTIFS(G14:AK14,"&gt;="&amp;H$5,G14:AK14,"&lt;="&amp;P$5,G16:AK16,"〇")</f>
        <v>0</v>
      </c>
      <c r="AM16" s="96">
        <f>IFERROR(AL17/AL16,0)</f>
        <v>0</v>
      </c>
      <c r="AN16" s="97" t="str">
        <f>IF(AND(AL16=0,AL17=0),"対象外",
IF(B15=0,"対象外",
IF(AND(B15/AL16&lt;0.285,AL17&gt;=B15),"〇",
IF(AM16&lt;0.285,"×","〇"))))</f>
        <v>対象外</v>
      </c>
      <c r="AO16" s="78"/>
      <c r="AP16" s="98"/>
      <c r="AQ16" s="123" t="s">
        <v>27</v>
      </c>
    </row>
    <row r="17" spans="1:47" ht="20.25" customHeight="1" thickBot="1" x14ac:dyDescent="0.45">
      <c r="A17" s="54" t="s">
        <v>33</v>
      </c>
      <c r="B17" s="54">
        <f>AL17</f>
        <v>0</v>
      </c>
      <c r="C17" s="54">
        <f>AL19</f>
        <v>0</v>
      </c>
      <c r="E17" s="110"/>
      <c r="F17" s="5" t="s">
        <v>10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8"/>
      <c r="AL17" s="7">
        <f>COUNTIFS(G14:AK14,"&gt;="&amp;H$5,G14:AK14,"&lt;="&amp;P$5,G17:AK17,"&lt;&gt;"&amp;"")</f>
        <v>0</v>
      </c>
      <c r="AM17" s="71"/>
      <c r="AN17" s="73"/>
      <c r="AO17" s="79"/>
      <c r="AP17" s="99"/>
      <c r="AQ17" s="124"/>
    </row>
    <row r="18" spans="1:47" ht="20.25" customHeight="1" thickTop="1" x14ac:dyDescent="0.4">
      <c r="A18" s="54" t="s">
        <v>25</v>
      </c>
      <c r="B18" s="57" t="str">
        <f>AN16</f>
        <v>対象外</v>
      </c>
      <c r="C18" s="57" t="str">
        <f>AN18</f>
        <v>対象外</v>
      </c>
      <c r="E18" s="111" t="s">
        <v>1</v>
      </c>
      <c r="F18" s="6" t="s">
        <v>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27">
        <f>COUNTIFS(G14:AK14,"&gt;="&amp;H$5,G14:AK14,"&lt;="&amp;P$5,G18:AK18,"〇")</f>
        <v>0</v>
      </c>
      <c r="AM18" s="70">
        <f>IFERROR(AL19/AL18,0)</f>
        <v>0</v>
      </c>
      <c r="AN18" s="72" t="str">
        <f>IF(AND(AL18=0,AL19=0),"対象外",
IF(C15=0,"対象外",
IF(AND(C15/AL18&lt;0.285,AL19&gt;=C15),"〇",
IF(AM18&lt;0.285,"×","〇"))))</f>
        <v>対象外</v>
      </c>
      <c r="AO18" s="80" t="str">
        <f>C20</f>
        <v>対象外</v>
      </c>
      <c r="AP18" s="74" t="str">
        <f>IF(AN18="対象外","－",
IF(AN18="×","×",
IF(AND(COUNTIFS(G16:AK16,"〇",G17:AK17,"●",G18:AK18,"〇")=COUNTIFS(G17:AK17,"●",G18:AK18,"〇",G19:AK19,"●"),COUNTIF(G19:AK19,"●")&gt;0),"〇",
IF(AND(COUNTIF(G17:AK17,"●")=0,COUNTIF(G19:AK19,"●")=0,AN18="〇"),"〇","×"))))</f>
        <v>－</v>
      </c>
      <c r="AQ18" s="125" t="s">
        <v>24</v>
      </c>
    </row>
    <row r="19" spans="1:47" ht="20.25" customHeight="1" thickBot="1" x14ac:dyDescent="0.45">
      <c r="A19" s="54" t="s">
        <v>38</v>
      </c>
      <c r="B19" s="57"/>
      <c r="C19" s="57" t="str">
        <f>IF(C13="","",AP18)</f>
        <v>－</v>
      </c>
      <c r="E19" s="110"/>
      <c r="F19" s="5" t="s">
        <v>10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8"/>
      <c r="AL19" s="7">
        <f>COUNTIFS(G14:AK14,"&gt;="&amp;H$5,G14:AK14,"&lt;="&amp;P$5,G19:AK19,"&lt;&gt;"&amp;"")</f>
        <v>0</v>
      </c>
      <c r="AM19" s="71"/>
      <c r="AN19" s="73"/>
      <c r="AO19" s="81"/>
      <c r="AP19" s="75"/>
      <c r="AQ19" s="124"/>
    </row>
    <row r="20" spans="1:47" ht="42" customHeight="1" thickTop="1" thickBot="1" x14ac:dyDescent="0.45">
      <c r="A20" s="58" t="s">
        <v>39</v>
      </c>
      <c r="C20" s="62" t="str">
        <f>IF(OR(C13="",AN18="対象外"),"対象外",IF(AND(COUNTIFS(G16:AK16,"〇",G17:AK17,"●",G18:AK18,"〇")=COUNTIFS(G17:AK17,"●",G18:AK18,"〇",G19:AK19,"●"),COUNTIF(G19:AK19,"●")&gt;0),"〇","×"))</f>
        <v>対象外</v>
      </c>
      <c r="E20" s="25" t="s">
        <v>13</v>
      </c>
      <c r="F20" s="20"/>
      <c r="G20" s="22"/>
      <c r="H20" s="22"/>
      <c r="I20" s="22"/>
      <c r="J20" s="22"/>
      <c r="K20" s="22"/>
      <c r="L20" s="22"/>
      <c r="M20" s="22"/>
      <c r="N20" s="22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60"/>
      <c r="AL20" s="31"/>
      <c r="AM20" s="32"/>
      <c r="AN20" s="32"/>
      <c r="AO20" s="32"/>
      <c r="AP20" s="33"/>
      <c r="AQ20" s="23" t="s">
        <v>17</v>
      </c>
    </row>
    <row r="21" spans="1:47" ht="20.25" customHeight="1" x14ac:dyDescent="0.4"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1"/>
      <c r="AL21" s="10"/>
      <c r="AM21" s="11"/>
    </row>
    <row r="22" spans="1:47" ht="20.25" customHeight="1" thickBot="1" x14ac:dyDescent="0.45">
      <c r="A22" s="54" t="s">
        <v>30</v>
      </c>
      <c r="B22" s="54">
        <f>IF(C22="","",IF(C13=12,B13+1,B13))</f>
        <v>2025</v>
      </c>
      <c r="C22" s="59">
        <f>IF(C13="","",IF(DATE(IF(C13=12,B13+1,B13),IF(C13=12,1,C13+1),1)&gt;P$5,"",IF(C13=12,1,C13+1)))</f>
        <v>7</v>
      </c>
      <c r="E22" s="11" t="str">
        <f>IF(B22="","","令和"&amp;B22-2018&amp;"年"&amp;C22&amp;"月")</f>
        <v>令和7年7月</v>
      </c>
      <c r="G22" s="12" t="s">
        <v>11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0"/>
      <c r="AM22" s="11"/>
    </row>
    <row r="23" spans="1:47" ht="20.25" customHeight="1" x14ac:dyDescent="0.4">
      <c r="E23" s="82"/>
      <c r="F23" s="83"/>
      <c r="G23" s="15">
        <f>IF($B22="","",DATE($B22,$C22,1))</f>
        <v>45839</v>
      </c>
      <c r="H23" s="15">
        <f>IF($B22="","",DATE($B22,$C22,2))</f>
        <v>45840</v>
      </c>
      <c r="I23" s="15">
        <f>IF($B22="","",DATE($B22,$C22,3))</f>
        <v>45841</v>
      </c>
      <c r="J23" s="15">
        <f>IF($B22="","",DATE($B22,$C22,4))</f>
        <v>45842</v>
      </c>
      <c r="K23" s="15">
        <f>IF($B22="","",DATE($B22,$C22,5))</f>
        <v>45843</v>
      </c>
      <c r="L23" s="15">
        <f>IF($B22="","",DATE($B22,$C22,6))</f>
        <v>45844</v>
      </c>
      <c r="M23" s="15">
        <f>IF($B22="","",DATE($B22,$C22,7))</f>
        <v>45845</v>
      </c>
      <c r="N23" s="15">
        <f>IF($B22="","",DATE($B22,$C22,8))</f>
        <v>45846</v>
      </c>
      <c r="O23" s="15">
        <f>IF($B22="","",DATE($B22,$C22,9))</f>
        <v>45847</v>
      </c>
      <c r="P23" s="15">
        <f>IF($B22="","",DATE($B22,$C22,10))</f>
        <v>45848</v>
      </c>
      <c r="Q23" s="15">
        <f>IF($B22="","",DATE($B22,$C22,11))</f>
        <v>45849</v>
      </c>
      <c r="R23" s="15">
        <f>IF($B22="","",DATE($B22,$C22,12))</f>
        <v>45850</v>
      </c>
      <c r="S23" s="15">
        <f>IF($B22="","",DATE($B22,$C22,13))</f>
        <v>45851</v>
      </c>
      <c r="T23" s="15">
        <f>IF($B22="","",DATE($B22,$C22,14))</f>
        <v>45852</v>
      </c>
      <c r="U23" s="15">
        <f>IF($B22="","",DATE($B22,$C22,15))</f>
        <v>45853</v>
      </c>
      <c r="V23" s="15">
        <f>IF($B22="","",DATE($B22,$C22,16))</f>
        <v>45854</v>
      </c>
      <c r="W23" s="15">
        <f>IF($B22="","",DATE($B22,$C22,17))</f>
        <v>45855</v>
      </c>
      <c r="X23" s="15">
        <f>IF($B22="","",DATE($B22,$C22,18))</f>
        <v>45856</v>
      </c>
      <c r="Y23" s="15">
        <f>IF($B22="","",DATE($B22,$C22,19))</f>
        <v>45857</v>
      </c>
      <c r="Z23" s="15">
        <f>IF($B22="","",DATE($B22,$C22,20))</f>
        <v>45858</v>
      </c>
      <c r="AA23" s="15">
        <f>IF($B22="","",DATE($B22,$C22,21))</f>
        <v>45859</v>
      </c>
      <c r="AB23" s="15">
        <f>IF($B22="","",DATE($B22,$C22,22))</f>
        <v>45860</v>
      </c>
      <c r="AC23" s="15">
        <f>IF($B22="","",DATE($B22,$C22,23))</f>
        <v>45861</v>
      </c>
      <c r="AD23" s="15">
        <f>IF($B22="","",DATE($B22,$C22,24))</f>
        <v>45862</v>
      </c>
      <c r="AE23" s="15">
        <f>IF($B22="","",DATE($B22,$C22,25))</f>
        <v>45863</v>
      </c>
      <c r="AF23" s="15">
        <f>IF($B22="","",DATE($B22,$C22,26))</f>
        <v>45864</v>
      </c>
      <c r="AG23" s="15">
        <f>IF($B22="","",DATE($B22,$C22,27))</f>
        <v>45865</v>
      </c>
      <c r="AH23" s="15">
        <f>IF($B22="","",DATE($B22,$C22,28))</f>
        <v>45866</v>
      </c>
      <c r="AI23" s="15">
        <f>IF($B22="","",IF(MONTH(DATE($B22,$C22,29))=$C22,DATE($B22,$C22,29),""))</f>
        <v>45867</v>
      </c>
      <c r="AJ23" s="15">
        <f>IF($B22="","",IF(MONTH(DATE($B22,$C22,30))=$C22,DATE($B22,$C22,30),""))</f>
        <v>45868</v>
      </c>
      <c r="AK23" s="15">
        <f>IF($B22="","",IF(MONTH(DATE($B22,$C22,31))=$C22,DATE($B22,$C22,31),""))</f>
        <v>45869</v>
      </c>
      <c r="AL23" s="86" t="s">
        <v>8</v>
      </c>
      <c r="AM23" s="86" t="s">
        <v>4</v>
      </c>
      <c r="AN23" s="88" t="s">
        <v>35</v>
      </c>
      <c r="AO23" s="93" t="s">
        <v>42</v>
      </c>
      <c r="AP23" s="89" t="s">
        <v>34</v>
      </c>
      <c r="AQ23" s="91" t="s">
        <v>13</v>
      </c>
    </row>
    <row r="24" spans="1:47" ht="20.25" customHeight="1" thickBot="1" x14ac:dyDescent="0.45">
      <c r="A24" s="54" t="s">
        <v>26</v>
      </c>
      <c r="B24" s="54">
        <f>COUNTIFS(G23:AK23,"&gt;="&amp;H$5,G23:AK23,"&lt;="&amp;P$5,G24:AK24,"土",G25:AK25,"〇")+COUNTIFS(G23:AK23,"&gt;="&amp;H$5,G23:AK23,"&lt;="&amp;P$5,G24:AK24,"日",G25:AK25,"〇")</f>
        <v>0</v>
      </c>
      <c r="C24" s="54">
        <f>COUNTIFS(G23:AK23,"&gt;="&amp;H$5,G23:AK23,"&lt;="&amp;P$5,G24:AK24,"土",G27:AK27,"〇")+COUNTIFS(G23:AK23,"&gt;="&amp;H$5,G23:AK23,"&lt;="&amp;P$5,G24:AK24,"日",G27:AK27,"〇")</f>
        <v>0</v>
      </c>
      <c r="E24" s="84"/>
      <c r="F24" s="85"/>
      <c r="G24" s="19" t="str">
        <f>IFERROR(IF(WEEKDAY(G23,1)=1,"日",IF(WEEKDAY(G23,1)=2,"月",IF(WEEKDAY(G23,1)=3,"火",IF(WEEKDAY(G23,1)=4,"水",IF(WEEKDAY(G23,1)=5,"木",IF(WEEKDAY(G23,1)=6,"金","土")))))),"")</f>
        <v>火</v>
      </c>
      <c r="H24" s="19" t="str">
        <f t="shared" ref="H24:N24" si="1">IFERROR(IF(WEEKDAY(H23,1)=1,"日",IF(WEEKDAY(H23,1)=2,"月",IF(WEEKDAY(H23,1)=3,"火",IF(WEEKDAY(H23,1)=4,"水",IF(WEEKDAY(H23,1)=5,"木",IF(WEEKDAY(H23,1)=6,"金","土")))))),"")</f>
        <v>水</v>
      </c>
      <c r="I24" s="19" t="str">
        <f t="shared" si="1"/>
        <v>木</v>
      </c>
      <c r="J24" s="19" t="str">
        <f t="shared" si="1"/>
        <v>金</v>
      </c>
      <c r="K24" s="19" t="str">
        <f t="shared" si="1"/>
        <v>土</v>
      </c>
      <c r="L24" s="19" t="str">
        <f t="shared" si="1"/>
        <v>日</v>
      </c>
      <c r="M24" s="19" t="str">
        <f t="shared" si="1"/>
        <v>月</v>
      </c>
      <c r="N24" s="19" t="str">
        <f t="shared" si="1"/>
        <v>火</v>
      </c>
      <c r="O24" s="19" t="str">
        <f>IFERROR(IF(WEEKDAY(O23,1)=1,"日",IF(WEEKDAY(O23,1)=2,"月",IF(WEEKDAY(O23,1)=3,"火",IF(WEEKDAY(O23,1)=4,"水",IF(WEEKDAY(O23,1)=5,"木",IF(WEEKDAY(O23,1)=6,"金","土")))))),"")</f>
        <v>水</v>
      </c>
      <c r="P24" s="19" t="str">
        <f t="shared" ref="P24:AK24" si="2">IFERROR(IF(WEEKDAY(P23,1)=1,"日",IF(WEEKDAY(P23,1)=2,"月",IF(WEEKDAY(P23,1)=3,"火",IF(WEEKDAY(P23,1)=4,"水",IF(WEEKDAY(P23,1)=5,"木",IF(WEEKDAY(P23,1)=6,"金","土")))))),"")</f>
        <v>木</v>
      </c>
      <c r="Q24" s="19" t="str">
        <f t="shared" si="2"/>
        <v>金</v>
      </c>
      <c r="R24" s="19" t="str">
        <f t="shared" si="2"/>
        <v>土</v>
      </c>
      <c r="S24" s="19" t="str">
        <f t="shared" si="2"/>
        <v>日</v>
      </c>
      <c r="T24" s="19" t="str">
        <f t="shared" si="2"/>
        <v>月</v>
      </c>
      <c r="U24" s="19" t="str">
        <f t="shared" si="2"/>
        <v>火</v>
      </c>
      <c r="V24" s="19" t="str">
        <f t="shared" si="2"/>
        <v>水</v>
      </c>
      <c r="W24" s="19" t="str">
        <f t="shared" si="2"/>
        <v>木</v>
      </c>
      <c r="X24" s="19" t="str">
        <f t="shared" si="2"/>
        <v>金</v>
      </c>
      <c r="Y24" s="19" t="str">
        <f t="shared" si="2"/>
        <v>土</v>
      </c>
      <c r="Z24" s="19" t="str">
        <f t="shared" si="2"/>
        <v>日</v>
      </c>
      <c r="AA24" s="19" t="str">
        <f t="shared" si="2"/>
        <v>月</v>
      </c>
      <c r="AB24" s="19" t="str">
        <f t="shared" si="2"/>
        <v>火</v>
      </c>
      <c r="AC24" s="19" t="str">
        <f t="shared" si="2"/>
        <v>水</v>
      </c>
      <c r="AD24" s="19" t="str">
        <f t="shared" si="2"/>
        <v>木</v>
      </c>
      <c r="AE24" s="19" t="str">
        <f t="shared" si="2"/>
        <v>金</v>
      </c>
      <c r="AF24" s="19" t="str">
        <f t="shared" si="2"/>
        <v>土</v>
      </c>
      <c r="AG24" s="19" t="str">
        <f t="shared" si="2"/>
        <v>日</v>
      </c>
      <c r="AH24" s="19" t="str">
        <f t="shared" si="2"/>
        <v>月</v>
      </c>
      <c r="AI24" s="19" t="str">
        <f t="shared" si="2"/>
        <v>火</v>
      </c>
      <c r="AJ24" s="19" t="str">
        <f t="shared" si="2"/>
        <v>水</v>
      </c>
      <c r="AK24" s="19" t="str">
        <f t="shared" si="2"/>
        <v>木</v>
      </c>
      <c r="AL24" s="87"/>
      <c r="AM24" s="87"/>
      <c r="AN24" s="87"/>
      <c r="AO24" s="94"/>
      <c r="AP24" s="90"/>
      <c r="AQ24" s="92"/>
    </row>
    <row r="25" spans="1:47" ht="20.25" customHeight="1" x14ac:dyDescent="0.4">
      <c r="A25" s="54" t="s">
        <v>32</v>
      </c>
      <c r="B25" s="56">
        <f>AL25</f>
        <v>0</v>
      </c>
      <c r="C25" s="56">
        <f>AL27</f>
        <v>0</v>
      </c>
      <c r="E25" s="95" t="s">
        <v>0</v>
      </c>
      <c r="F25" s="28" t="s">
        <v>7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15">
        <f>COUNTIFS(G23:AK23,"&gt;="&amp;H$5,G23:AK23,"&lt;="&amp;P$5,G25:AK25,"〇")</f>
        <v>0</v>
      </c>
      <c r="AM25" s="96">
        <f>IFERROR(AL26/AL25,0)</f>
        <v>0</v>
      </c>
      <c r="AN25" s="97" t="str">
        <f>IF(AND(AL25=0,AL26=0),"対象外",
IF(B24=0,"対象外",
IF(AND(B24/AL25&lt;0.285,AL26&gt;=B24),"〇",
IF(AM25&lt;0.285,"×","〇"))))</f>
        <v>対象外</v>
      </c>
      <c r="AO25" s="78"/>
      <c r="AP25" s="98"/>
      <c r="AQ25" s="100" t="s">
        <v>27</v>
      </c>
    </row>
    <row r="26" spans="1:47" ht="20.25" customHeight="1" thickBot="1" x14ac:dyDescent="0.45">
      <c r="A26" s="54" t="s">
        <v>33</v>
      </c>
      <c r="B26" s="54">
        <f>AL26</f>
        <v>0</v>
      </c>
      <c r="C26" s="54">
        <f>AL28</f>
        <v>0</v>
      </c>
      <c r="E26" s="69"/>
      <c r="F26" s="5" t="s">
        <v>10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>
        <f>COUNTIFS(G23:AK23,"&gt;="&amp;H$5,G23:AK23,"&lt;="&amp;P$5,G26:AK26,"&lt;&gt;"&amp;"")</f>
        <v>0</v>
      </c>
      <c r="AM26" s="71"/>
      <c r="AN26" s="73"/>
      <c r="AO26" s="79"/>
      <c r="AP26" s="99"/>
      <c r="AQ26" s="101"/>
    </row>
    <row r="27" spans="1:47" ht="20.25" customHeight="1" thickTop="1" x14ac:dyDescent="0.4">
      <c r="A27" s="54" t="s">
        <v>25</v>
      </c>
      <c r="B27" s="57" t="str">
        <f>AN25</f>
        <v>対象外</v>
      </c>
      <c r="C27" s="57" t="str">
        <f>AN27</f>
        <v>対象外</v>
      </c>
      <c r="E27" s="68" t="s">
        <v>1</v>
      </c>
      <c r="F27" s="6" t="s">
        <v>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27">
        <f>COUNTIFS(G23:AK23,"&gt;="&amp;H$5,G23:AK23,"&lt;="&amp;P$5,G27:AK27,"〇")</f>
        <v>0</v>
      </c>
      <c r="AM27" s="70">
        <f>IFERROR(AL28/AL27,0)</f>
        <v>0</v>
      </c>
      <c r="AN27" s="72" t="str">
        <f>IF(AND(AL27=0,AL28=0),"対象外",
IF(C24=0,"対象外",
IF(AND(C24/AL27&lt;0.285,AL28&gt;=C24),"〇",
IF(AM27&lt;0.285,"×","〇"))))</f>
        <v>対象外</v>
      </c>
      <c r="AO27" s="80" t="str">
        <f>C29</f>
        <v>対象外</v>
      </c>
      <c r="AP27" s="74" t="str">
        <f>IF(AN27="対象外","－",
IF(AN27="×","×",
IF(AND(COUNTIFS(G25:AK25,"〇",G26:AK26,"●",G27:AK27,"〇")=COUNTIFS(G26:AK26,"●",G27:AK27,"〇",G28:AK28,"●"),COUNTIF(G28:AK28,"●")&gt;0),"〇",
IF(AND(COUNTIF(G26:AK26,"●")=0,COUNTIF(G28:AK28,"●")=0,AN27="〇"),"〇","×"))))</f>
        <v>－</v>
      </c>
      <c r="AQ27" s="76" t="s">
        <v>24</v>
      </c>
    </row>
    <row r="28" spans="1:47" ht="20.25" customHeight="1" thickBot="1" x14ac:dyDescent="0.45">
      <c r="A28" s="54" t="s">
        <v>38</v>
      </c>
      <c r="B28" s="57"/>
      <c r="C28" s="57" t="str">
        <f>IF(C22="","",AP27)</f>
        <v>－</v>
      </c>
      <c r="E28" s="69"/>
      <c r="F28" s="5" t="s">
        <v>10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8"/>
      <c r="AL28" s="7">
        <f>COUNTIFS(G23:AK23,"&gt;="&amp;H$5,G23:AK23,"&lt;="&amp;P$5,G28:AK28,"&lt;&gt;"&amp;"")</f>
        <v>0</v>
      </c>
      <c r="AM28" s="71"/>
      <c r="AN28" s="73"/>
      <c r="AO28" s="81"/>
      <c r="AP28" s="75"/>
      <c r="AQ28" s="77"/>
      <c r="AU28" s="16"/>
    </row>
    <row r="29" spans="1:47" ht="42" customHeight="1" thickTop="1" thickBot="1" x14ac:dyDescent="0.45">
      <c r="A29" s="58" t="s">
        <v>39</v>
      </c>
      <c r="C29" s="62" t="str">
        <f>IF(OR(C22="",AN27="対象外"),"対象外",IF(AND(COUNTIFS(G25:AK25,"〇",G26:AK26,"●",G27:AK27,"〇")=COUNTIFS(G26:AK26,"●",G27:AK27,"〇",G28:AK28,"●"),COUNTIF(G28:AK28,"●")&gt;0),"〇","×"))</f>
        <v>対象外</v>
      </c>
      <c r="E29" s="25" t="s">
        <v>13</v>
      </c>
      <c r="F29" s="20"/>
      <c r="G29" s="22"/>
      <c r="H29" s="22"/>
      <c r="I29" s="22"/>
      <c r="J29" s="22"/>
      <c r="K29" s="22"/>
      <c r="L29" s="22"/>
      <c r="M29" s="22"/>
      <c r="N29" s="22"/>
      <c r="O29" s="21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60"/>
      <c r="AL29" s="31"/>
      <c r="AM29" s="32"/>
      <c r="AN29" s="32"/>
      <c r="AO29" s="32"/>
      <c r="AP29" s="33"/>
      <c r="AQ29" s="23" t="s">
        <v>17</v>
      </c>
    </row>
    <row r="30" spans="1:47" ht="20.25" customHeight="1" x14ac:dyDescent="0.4">
      <c r="E30" s="14"/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4"/>
      <c r="AL30" s="10"/>
      <c r="AM30" s="11"/>
    </row>
    <row r="31" spans="1:47" ht="20.25" customHeight="1" thickBot="1" x14ac:dyDescent="0.45">
      <c r="A31" s="54" t="s">
        <v>30</v>
      </c>
      <c r="B31" s="54">
        <f>IF(C31="","",IF(C22=12,B22+1,B22))</f>
        <v>2025</v>
      </c>
      <c r="C31" s="59">
        <f>IF(C22="","",IF(DATE(IF(C22=12,B22+1,B22),IF(C22=12,1,C22+1),1)&gt;P$5,"",IF(C22=12,1,C22+1)))</f>
        <v>8</v>
      </c>
      <c r="E31" s="11" t="str">
        <f>IF(B31="","","令和"&amp;B31-2018&amp;"年"&amp;C31&amp;"月")</f>
        <v>令和7年8月</v>
      </c>
      <c r="G31" s="12" t="s">
        <v>11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1"/>
      <c r="AL31" s="10"/>
      <c r="AM31" s="11"/>
    </row>
    <row r="32" spans="1:47" ht="20.25" customHeight="1" x14ac:dyDescent="0.4">
      <c r="E32" s="82"/>
      <c r="F32" s="83"/>
      <c r="G32" s="15">
        <f>IF($B31="","",DATE($B31,$C31,1))</f>
        <v>45870</v>
      </c>
      <c r="H32" s="15">
        <f>IF($B31="","",DATE($B31,$C31,2))</f>
        <v>45871</v>
      </c>
      <c r="I32" s="15">
        <f>IF($B31="","",DATE($B31,$C31,3))</f>
        <v>45872</v>
      </c>
      <c r="J32" s="15">
        <f>IF($B31="","",DATE($B31,$C31,4))</f>
        <v>45873</v>
      </c>
      <c r="K32" s="15">
        <f>IF($B31="","",DATE($B31,$C31,5))</f>
        <v>45874</v>
      </c>
      <c r="L32" s="15">
        <f>IF($B31="","",DATE($B31,$C31,6))</f>
        <v>45875</v>
      </c>
      <c r="M32" s="15">
        <f>IF($B31="","",DATE($B31,$C31,7))</f>
        <v>45876</v>
      </c>
      <c r="N32" s="15">
        <f>IF($B31="","",DATE($B31,$C31,8))</f>
        <v>45877</v>
      </c>
      <c r="O32" s="15">
        <f>IF($B31="","",DATE($B31,$C31,9))</f>
        <v>45878</v>
      </c>
      <c r="P32" s="15">
        <f>IF($B31="","",DATE($B31,$C31,10))</f>
        <v>45879</v>
      </c>
      <c r="Q32" s="15">
        <f>IF($B31="","",DATE($B31,$C31,11))</f>
        <v>45880</v>
      </c>
      <c r="R32" s="15">
        <f>IF($B31="","",DATE($B31,$C31,12))</f>
        <v>45881</v>
      </c>
      <c r="S32" s="15">
        <f>IF($B31="","",DATE($B31,$C31,13))</f>
        <v>45882</v>
      </c>
      <c r="T32" s="15">
        <f>IF($B31="","",DATE($B31,$C31,14))</f>
        <v>45883</v>
      </c>
      <c r="U32" s="15">
        <f>IF($B31="","",DATE($B31,$C31,15))</f>
        <v>45884</v>
      </c>
      <c r="V32" s="15">
        <f>IF($B31="","",DATE($B31,$C31,16))</f>
        <v>45885</v>
      </c>
      <c r="W32" s="15">
        <f>IF($B31="","",DATE($B31,$C31,17))</f>
        <v>45886</v>
      </c>
      <c r="X32" s="15">
        <f>IF($B31="","",DATE($B31,$C31,18))</f>
        <v>45887</v>
      </c>
      <c r="Y32" s="15">
        <f>IF($B31="","",DATE($B31,$C31,19))</f>
        <v>45888</v>
      </c>
      <c r="Z32" s="15">
        <f>IF($B31="","",DATE($B31,$C31,20))</f>
        <v>45889</v>
      </c>
      <c r="AA32" s="15">
        <f>IF($B31="","",DATE($B31,$C31,21))</f>
        <v>45890</v>
      </c>
      <c r="AB32" s="15">
        <f>IF($B31="","",DATE($B31,$C31,22))</f>
        <v>45891</v>
      </c>
      <c r="AC32" s="15">
        <f>IF($B31="","",DATE($B31,$C31,23))</f>
        <v>45892</v>
      </c>
      <c r="AD32" s="15">
        <f>IF($B31="","",DATE($B31,$C31,24))</f>
        <v>45893</v>
      </c>
      <c r="AE32" s="15">
        <f>IF($B31="","",DATE($B31,$C31,25))</f>
        <v>45894</v>
      </c>
      <c r="AF32" s="15">
        <f>IF($B31="","",DATE($B31,$C31,26))</f>
        <v>45895</v>
      </c>
      <c r="AG32" s="15">
        <f>IF($B31="","",DATE($B31,$C31,27))</f>
        <v>45896</v>
      </c>
      <c r="AH32" s="15">
        <f>IF($B31="","",DATE($B31,$C31,28))</f>
        <v>45897</v>
      </c>
      <c r="AI32" s="15">
        <f>IF($B31="","",IF(MONTH(DATE($B31,$C31,29))=$C31,DATE($B31,$C31,29),""))</f>
        <v>45898</v>
      </c>
      <c r="AJ32" s="15">
        <f>IF($B31="","",IF(MONTH(DATE($B31,$C31,30))=$C31,DATE($B31,$C31,30),""))</f>
        <v>45899</v>
      </c>
      <c r="AK32" s="15">
        <f>IF($B31="","",IF(MONTH(DATE($B31,$C31,31))=$C31,DATE($B31,$C31,31),""))</f>
        <v>45900</v>
      </c>
      <c r="AL32" s="86" t="s">
        <v>8</v>
      </c>
      <c r="AM32" s="86" t="s">
        <v>4</v>
      </c>
      <c r="AN32" s="88" t="s">
        <v>35</v>
      </c>
      <c r="AO32" s="93" t="s">
        <v>42</v>
      </c>
      <c r="AP32" s="89" t="s">
        <v>34</v>
      </c>
      <c r="AQ32" s="91" t="s">
        <v>13</v>
      </c>
    </row>
    <row r="33" spans="1:43" ht="20.25" customHeight="1" thickBot="1" x14ac:dyDescent="0.45">
      <c r="A33" s="54" t="s">
        <v>26</v>
      </c>
      <c r="B33" s="54">
        <f>COUNTIFS(G32:AK32,"&gt;="&amp;H$5,G32:AK32,"&lt;="&amp;P$5,G33:AK33,"土",G34:AK34,"〇")+COUNTIFS(G32:AK32,"&gt;="&amp;H$5,G32:AK32,"&lt;="&amp;P$5,G33:AK33,"日",G34:AK34,"〇")</f>
        <v>0</v>
      </c>
      <c r="C33" s="54">
        <f>COUNTIFS(G32:AK32,"&gt;="&amp;H$5,G32:AK32,"&lt;="&amp;P$5,G33:AK33,"土",G36:AK36,"〇")+COUNTIFS(G32:AK32,"&gt;="&amp;H$5,G32:AK32,"&lt;="&amp;P$5,G33:AK33,"日",G36:AK36,"〇")</f>
        <v>0</v>
      </c>
      <c r="E33" s="84"/>
      <c r="F33" s="85"/>
      <c r="G33" s="19" t="str">
        <f>IFERROR(IF(WEEKDAY(G32,1)=1,"日",IF(WEEKDAY(G32,1)=2,"月",IF(WEEKDAY(G32,1)=3,"火",IF(WEEKDAY(G32,1)=4,"水",IF(WEEKDAY(G32,1)=5,"木",IF(WEEKDAY(G32,1)=6,"金","土")))))),"")</f>
        <v>金</v>
      </c>
      <c r="H33" s="19" t="str">
        <f t="shared" ref="H33:N33" si="3">IFERROR(IF(WEEKDAY(H32,1)=1,"日",IF(WEEKDAY(H32,1)=2,"月",IF(WEEKDAY(H32,1)=3,"火",IF(WEEKDAY(H32,1)=4,"水",IF(WEEKDAY(H32,1)=5,"木",IF(WEEKDAY(H32,1)=6,"金","土")))))),"")</f>
        <v>土</v>
      </c>
      <c r="I33" s="19" t="str">
        <f t="shared" si="3"/>
        <v>日</v>
      </c>
      <c r="J33" s="19" t="str">
        <f t="shared" si="3"/>
        <v>月</v>
      </c>
      <c r="K33" s="19" t="str">
        <f t="shared" si="3"/>
        <v>火</v>
      </c>
      <c r="L33" s="19" t="str">
        <f t="shared" si="3"/>
        <v>水</v>
      </c>
      <c r="M33" s="19" t="str">
        <f t="shared" si="3"/>
        <v>木</v>
      </c>
      <c r="N33" s="19" t="str">
        <f t="shared" si="3"/>
        <v>金</v>
      </c>
      <c r="O33" s="19" t="str">
        <f>IFERROR(IF(WEEKDAY(O32,1)=1,"日",IF(WEEKDAY(O32,1)=2,"月",IF(WEEKDAY(O32,1)=3,"火",IF(WEEKDAY(O32,1)=4,"水",IF(WEEKDAY(O32,1)=5,"木",IF(WEEKDAY(O32,1)=6,"金","土")))))),"")</f>
        <v>土</v>
      </c>
      <c r="P33" s="19" t="str">
        <f t="shared" ref="P33:AK33" si="4">IFERROR(IF(WEEKDAY(P32,1)=1,"日",IF(WEEKDAY(P32,1)=2,"月",IF(WEEKDAY(P32,1)=3,"火",IF(WEEKDAY(P32,1)=4,"水",IF(WEEKDAY(P32,1)=5,"木",IF(WEEKDAY(P32,1)=6,"金","土")))))),"")</f>
        <v>日</v>
      </c>
      <c r="Q33" s="19" t="str">
        <f t="shared" si="4"/>
        <v>月</v>
      </c>
      <c r="R33" s="19" t="str">
        <f t="shared" si="4"/>
        <v>火</v>
      </c>
      <c r="S33" s="19" t="str">
        <f t="shared" si="4"/>
        <v>水</v>
      </c>
      <c r="T33" s="19" t="str">
        <f t="shared" si="4"/>
        <v>木</v>
      </c>
      <c r="U33" s="19" t="str">
        <f t="shared" si="4"/>
        <v>金</v>
      </c>
      <c r="V33" s="19" t="str">
        <f t="shared" si="4"/>
        <v>土</v>
      </c>
      <c r="W33" s="19" t="str">
        <f t="shared" si="4"/>
        <v>日</v>
      </c>
      <c r="X33" s="19" t="str">
        <f t="shared" si="4"/>
        <v>月</v>
      </c>
      <c r="Y33" s="19" t="str">
        <f t="shared" si="4"/>
        <v>火</v>
      </c>
      <c r="Z33" s="19" t="str">
        <f t="shared" si="4"/>
        <v>水</v>
      </c>
      <c r="AA33" s="19" t="str">
        <f t="shared" si="4"/>
        <v>木</v>
      </c>
      <c r="AB33" s="19" t="str">
        <f t="shared" si="4"/>
        <v>金</v>
      </c>
      <c r="AC33" s="19" t="str">
        <f t="shared" si="4"/>
        <v>土</v>
      </c>
      <c r="AD33" s="19" t="str">
        <f t="shared" si="4"/>
        <v>日</v>
      </c>
      <c r="AE33" s="19" t="str">
        <f t="shared" si="4"/>
        <v>月</v>
      </c>
      <c r="AF33" s="19" t="str">
        <f t="shared" si="4"/>
        <v>火</v>
      </c>
      <c r="AG33" s="19" t="str">
        <f t="shared" si="4"/>
        <v>水</v>
      </c>
      <c r="AH33" s="19" t="str">
        <f t="shared" si="4"/>
        <v>木</v>
      </c>
      <c r="AI33" s="19" t="str">
        <f t="shared" si="4"/>
        <v>金</v>
      </c>
      <c r="AJ33" s="19" t="str">
        <f t="shared" si="4"/>
        <v>土</v>
      </c>
      <c r="AK33" s="19" t="str">
        <f t="shared" si="4"/>
        <v>日</v>
      </c>
      <c r="AL33" s="87"/>
      <c r="AM33" s="87"/>
      <c r="AN33" s="87"/>
      <c r="AO33" s="94"/>
      <c r="AP33" s="90"/>
      <c r="AQ33" s="92"/>
    </row>
    <row r="34" spans="1:43" ht="20.25" customHeight="1" x14ac:dyDescent="0.4">
      <c r="A34" s="54" t="s">
        <v>32</v>
      </c>
      <c r="B34" s="56">
        <f>AL34</f>
        <v>0</v>
      </c>
      <c r="C34" s="56">
        <f>AL36</f>
        <v>0</v>
      </c>
      <c r="E34" s="95" t="s">
        <v>0</v>
      </c>
      <c r="F34" s="28" t="s">
        <v>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5">
        <f>COUNTIFS(G32:AK32,"&gt;="&amp;H$5,G32:AK32,"&lt;="&amp;P$5,G34:AK34,"〇")</f>
        <v>0</v>
      </c>
      <c r="AM34" s="96">
        <f>IFERROR(AL35/AL34,0)</f>
        <v>0</v>
      </c>
      <c r="AN34" s="97" t="str">
        <f>IF(AND(AL34=0,AL35=0),"対象外",
IF(B33=0,"対象外",
IF(AND(B33/AL34&lt;0.285,AL35&gt;=B33),"〇",
IF(AM34&lt;0.285,"×","〇"))))</f>
        <v>対象外</v>
      </c>
      <c r="AO34" s="78"/>
      <c r="AP34" s="98"/>
      <c r="AQ34" s="100" t="s">
        <v>27</v>
      </c>
    </row>
    <row r="35" spans="1:43" ht="20.25" customHeight="1" thickBot="1" x14ac:dyDescent="0.45">
      <c r="A35" s="54" t="s">
        <v>33</v>
      </c>
      <c r="B35" s="54">
        <f>AL35</f>
        <v>0</v>
      </c>
      <c r="C35" s="54">
        <f>AL37</f>
        <v>0</v>
      </c>
      <c r="E35" s="69"/>
      <c r="F35" s="5" t="s">
        <v>10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8"/>
      <c r="AL35" s="7">
        <f>COUNTIFS(G32:AK32,"&gt;="&amp;H$5,G32:AK32,"&lt;="&amp;P$5,G35:AK35,"&lt;&gt;"&amp;"")</f>
        <v>0</v>
      </c>
      <c r="AM35" s="71"/>
      <c r="AN35" s="73"/>
      <c r="AO35" s="79"/>
      <c r="AP35" s="99"/>
      <c r="AQ35" s="101"/>
    </row>
    <row r="36" spans="1:43" ht="20.25" customHeight="1" thickTop="1" x14ac:dyDescent="0.4">
      <c r="A36" s="54" t="s">
        <v>25</v>
      </c>
      <c r="B36" s="57" t="str">
        <f>AN34</f>
        <v>対象外</v>
      </c>
      <c r="C36" s="57" t="str">
        <f>AN36</f>
        <v>対象外</v>
      </c>
      <c r="E36" s="68" t="s">
        <v>1</v>
      </c>
      <c r="F36" s="6" t="s">
        <v>7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27">
        <f>COUNTIFS(G32:AK32,"&gt;="&amp;H$5,G32:AK32,"&lt;="&amp;P$5,G36:AK36,"〇")</f>
        <v>0</v>
      </c>
      <c r="AM36" s="70">
        <f>IFERROR(AL37/AL36,0)</f>
        <v>0</v>
      </c>
      <c r="AN36" s="72" t="str">
        <f>IF(AND(AL36=0,AL37=0),"対象外",
IF(C33=0,"対象外",
IF(AND(C33/AL36&lt;0.285,AL37&gt;=C33),"〇",
IF(AM36&lt;0.285,"×","〇"))))</f>
        <v>対象外</v>
      </c>
      <c r="AO36" s="80" t="str">
        <f>C38</f>
        <v>対象外</v>
      </c>
      <c r="AP36" s="74" t="str">
        <f>IF(AN36="対象外","－",
IF(AN36="×","×",
IF(AND(COUNTIFS(G34:AK34,"〇",G35:AK35,"●",G36:AK36,"〇")=COUNTIFS(G35:AK35,"●",G36:AK36,"〇",G37:AK37,"●"),COUNTIF(G37:AK37,"●")&gt;0),"〇",
IF(AND(COUNTIF(G35:AK35,"●")=0,COUNTIF(G37:AK37,"●")=0,AN36="〇"),"〇","×"))))</f>
        <v>－</v>
      </c>
      <c r="AQ36" s="76" t="s">
        <v>24</v>
      </c>
    </row>
    <row r="37" spans="1:43" ht="20.25" customHeight="1" thickBot="1" x14ac:dyDescent="0.45">
      <c r="A37" s="54" t="s">
        <v>38</v>
      </c>
      <c r="B37" s="57"/>
      <c r="C37" s="57" t="str">
        <f>IF(C31="","",AP36)</f>
        <v>－</v>
      </c>
      <c r="E37" s="69"/>
      <c r="F37" s="5" t="s">
        <v>10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8"/>
      <c r="AL37" s="7">
        <f>COUNTIFS(G32:AK32,"&gt;="&amp;H$5,G32:AK32,"&lt;="&amp;P$5,G37:AK37,"&lt;&gt;"&amp;"")</f>
        <v>0</v>
      </c>
      <c r="AM37" s="71"/>
      <c r="AN37" s="73"/>
      <c r="AO37" s="81"/>
      <c r="AP37" s="75"/>
      <c r="AQ37" s="77"/>
    </row>
    <row r="38" spans="1:43" ht="42" customHeight="1" thickTop="1" thickBot="1" x14ac:dyDescent="0.45">
      <c r="A38" s="58" t="s">
        <v>39</v>
      </c>
      <c r="C38" s="62" t="str">
        <f>IF(OR(C31="",AN36="対象外"),"対象外",IF(AND(COUNTIFS(G34:AK34,"〇",G35:AK35,"●",G36:AK36,"〇")=COUNTIFS(G35:AK35,"●",G36:AK36,"〇",G37:AK37,"●"),COUNTIF(G37:AK37,"●")&gt;0),"〇","×"))</f>
        <v>対象外</v>
      </c>
      <c r="E38" s="25" t="s">
        <v>13</v>
      </c>
      <c r="F38" s="20"/>
      <c r="G38" s="22"/>
      <c r="H38" s="22"/>
      <c r="I38" s="22"/>
      <c r="J38" s="22"/>
      <c r="K38" s="22"/>
      <c r="L38" s="22"/>
      <c r="M38" s="22"/>
      <c r="N38" s="22"/>
      <c r="O38" s="2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60"/>
      <c r="AL38" s="31"/>
      <c r="AM38" s="32"/>
      <c r="AN38" s="32"/>
      <c r="AO38" s="32"/>
      <c r="AP38" s="33"/>
      <c r="AQ38" s="23" t="s">
        <v>17</v>
      </c>
    </row>
    <row r="39" spans="1:43" ht="20.25" hidden="1" customHeight="1" x14ac:dyDescent="0.4">
      <c r="E39" s="14"/>
      <c r="F39" s="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4"/>
      <c r="AL39" s="10"/>
      <c r="AM39" s="11"/>
    </row>
    <row r="40" spans="1:43" ht="20.25" hidden="1" customHeight="1" thickBot="1" x14ac:dyDescent="0.45">
      <c r="A40" s="54" t="s">
        <v>30</v>
      </c>
      <c r="B40" s="54" t="str">
        <f>IF(C40="","",IF(C31=12,B31+1,B31))</f>
        <v/>
      </c>
      <c r="C40" s="59" t="str">
        <f>IF(C31="","",IF(DATE(IF(C31=12,B31+1,B31),IF(C31=12,1,C31+1),1)&gt;P$5,"",IF(C31=12,1,C31+1)))</f>
        <v/>
      </c>
      <c r="E40" s="11" t="str">
        <f>IF(B40="","","令和"&amp;B40-2018&amp;"年"&amp;C40&amp;"月")</f>
        <v/>
      </c>
      <c r="G40" s="12" t="s">
        <v>11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1"/>
      <c r="AL40" s="10"/>
      <c r="AM40" s="11"/>
    </row>
    <row r="41" spans="1:43" ht="20.25" hidden="1" customHeight="1" x14ac:dyDescent="0.4">
      <c r="E41" s="82"/>
      <c r="F41" s="83"/>
      <c r="G41" s="15" t="str">
        <f>IF($B40="","",DATE($B40,$C40,1))</f>
        <v/>
      </c>
      <c r="H41" s="15" t="str">
        <f>IF($B40="","",DATE($B40,$C40,2))</f>
        <v/>
      </c>
      <c r="I41" s="15" t="str">
        <f>IF($B40="","",DATE($B40,$C40,3))</f>
        <v/>
      </c>
      <c r="J41" s="15" t="str">
        <f>IF($B40="","",DATE($B40,$C40,4))</f>
        <v/>
      </c>
      <c r="K41" s="15" t="str">
        <f>IF($B40="","",DATE($B40,$C40,5))</f>
        <v/>
      </c>
      <c r="L41" s="15" t="str">
        <f>IF($B40="","",DATE($B40,$C40,6))</f>
        <v/>
      </c>
      <c r="M41" s="15" t="str">
        <f>IF($B40="","",DATE($B40,$C40,7))</f>
        <v/>
      </c>
      <c r="N41" s="15" t="str">
        <f>IF($B40="","",DATE($B40,$C40,8))</f>
        <v/>
      </c>
      <c r="O41" s="15" t="str">
        <f>IF($B40="","",DATE($B40,$C40,9))</f>
        <v/>
      </c>
      <c r="P41" s="15" t="str">
        <f>IF($B40="","",DATE($B40,$C40,10))</f>
        <v/>
      </c>
      <c r="Q41" s="15" t="str">
        <f>IF($B40="","",DATE($B40,$C40,11))</f>
        <v/>
      </c>
      <c r="R41" s="15" t="str">
        <f>IF($B40="","",DATE($B40,$C40,12))</f>
        <v/>
      </c>
      <c r="S41" s="15" t="str">
        <f>IF($B40="","",DATE($B40,$C40,13))</f>
        <v/>
      </c>
      <c r="T41" s="15" t="str">
        <f>IF($B40="","",DATE($B40,$C40,14))</f>
        <v/>
      </c>
      <c r="U41" s="15" t="str">
        <f>IF($B40="","",DATE($B40,$C40,15))</f>
        <v/>
      </c>
      <c r="V41" s="15" t="str">
        <f>IF($B40="","",DATE($B40,$C40,16))</f>
        <v/>
      </c>
      <c r="W41" s="15" t="str">
        <f>IF($B40="","",DATE($B40,$C40,17))</f>
        <v/>
      </c>
      <c r="X41" s="15" t="str">
        <f>IF($B40="","",DATE($B40,$C40,18))</f>
        <v/>
      </c>
      <c r="Y41" s="15" t="str">
        <f>IF($B40="","",DATE($B40,$C40,19))</f>
        <v/>
      </c>
      <c r="Z41" s="15" t="str">
        <f>IF($B40="","",DATE($B40,$C40,20))</f>
        <v/>
      </c>
      <c r="AA41" s="15" t="str">
        <f>IF($B40="","",DATE($B40,$C40,21))</f>
        <v/>
      </c>
      <c r="AB41" s="15" t="str">
        <f>IF($B40="","",DATE($B40,$C40,22))</f>
        <v/>
      </c>
      <c r="AC41" s="15" t="str">
        <f>IF($B40="","",DATE($B40,$C40,23))</f>
        <v/>
      </c>
      <c r="AD41" s="15" t="str">
        <f>IF($B40="","",DATE($B40,$C40,24))</f>
        <v/>
      </c>
      <c r="AE41" s="15" t="str">
        <f>IF($B40="","",DATE($B40,$C40,25))</f>
        <v/>
      </c>
      <c r="AF41" s="15" t="str">
        <f>IF($B40="","",DATE($B40,$C40,26))</f>
        <v/>
      </c>
      <c r="AG41" s="15" t="str">
        <f>IF($B40="","",DATE($B40,$C40,27))</f>
        <v/>
      </c>
      <c r="AH41" s="15" t="str">
        <f>IF($B40="","",DATE($B40,$C40,28))</f>
        <v/>
      </c>
      <c r="AI41" s="15" t="str">
        <f>IF($B40="","",IF(MONTH(DATE($B40,$C40,29))=$C40,DATE($B40,$C40,29),""))</f>
        <v/>
      </c>
      <c r="AJ41" s="15" t="str">
        <f>IF($B40="","",IF(MONTH(DATE($B40,$C40,30))=$C40,DATE($B40,$C40,30),""))</f>
        <v/>
      </c>
      <c r="AK41" s="15" t="str">
        <f>IF($B40="","",IF(MONTH(DATE($B40,$C40,31))=$C40,DATE($B40,$C40,31),""))</f>
        <v/>
      </c>
      <c r="AL41" s="86" t="s">
        <v>8</v>
      </c>
      <c r="AM41" s="86" t="s">
        <v>4</v>
      </c>
      <c r="AN41" s="88" t="s">
        <v>35</v>
      </c>
      <c r="AO41" s="93" t="s">
        <v>42</v>
      </c>
      <c r="AP41" s="89" t="s">
        <v>34</v>
      </c>
      <c r="AQ41" s="91" t="s">
        <v>13</v>
      </c>
    </row>
    <row r="42" spans="1:43" ht="20.25" hidden="1" customHeight="1" thickBot="1" x14ac:dyDescent="0.45">
      <c r="A42" s="54" t="s">
        <v>26</v>
      </c>
      <c r="B42" s="54">
        <f>COUNTIFS(G41:AK41,"&gt;="&amp;H$5,G41:AK41,"&lt;="&amp;P$5,G42:AK42,"土",G43:AK43,"〇")+COUNTIFS(G41:AK41,"&gt;="&amp;H$5,G41:AK41,"&lt;="&amp;P$5,G42:AK42,"日",G43:AK43,"〇")</f>
        <v>0</v>
      </c>
      <c r="C42" s="54">
        <f>COUNTIFS(G41:AK41,"&gt;="&amp;H$5,G41:AK41,"&lt;="&amp;P$5,G42:AK42,"土",G45:AK45,"〇")+COUNTIFS(G41:AK41,"&gt;="&amp;H$5,G41:AK41,"&lt;="&amp;P$5,G42:AK42,"日",G45:AK45,"〇")</f>
        <v>0</v>
      </c>
      <c r="E42" s="84"/>
      <c r="F42" s="85"/>
      <c r="G42" s="19" t="str">
        <f>IFERROR(IF(WEEKDAY(G41,1)=1,"日",IF(WEEKDAY(G41,1)=2,"月",IF(WEEKDAY(G41,1)=3,"火",IF(WEEKDAY(G41,1)=4,"水",IF(WEEKDAY(G41,1)=5,"木",IF(WEEKDAY(G41,1)=6,"金","土")))))),"")</f>
        <v/>
      </c>
      <c r="H42" s="19" t="str">
        <f t="shared" ref="H42:N42" si="5">IFERROR(IF(WEEKDAY(H41,1)=1,"日",IF(WEEKDAY(H41,1)=2,"月",IF(WEEKDAY(H41,1)=3,"火",IF(WEEKDAY(H41,1)=4,"水",IF(WEEKDAY(H41,1)=5,"木",IF(WEEKDAY(H41,1)=6,"金","土")))))),"")</f>
        <v/>
      </c>
      <c r="I42" s="19" t="str">
        <f t="shared" si="5"/>
        <v/>
      </c>
      <c r="J42" s="19" t="str">
        <f t="shared" si="5"/>
        <v/>
      </c>
      <c r="K42" s="19" t="str">
        <f t="shared" si="5"/>
        <v/>
      </c>
      <c r="L42" s="19" t="str">
        <f t="shared" si="5"/>
        <v/>
      </c>
      <c r="M42" s="19" t="str">
        <f t="shared" si="5"/>
        <v/>
      </c>
      <c r="N42" s="19" t="str">
        <f t="shared" si="5"/>
        <v/>
      </c>
      <c r="O42" s="19" t="str">
        <f>IFERROR(IF(WEEKDAY(O41,1)=1,"日",IF(WEEKDAY(O41,1)=2,"月",IF(WEEKDAY(O41,1)=3,"火",IF(WEEKDAY(O41,1)=4,"水",IF(WEEKDAY(O41,1)=5,"木",IF(WEEKDAY(O41,1)=6,"金","土")))))),"")</f>
        <v/>
      </c>
      <c r="P42" s="19" t="str">
        <f t="shared" ref="P42:AK42" si="6">IFERROR(IF(WEEKDAY(P41,1)=1,"日",IF(WEEKDAY(P41,1)=2,"月",IF(WEEKDAY(P41,1)=3,"火",IF(WEEKDAY(P41,1)=4,"水",IF(WEEKDAY(P41,1)=5,"木",IF(WEEKDAY(P41,1)=6,"金","土")))))),"")</f>
        <v/>
      </c>
      <c r="Q42" s="19" t="str">
        <f t="shared" si="6"/>
        <v/>
      </c>
      <c r="R42" s="19" t="str">
        <f t="shared" si="6"/>
        <v/>
      </c>
      <c r="S42" s="19" t="str">
        <f t="shared" si="6"/>
        <v/>
      </c>
      <c r="T42" s="19" t="str">
        <f t="shared" si="6"/>
        <v/>
      </c>
      <c r="U42" s="19" t="str">
        <f t="shared" si="6"/>
        <v/>
      </c>
      <c r="V42" s="19" t="str">
        <f t="shared" si="6"/>
        <v/>
      </c>
      <c r="W42" s="19" t="str">
        <f t="shared" si="6"/>
        <v/>
      </c>
      <c r="X42" s="19" t="str">
        <f t="shared" si="6"/>
        <v/>
      </c>
      <c r="Y42" s="19" t="str">
        <f t="shared" si="6"/>
        <v/>
      </c>
      <c r="Z42" s="19" t="str">
        <f t="shared" si="6"/>
        <v/>
      </c>
      <c r="AA42" s="19" t="str">
        <f t="shared" si="6"/>
        <v/>
      </c>
      <c r="AB42" s="19" t="str">
        <f t="shared" si="6"/>
        <v/>
      </c>
      <c r="AC42" s="19" t="str">
        <f t="shared" si="6"/>
        <v/>
      </c>
      <c r="AD42" s="19" t="str">
        <f t="shared" si="6"/>
        <v/>
      </c>
      <c r="AE42" s="19" t="str">
        <f t="shared" si="6"/>
        <v/>
      </c>
      <c r="AF42" s="19" t="str">
        <f t="shared" si="6"/>
        <v/>
      </c>
      <c r="AG42" s="19" t="str">
        <f t="shared" si="6"/>
        <v/>
      </c>
      <c r="AH42" s="19" t="str">
        <f t="shared" si="6"/>
        <v/>
      </c>
      <c r="AI42" s="19" t="str">
        <f t="shared" si="6"/>
        <v/>
      </c>
      <c r="AJ42" s="19" t="str">
        <f t="shared" si="6"/>
        <v/>
      </c>
      <c r="AK42" s="19" t="str">
        <f t="shared" si="6"/>
        <v/>
      </c>
      <c r="AL42" s="87"/>
      <c r="AM42" s="87"/>
      <c r="AN42" s="87"/>
      <c r="AO42" s="94"/>
      <c r="AP42" s="90"/>
      <c r="AQ42" s="92"/>
    </row>
    <row r="43" spans="1:43" ht="20.25" hidden="1" customHeight="1" x14ac:dyDescent="0.4">
      <c r="A43" s="54" t="s">
        <v>32</v>
      </c>
      <c r="B43" s="56">
        <f>AL43</f>
        <v>0</v>
      </c>
      <c r="C43" s="56">
        <f>AL45</f>
        <v>0</v>
      </c>
      <c r="E43" s="95" t="s">
        <v>0</v>
      </c>
      <c r="F43" s="28" t="s">
        <v>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5"/>
      <c r="V43" s="35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15">
        <f>COUNTIFS(G41:AK41,"&gt;="&amp;H$5,G41:AK41,"&lt;="&amp;P$5,G43:AK43,"〇")</f>
        <v>0</v>
      </c>
      <c r="AM43" s="96">
        <f>IFERROR(AL44/AL43,0)</f>
        <v>0</v>
      </c>
      <c r="AN43" s="97" t="str">
        <f>IF(AND(AL43=0,AL44=0),"対象外",
IF(B42=0,"対象外",
IF(AND(B42/AL43&lt;0.285,AL44&gt;=B42),"〇",
IF(AM43&lt;0.285,"×","〇"))))</f>
        <v>対象外</v>
      </c>
      <c r="AO43" s="78"/>
      <c r="AP43" s="98"/>
      <c r="AQ43" s="100" t="s">
        <v>27</v>
      </c>
    </row>
    <row r="44" spans="1:43" ht="20.25" hidden="1" customHeight="1" thickBot="1" x14ac:dyDescent="0.45">
      <c r="A44" s="54" t="s">
        <v>33</v>
      </c>
      <c r="B44" s="54">
        <f>AL44</f>
        <v>0</v>
      </c>
      <c r="C44" s="54">
        <f>AL46</f>
        <v>0</v>
      </c>
      <c r="E44" s="69"/>
      <c r="F44" s="5" t="s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8"/>
      <c r="AL44" s="7">
        <f>COUNTIFS(G41:AK41,"&gt;="&amp;H$5,G41:AK41,"&lt;="&amp;P$5,G44:AK44,"&lt;&gt;"&amp;"")</f>
        <v>0</v>
      </c>
      <c r="AM44" s="71"/>
      <c r="AN44" s="73"/>
      <c r="AO44" s="79"/>
      <c r="AP44" s="99"/>
      <c r="AQ44" s="101"/>
    </row>
    <row r="45" spans="1:43" ht="20.25" hidden="1" customHeight="1" thickTop="1" x14ac:dyDescent="0.4">
      <c r="A45" s="54" t="s">
        <v>25</v>
      </c>
      <c r="B45" s="57" t="str">
        <f>AN43</f>
        <v>対象外</v>
      </c>
      <c r="C45" s="57" t="str">
        <f>AN45</f>
        <v>対象外</v>
      </c>
      <c r="E45" s="68" t="s">
        <v>1</v>
      </c>
      <c r="F45" s="6" t="s">
        <v>7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27">
        <f>COUNTIFS(G41:AK41,"&gt;="&amp;H$5,G41:AK41,"&lt;="&amp;P$5,G45:AK45,"〇")</f>
        <v>0</v>
      </c>
      <c r="AM45" s="70">
        <f>IFERROR(AL46/AL45,0)</f>
        <v>0</v>
      </c>
      <c r="AN45" s="72" t="str">
        <f>IF(AND(AL45=0,AL46=0),"対象外",
IF(C42=0,"対象外",
IF(AND(C42/AL45&lt;0.285,AL46&gt;=C42),"〇",
IF(AM45&lt;0.285,"×","〇"))))</f>
        <v>対象外</v>
      </c>
      <c r="AO45" s="80" t="str">
        <f>C47</f>
        <v>対象外</v>
      </c>
      <c r="AP45" s="74" t="str">
        <f>IF(AN45="対象外","－",
IF(AN45="×","×",
IF(AND(COUNTIFS(G43:AK43,"〇",G44:AK44,"●",G45:AK45,"〇")=COUNTIFS(G44:AK44,"●",G45:AK45,"〇",G46:AK46,"●"),COUNTIF(G46:AK46,"●")&gt;0),"〇",
IF(AND(COUNTIF(G44:AK44,"●")=0,COUNTIF(G46:AK46,"●")=0,AN45="〇"),"〇","×"))))</f>
        <v>－</v>
      </c>
      <c r="AQ45" s="76" t="s">
        <v>24</v>
      </c>
    </row>
    <row r="46" spans="1:43" ht="20.25" hidden="1" customHeight="1" thickBot="1" x14ac:dyDescent="0.45">
      <c r="A46" s="54" t="s">
        <v>38</v>
      </c>
      <c r="B46" s="57"/>
      <c r="C46" s="57" t="str">
        <f>IF(C40="","",AP45)</f>
        <v/>
      </c>
      <c r="E46" s="69"/>
      <c r="F46" s="5" t="s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8"/>
      <c r="AL46" s="7">
        <f>COUNTIFS(G41:AK41,"&gt;="&amp;H$5,G41:AK41,"&lt;="&amp;P$5,G46:AK46,"&lt;&gt;"&amp;"")</f>
        <v>0</v>
      </c>
      <c r="AM46" s="71"/>
      <c r="AN46" s="73"/>
      <c r="AO46" s="81"/>
      <c r="AP46" s="75"/>
      <c r="AQ46" s="77"/>
    </row>
    <row r="47" spans="1:43" ht="42" hidden="1" customHeight="1" thickTop="1" thickBot="1" x14ac:dyDescent="0.45">
      <c r="A47" s="58" t="s">
        <v>39</v>
      </c>
      <c r="C47" s="62" t="str">
        <f>IF(OR(C40="",AN45="対象外"),"対象外",IF(AND(COUNTIFS(G43:AK43,"〇",G44:AK44,"●",G45:AK45,"〇")=COUNTIFS(G44:AK44,"●",G45:AK45,"〇",G46:AK46,"●"),COUNTIF(G46:AK46,"●")&gt;0),"〇","×"))</f>
        <v>対象外</v>
      </c>
      <c r="E47" s="25" t="s">
        <v>13</v>
      </c>
      <c r="F47" s="20"/>
      <c r="G47" s="22"/>
      <c r="H47" s="22"/>
      <c r="I47" s="22"/>
      <c r="J47" s="22"/>
      <c r="K47" s="22"/>
      <c r="L47" s="22"/>
      <c r="M47" s="22"/>
      <c r="N47" s="22"/>
      <c r="O47" s="21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60"/>
      <c r="AL47" s="31"/>
      <c r="AM47" s="32"/>
      <c r="AN47" s="32"/>
      <c r="AO47" s="32"/>
      <c r="AP47" s="33"/>
      <c r="AQ47" s="23" t="s">
        <v>17</v>
      </c>
    </row>
    <row r="48" spans="1:43" ht="20.25" hidden="1" customHeight="1" x14ac:dyDescent="0.4">
      <c r="E48" s="14"/>
      <c r="F48" s="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4"/>
      <c r="AL48" s="10"/>
      <c r="AM48" s="11"/>
    </row>
    <row r="49" spans="1:43" ht="20.25" hidden="1" customHeight="1" thickBot="1" x14ac:dyDescent="0.45">
      <c r="A49" s="54" t="s">
        <v>30</v>
      </c>
      <c r="B49" s="54" t="str">
        <f>IF(C49="","",IF(C40=12,B40+1,B40))</f>
        <v/>
      </c>
      <c r="C49" s="59" t="str">
        <f>IF(C40="","",IF(DATE(IF(C40=12,B40+1,B40),IF(C40=12,1,C40+1),1)&gt;P$5,"",IF(C40=12,1,C40+1)))</f>
        <v/>
      </c>
      <c r="E49" s="11" t="str">
        <f>IF(B49="","","令和"&amp;B49-2018&amp;"年"&amp;C49&amp;"月")</f>
        <v/>
      </c>
      <c r="G49" s="12" t="s">
        <v>11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1"/>
      <c r="AL49" s="10"/>
      <c r="AM49" s="11"/>
    </row>
    <row r="50" spans="1:43" ht="20.25" hidden="1" customHeight="1" x14ac:dyDescent="0.4">
      <c r="E50" s="82"/>
      <c r="F50" s="83"/>
      <c r="G50" s="15" t="str">
        <f>IF($B49="","",DATE($B49,$C49,1))</f>
        <v/>
      </c>
      <c r="H50" s="15" t="str">
        <f>IF($B49="","",DATE($B49,$C49,2))</f>
        <v/>
      </c>
      <c r="I50" s="15" t="str">
        <f>IF($B49="","",DATE($B49,$C49,3))</f>
        <v/>
      </c>
      <c r="J50" s="15" t="str">
        <f>IF($B49="","",DATE($B49,$C49,4))</f>
        <v/>
      </c>
      <c r="K50" s="15" t="str">
        <f>IF($B49="","",DATE($B49,$C49,5))</f>
        <v/>
      </c>
      <c r="L50" s="15" t="str">
        <f>IF($B49="","",DATE($B49,$C49,6))</f>
        <v/>
      </c>
      <c r="M50" s="15" t="str">
        <f>IF($B49="","",DATE($B49,$C49,7))</f>
        <v/>
      </c>
      <c r="N50" s="15" t="str">
        <f>IF($B49="","",DATE($B49,$C49,8))</f>
        <v/>
      </c>
      <c r="O50" s="15" t="str">
        <f>IF($B49="","",DATE($B49,$C49,9))</f>
        <v/>
      </c>
      <c r="P50" s="15" t="str">
        <f>IF($B49="","",DATE($B49,$C49,10))</f>
        <v/>
      </c>
      <c r="Q50" s="15" t="str">
        <f>IF($B49="","",DATE($B49,$C49,11))</f>
        <v/>
      </c>
      <c r="R50" s="15" t="str">
        <f>IF($B49="","",DATE($B49,$C49,12))</f>
        <v/>
      </c>
      <c r="S50" s="15" t="str">
        <f>IF($B49="","",DATE($B49,$C49,13))</f>
        <v/>
      </c>
      <c r="T50" s="15" t="str">
        <f>IF($B49="","",DATE($B49,$C49,14))</f>
        <v/>
      </c>
      <c r="U50" s="15" t="str">
        <f>IF($B49="","",DATE($B49,$C49,15))</f>
        <v/>
      </c>
      <c r="V50" s="15" t="str">
        <f>IF($B49="","",DATE($B49,$C49,16))</f>
        <v/>
      </c>
      <c r="W50" s="15" t="str">
        <f>IF($B49="","",DATE($B49,$C49,17))</f>
        <v/>
      </c>
      <c r="X50" s="15" t="str">
        <f>IF($B49="","",DATE($B49,$C49,18))</f>
        <v/>
      </c>
      <c r="Y50" s="15" t="str">
        <f>IF($B49="","",DATE($B49,$C49,19))</f>
        <v/>
      </c>
      <c r="Z50" s="15" t="str">
        <f>IF($B49="","",DATE($B49,$C49,20))</f>
        <v/>
      </c>
      <c r="AA50" s="15" t="str">
        <f>IF($B49="","",DATE($B49,$C49,21))</f>
        <v/>
      </c>
      <c r="AB50" s="15" t="str">
        <f>IF($B49="","",DATE($B49,$C49,22))</f>
        <v/>
      </c>
      <c r="AC50" s="15" t="str">
        <f>IF($B49="","",DATE($B49,$C49,23))</f>
        <v/>
      </c>
      <c r="AD50" s="15" t="str">
        <f>IF($B49="","",DATE($B49,$C49,24))</f>
        <v/>
      </c>
      <c r="AE50" s="15" t="str">
        <f>IF($B49="","",DATE($B49,$C49,25))</f>
        <v/>
      </c>
      <c r="AF50" s="15" t="str">
        <f>IF($B49="","",DATE($B49,$C49,26))</f>
        <v/>
      </c>
      <c r="AG50" s="15" t="str">
        <f>IF($B49="","",DATE($B49,$C49,27))</f>
        <v/>
      </c>
      <c r="AH50" s="15" t="str">
        <f>IF($B49="","",DATE($B49,$C49,28))</f>
        <v/>
      </c>
      <c r="AI50" s="15" t="str">
        <f>IF($B49="","",IF(MONTH(DATE($B49,$C49,29))=$C49,DATE($B49,$C49,29),""))</f>
        <v/>
      </c>
      <c r="AJ50" s="15" t="str">
        <f>IF($B49="","",IF(MONTH(DATE($B49,$C49,30))=$C49,DATE($B49,$C49,30),""))</f>
        <v/>
      </c>
      <c r="AK50" s="15" t="str">
        <f>IF($B49="","",IF(MONTH(DATE($B49,$C49,31))=$C49,DATE($B49,$C49,31),""))</f>
        <v/>
      </c>
      <c r="AL50" s="86" t="s">
        <v>8</v>
      </c>
      <c r="AM50" s="86" t="s">
        <v>4</v>
      </c>
      <c r="AN50" s="88" t="s">
        <v>35</v>
      </c>
      <c r="AO50" s="93" t="s">
        <v>42</v>
      </c>
      <c r="AP50" s="89" t="s">
        <v>34</v>
      </c>
      <c r="AQ50" s="91" t="s">
        <v>13</v>
      </c>
    </row>
    <row r="51" spans="1:43" ht="20.25" hidden="1" customHeight="1" thickBot="1" x14ac:dyDescent="0.45">
      <c r="A51" s="54" t="s">
        <v>26</v>
      </c>
      <c r="B51" s="54">
        <f>COUNTIFS(G50:AK50,"&gt;="&amp;H$5,G50:AK50,"&lt;="&amp;P$5,G51:AK51,"土",G52:AK52,"〇")+COUNTIFS(G50:AK50,"&gt;="&amp;H$5,G50:AK50,"&lt;="&amp;P$5,G51:AK51,"日",G52:AK52,"〇")</f>
        <v>0</v>
      </c>
      <c r="C51" s="54">
        <f>COUNTIFS(G50:AK50,"&gt;="&amp;H$5,G50:AK50,"&lt;="&amp;P$5,G51:AK51,"土",G54:AK54,"〇")+COUNTIFS(G50:AK50,"&gt;="&amp;H$5,G50:AK50,"&lt;="&amp;P$5,G51:AK51,"日",G54:AK54,"〇")</f>
        <v>0</v>
      </c>
      <c r="E51" s="84"/>
      <c r="F51" s="85"/>
      <c r="G51" s="19" t="str">
        <f>IFERROR(IF(WEEKDAY(G50,1)=1,"日",IF(WEEKDAY(G50,1)=2,"月",IF(WEEKDAY(G50,1)=3,"火",IF(WEEKDAY(G50,1)=4,"水",IF(WEEKDAY(G50,1)=5,"木",IF(WEEKDAY(G50,1)=6,"金","土")))))),"")</f>
        <v/>
      </c>
      <c r="H51" s="19" t="str">
        <f t="shared" ref="H51:N51" si="7">IFERROR(IF(WEEKDAY(H50,1)=1,"日",IF(WEEKDAY(H50,1)=2,"月",IF(WEEKDAY(H50,1)=3,"火",IF(WEEKDAY(H50,1)=4,"水",IF(WEEKDAY(H50,1)=5,"木",IF(WEEKDAY(H50,1)=6,"金","土")))))),"")</f>
        <v/>
      </c>
      <c r="I51" s="19" t="str">
        <f t="shared" si="7"/>
        <v/>
      </c>
      <c r="J51" s="19" t="str">
        <f t="shared" si="7"/>
        <v/>
      </c>
      <c r="K51" s="19" t="str">
        <f t="shared" si="7"/>
        <v/>
      </c>
      <c r="L51" s="19" t="str">
        <f t="shared" si="7"/>
        <v/>
      </c>
      <c r="M51" s="19" t="str">
        <f t="shared" si="7"/>
        <v/>
      </c>
      <c r="N51" s="19" t="str">
        <f t="shared" si="7"/>
        <v/>
      </c>
      <c r="O51" s="19" t="str">
        <f>IFERROR(IF(WEEKDAY(O50,1)=1,"日",IF(WEEKDAY(O50,1)=2,"月",IF(WEEKDAY(O50,1)=3,"火",IF(WEEKDAY(O50,1)=4,"水",IF(WEEKDAY(O50,1)=5,"木",IF(WEEKDAY(O50,1)=6,"金","土")))))),"")</f>
        <v/>
      </c>
      <c r="P51" s="19" t="str">
        <f t="shared" ref="P51:AK51" si="8">IFERROR(IF(WEEKDAY(P50,1)=1,"日",IF(WEEKDAY(P50,1)=2,"月",IF(WEEKDAY(P50,1)=3,"火",IF(WEEKDAY(P50,1)=4,"水",IF(WEEKDAY(P50,1)=5,"木",IF(WEEKDAY(P50,1)=6,"金","土")))))),"")</f>
        <v/>
      </c>
      <c r="Q51" s="19" t="str">
        <f t="shared" si="8"/>
        <v/>
      </c>
      <c r="R51" s="19" t="str">
        <f t="shared" si="8"/>
        <v/>
      </c>
      <c r="S51" s="19" t="str">
        <f t="shared" si="8"/>
        <v/>
      </c>
      <c r="T51" s="19" t="str">
        <f t="shared" si="8"/>
        <v/>
      </c>
      <c r="U51" s="19" t="str">
        <f t="shared" si="8"/>
        <v/>
      </c>
      <c r="V51" s="19" t="str">
        <f t="shared" si="8"/>
        <v/>
      </c>
      <c r="W51" s="19" t="str">
        <f t="shared" si="8"/>
        <v/>
      </c>
      <c r="X51" s="19" t="str">
        <f t="shared" si="8"/>
        <v/>
      </c>
      <c r="Y51" s="19" t="str">
        <f t="shared" si="8"/>
        <v/>
      </c>
      <c r="Z51" s="19" t="str">
        <f t="shared" si="8"/>
        <v/>
      </c>
      <c r="AA51" s="19" t="str">
        <f t="shared" si="8"/>
        <v/>
      </c>
      <c r="AB51" s="19" t="str">
        <f t="shared" si="8"/>
        <v/>
      </c>
      <c r="AC51" s="19" t="str">
        <f t="shared" si="8"/>
        <v/>
      </c>
      <c r="AD51" s="19" t="str">
        <f t="shared" si="8"/>
        <v/>
      </c>
      <c r="AE51" s="19" t="str">
        <f t="shared" si="8"/>
        <v/>
      </c>
      <c r="AF51" s="19" t="str">
        <f t="shared" si="8"/>
        <v/>
      </c>
      <c r="AG51" s="19" t="str">
        <f t="shared" si="8"/>
        <v/>
      </c>
      <c r="AH51" s="19" t="str">
        <f t="shared" si="8"/>
        <v/>
      </c>
      <c r="AI51" s="19" t="str">
        <f t="shared" si="8"/>
        <v/>
      </c>
      <c r="AJ51" s="19" t="str">
        <f t="shared" si="8"/>
        <v/>
      </c>
      <c r="AK51" s="19" t="str">
        <f t="shared" si="8"/>
        <v/>
      </c>
      <c r="AL51" s="87"/>
      <c r="AM51" s="87"/>
      <c r="AN51" s="87"/>
      <c r="AO51" s="94"/>
      <c r="AP51" s="90"/>
      <c r="AQ51" s="92"/>
    </row>
    <row r="52" spans="1:43" ht="20.25" hidden="1" customHeight="1" x14ac:dyDescent="0.4">
      <c r="A52" s="54" t="s">
        <v>32</v>
      </c>
      <c r="B52" s="56">
        <f>AL52</f>
        <v>0</v>
      </c>
      <c r="C52" s="56">
        <f>AL54</f>
        <v>0</v>
      </c>
      <c r="E52" s="95" t="s">
        <v>0</v>
      </c>
      <c r="F52" s="28" t="s">
        <v>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15">
        <f>COUNTIFS(G50:AK50,"&gt;="&amp;H$5,G50:AK50,"&lt;="&amp;P$5,G52:AK52,"〇")</f>
        <v>0</v>
      </c>
      <c r="AM52" s="96">
        <f>IFERROR(AL53/AL52,0)</f>
        <v>0</v>
      </c>
      <c r="AN52" s="97" t="str">
        <f>IF(AND(AL52=0,AL53=0),"対象外",
IF(B51=0,"対象外",
IF(AND(B51/AL52&lt;0.285,AL53&gt;=B51),"〇",
IF(AM52&lt;0.285,"×","〇"))))</f>
        <v>対象外</v>
      </c>
      <c r="AO52" s="78"/>
      <c r="AP52" s="98"/>
      <c r="AQ52" s="100" t="s">
        <v>27</v>
      </c>
    </row>
    <row r="53" spans="1:43" ht="20.25" hidden="1" customHeight="1" thickBot="1" x14ac:dyDescent="0.45">
      <c r="A53" s="54" t="s">
        <v>33</v>
      </c>
      <c r="B53" s="54">
        <f>AL53</f>
        <v>0</v>
      </c>
      <c r="C53" s="54">
        <f>AL55</f>
        <v>0</v>
      </c>
      <c r="E53" s="69"/>
      <c r="F53" s="5" t="s">
        <v>10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8"/>
      <c r="AL53" s="7">
        <f>COUNTIFS(G50:AK50,"&gt;="&amp;H$5,G50:AK50,"&lt;="&amp;P$5,G53:AK53,"&lt;&gt;"&amp;"")</f>
        <v>0</v>
      </c>
      <c r="AM53" s="71"/>
      <c r="AN53" s="73"/>
      <c r="AO53" s="79"/>
      <c r="AP53" s="99"/>
      <c r="AQ53" s="101"/>
    </row>
    <row r="54" spans="1:43" ht="20.25" hidden="1" customHeight="1" thickTop="1" x14ac:dyDescent="0.4">
      <c r="A54" s="54" t="s">
        <v>25</v>
      </c>
      <c r="B54" s="57" t="str">
        <f>AN52</f>
        <v>対象外</v>
      </c>
      <c r="C54" s="57" t="str">
        <f>AN54</f>
        <v>対象外</v>
      </c>
      <c r="E54" s="68" t="s">
        <v>1</v>
      </c>
      <c r="F54" s="6" t="s">
        <v>7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27">
        <f>COUNTIFS(G50:AK50,"&gt;="&amp;H$5,G50:AK50,"&lt;="&amp;P$5,G54:AK54,"〇")</f>
        <v>0</v>
      </c>
      <c r="AM54" s="70">
        <f>IFERROR(AL55/AL54,0)</f>
        <v>0</v>
      </c>
      <c r="AN54" s="72" t="str">
        <f>IF(AND(AL54=0,AL55=0),"対象外",
IF(C51=0,"対象外",
IF(AND(C51/AL54&lt;0.285,AL55&gt;=C51),"〇",
IF(AM54&lt;0.285,"×","〇"))))</f>
        <v>対象外</v>
      </c>
      <c r="AO54" s="80" t="str">
        <f>C56</f>
        <v>対象外</v>
      </c>
      <c r="AP54" s="74" t="str">
        <f>IF(AN54="対象外","－",
IF(AN54="×","×",
IF(AND(COUNTIFS(G52:AK52,"〇",G53:AK53,"●",G54:AK54,"〇")=COUNTIFS(G53:AK53,"●",G54:AK54,"〇",G55:AK55,"●"),COUNTIF(G55:AK55,"●")&gt;0),"〇",
IF(AND(COUNTIF(G53:AK53,"●")=0,COUNTIF(G55:AK55,"●")=0,AN54="〇"),"〇","×"))))</f>
        <v>－</v>
      </c>
      <c r="AQ54" s="76" t="s">
        <v>24</v>
      </c>
    </row>
    <row r="55" spans="1:43" ht="20.25" hidden="1" customHeight="1" thickBot="1" x14ac:dyDescent="0.45">
      <c r="A55" s="54" t="s">
        <v>38</v>
      </c>
      <c r="B55" s="57"/>
      <c r="C55" s="57" t="str">
        <f>IF(C49="","",AP54)</f>
        <v/>
      </c>
      <c r="E55" s="69"/>
      <c r="F55" s="5" t="s">
        <v>10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8"/>
      <c r="AL55" s="7">
        <f>COUNTIFS(G50:AK50,"&gt;="&amp;H$5,G50:AK50,"&lt;="&amp;P$5,G55:AK55,"&lt;&gt;"&amp;"")</f>
        <v>0</v>
      </c>
      <c r="AM55" s="71"/>
      <c r="AN55" s="73"/>
      <c r="AO55" s="81"/>
      <c r="AP55" s="75"/>
      <c r="AQ55" s="77"/>
    </row>
    <row r="56" spans="1:43" ht="42" hidden="1" customHeight="1" thickTop="1" thickBot="1" x14ac:dyDescent="0.45">
      <c r="A56" s="58" t="s">
        <v>39</v>
      </c>
      <c r="C56" s="62" t="str">
        <f>IF(OR(C49="",AN54="対象外"),"対象外",IF(AND(COUNTIFS(G52:AK52,"〇",G53:AK53,"●",G54:AK54,"〇")=COUNTIFS(G53:AK53,"●",G54:AK54,"〇",G55:AK55,"●"),COUNTIF(G55:AK55,"●")&gt;0),"〇","×"))</f>
        <v>対象外</v>
      </c>
      <c r="E56" s="25" t="s">
        <v>13</v>
      </c>
      <c r="F56" s="20"/>
      <c r="G56" s="22"/>
      <c r="H56" s="22"/>
      <c r="I56" s="22"/>
      <c r="J56" s="22"/>
      <c r="K56" s="22"/>
      <c r="L56" s="22"/>
      <c r="M56" s="22"/>
      <c r="N56" s="22"/>
      <c r="O56" s="2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60"/>
      <c r="AL56" s="31"/>
      <c r="AM56" s="32"/>
      <c r="AN56" s="32"/>
      <c r="AO56" s="32"/>
      <c r="AP56" s="33"/>
      <c r="AQ56" s="23" t="s">
        <v>17</v>
      </c>
    </row>
    <row r="57" spans="1:43" ht="20.25" hidden="1" customHeight="1" x14ac:dyDescent="0.4">
      <c r="E57" s="14"/>
      <c r="F57" s="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4"/>
      <c r="AL57" s="10"/>
      <c r="AM57" s="11"/>
    </row>
    <row r="58" spans="1:43" ht="20.25" hidden="1" customHeight="1" thickBot="1" x14ac:dyDescent="0.45">
      <c r="A58" s="54" t="s">
        <v>30</v>
      </c>
      <c r="B58" s="54" t="str">
        <f>IF(C58="","",IF(C49=12,B49+1,B49))</f>
        <v/>
      </c>
      <c r="C58" s="59" t="str">
        <f>IF(C49="","",IF(DATE(IF(C49=12,B49+1,B49),IF(C49=12,1,C49+1),1)&gt;P$5,"",IF(C49=12,1,C49+1)))</f>
        <v/>
      </c>
      <c r="E58" s="11" t="str">
        <f>IF(B58="","","令和"&amp;B58-2018&amp;"年"&amp;C58&amp;"月")</f>
        <v/>
      </c>
      <c r="G58" s="12" t="s">
        <v>11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1"/>
      <c r="AL58" s="10"/>
      <c r="AM58" s="11"/>
    </row>
    <row r="59" spans="1:43" ht="20.25" hidden="1" customHeight="1" x14ac:dyDescent="0.4">
      <c r="E59" s="82"/>
      <c r="F59" s="83"/>
      <c r="G59" s="15" t="str">
        <f>IF($B58="","",DATE($B58,$C58,1))</f>
        <v/>
      </c>
      <c r="H59" s="15" t="str">
        <f>IF($B58="","",DATE($B58,$C58,2))</f>
        <v/>
      </c>
      <c r="I59" s="15" t="str">
        <f>IF($B58="","",DATE($B58,$C58,3))</f>
        <v/>
      </c>
      <c r="J59" s="15" t="str">
        <f>IF($B58="","",DATE($B58,$C58,4))</f>
        <v/>
      </c>
      <c r="K59" s="15" t="str">
        <f>IF($B58="","",DATE($B58,$C58,5))</f>
        <v/>
      </c>
      <c r="L59" s="15" t="str">
        <f>IF($B58="","",DATE($B58,$C58,6))</f>
        <v/>
      </c>
      <c r="M59" s="15" t="str">
        <f>IF($B58="","",DATE($B58,$C58,7))</f>
        <v/>
      </c>
      <c r="N59" s="15" t="str">
        <f>IF($B58="","",DATE($B58,$C58,8))</f>
        <v/>
      </c>
      <c r="O59" s="15" t="str">
        <f>IF($B58="","",DATE($B58,$C58,9))</f>
        <v/>
      </c>
      <c r="P59" s="15" t="str">
        <f>IF($B58="","",DATE($B58,$C58,10))</f>
        <v/>
      </c>
      <c r="Q59" s="15" t="str">
        <f>IF($B58="","",DATE($B58,$C58,11))</f>
        <v/>
      </c>
      <c r="R59" s="15" t="str">
        <f>IF($B58="","",DATE($B58,$C58,12))</f>
        <v/>
      </c>
      <c r="S59" s="15" t="str">
        <f>IF($B58="","",DATE($B58,$C58,13))</f>
        <v/>
      </c>
      <c r="T59" s="15" t="str">
        <f>IF($B58="","",DATE($B58,$C58,14))</f>
        <v/>
      </c>
      <c r="U59" s="15" t="str">
        <f>IF($B58="","",DATE($B58,$C58,15))</f>
        <v/>
      </c>
      <c r="V59" s="15" t="str">
        <f>IF($B58="","",DATE($B58,$C58,16))</f>
        <v/>
      </c>
      <c r="W59" s="15" t="str">
        <f>IF($B58="","",DATE($B58,$C58,17))</f>
        <v/>
      </c>
      <c r="X59" s="15" t="str">
        <f>IF($B58="","",DATE($B58,$C58,18))</f>
        <v/>
      </c>
      <c r="Y59" s="15" t="str">
        <f>IF($B58="","",DATE($B58,$C58,19))</f>
        <v/>
      </c>
      <c r="Z59" s="15" t="str">
        <f>IF($B58="","",DATE($B58,$C58,20))</f>
        <v/>
      </c>
      <c r="AA59" s="15" t="str">
        <f>IF($B58="","",DATE($B58,$C58,21))</f>
        <v/>
      </c>
      <c r="AB59" s="15" t="str">
        <f>IF($B58="","",DATE($B58,$C58,22))</f>
        <v/>
      </c>
      <c r="AC59" s="15" t="str">
        <f>IF($B58="","",DATE($B58,$C58,23))</f>
        <v/>
      </c>
      <c r="AD59" s="15" t="str">
        <f>IF($B58="","",DATE($B58,$C58,24))</f>
        <v/>
      </c>
      <c r="AE59" s="15" t="str">
        <f>IF($B58="","",DATE($B58,$C58,25))</f>
        <v/>
      </c>
      <c r="AF59" s="15" t="str">
        <f>IF($B58="","",DATE($B58,$C58,26))</f>
        <v/>
      </c>
      <c r="AG59" s="15" t="str">
        <f>IF($B58="","",DATE($B58,$C58,27))</f>
        <v/>
      </c>
      <c r="AH59" s="15" t="str">
        <f>IF($B58="","",DATE($B58,$C58,28))</f>
        <v/>
      </c>
      <c r="AI59" s="15" t="str">
        <f>IF($B58="","",IF(MONTH(DATE($B58,$C58,29))=$C58,DATE($B58,$C58,29),""))</f>
        <v/>
      </c>
      <c r="AJ59" s="15" t="str">
        <f>IF($B58="","",IF(MONTH(DATE($B58,$C58,30))=$C58,DATE($B58,$C58,30),""))</f>
        <v/>
      </c>
      <c r="AK59" s="15" t="str">
        <f>IF($B58="","",IF(MONTH(DATE($B58,$C58,31))=$C58,DATE($B58,$C58,31),""))</f>
        <v/>
      </c>
      <c r="AL59" s="86" t="s">
        <v>8</v>
      </c>
      <c r="AM59" s="86" t="s">
        <v>4</v>
      </c>
      <c r="AN59" s="88" t="s">
        <v>35</v>
      </c>
      <c r="AO59" s="93" t="s">
        <v>42</v>
      </c>
      <c r="AP59" s="89" t="s">
        <v>34</v>
      </c>
      <c r="AQ59" s="91" t="s">
        <v>13</v>
      </c>
    </row>
    <row r="60" spans="1:43" ht="20.25" hidden="1" customHeight="1" thickBot="1" x14ac:dyDescent="0.45">
      <c r="A60" s="54" t="s">
        <v>26</v>
      </c>
      <c r="B60" s="54">
        <f>COUNTIFS(G59:AK59,"&gt;="&amp;H$5,G59:AK59,"&lt;="&amp;P$5,G60:AK60,"土",G61:AK61,"〇")+COUNTIFS(G59:AK59,"&gt;="&amp;H$5,G59:AK59,"&lt;="&amp;P$5,G60:AK60,"日",G61:AK61,"〇")</f>
        <v>0</v>
      </c>
      <c r="C60" s="54">
        <f>COUNTIFS(G59:AK59,"&gt;="&amp;H$5,G59:AK59,"&lt;="&amp;P$5,G60:AK60,"土",G63:AK63,"〇")+COUNTIFS(G59:AK59,"&gt;="&amp;H$5,G59:AK59,"&lt;="&amp;P$5,G60:AK60,"日",G63:AK63,"〇")</f>
        <v>0</v>
      </c>
      <c r="E60" s="84"/>
      <c r="F60" s="85"/>
      <c r="G60" s="19" t="str">
        <f>IFERROR(IF(WEEKDAY(G59,1)=1,"日",IF(WEEKDAY(G59,1)=2,"月",IF(WEEKDAY(G59,1)=3,"火",IF(WEEKDAY(G59,1)=4,"水",IF(WEEKDAY(G59,1)=5,"木",IF(WEEKDAY(G59,1)=6,"金","土")))))),"")</f>
        <v/>
      </c>
      <c r="H60" s="19" t="str">
        <f t="shared" ref="H60:N60" si="9">IFERROR(IF(WEEKDAY(H59,1)=1,"日",IF(WEEKDAY(H59,1)=2,"月",IF(WEEKDAY(H59,1)=3,"火",IF(WEEKDAY(H59,1)=4,"水",IF(WEEKDAY(H59,1)=5,"木",IF(WEEKDAY(H59,1)=6,"金","土")))))),"")</f>
        <v/>
      </c>
      <c r="I60" s="19" t="str">
        <f t="shared" si="9"/>
        <v/>
      </c>
      <c r="J60" s="19" t="str">
        <f t="shared" si="9"/>
        <v/>
      </c>
      <c r="K60" s="19" t="str">
        <f t="shared" si="9"/>
        <v/>
      </c>
      <c r="L60" s="19" t="str">
        <f t="shared" si="9"/>
        <v/>
      </c>
      <c r="M60" s="19" t="str">
        <f t="shared" si="9"/>
        <v/>
      </c>
      <c r="N60" s="19" t="str">
        <f t="shared" si="9"/>
        <v/>
      </c>
      <c r="O60" s="19" t="str">
        <f>IFERROR(IF(WEEKDAY(O59,1)=1,"日",IF(WEEKDAY(O59,1)=2,"月",IF(WEEKDAY(O59,1)=3,"火",IF(WEEKDAY(O59,1)=4,"水",IF(WEEKDAY(O59,1)=5,"木",IF(WEEKDAY(O59,1)=6,"金","土")))))),"")</f>
        <v/>
      </c>
      <c r="P60" s="19" t="str">
        <f t="shared" ref="P60:AK60" si="10">IFERROR(IF(WEEKDAY(P59,1)=1,"日",IF(WEEKDAY(P59,1)=2,"月",IF(WEEKDAY(P59,1)=3,"火",IF(WEEKDAY(P59,1)=4,"水",IF(WEEKDAY(P59,1)=5,"木",IF(WEEKDAY(P59,1)=6,"金","土")))))),"")</f>
        <v/>
      </c>
      <c r="Q60" s="19" t="str">
        <f t="shared" si="10"/>
        <v/>
      </c>
      <c r="R60" s="19" t="str">
        <f t="shared" si="10"/>
        <v/>
      </c>
      <c r="S60" s="19" t="str">
        <f t="shared" si="10"/>
        <v/>
      </c>
      <c r="T60" s="19" t="str">
        <f t="shared" si="10"/>
        <v/>
      </c>
      <c r="U60" s="19" t="str">
        <f t="shared" si="10"/>
        <v/>
      </c>
      <c r="V60" s="19" t="str">
        <f t="shared" si="10"/>
        <v/>
      </c>
      <c r="W60" s="19" t="str">
        <f t="shared" si="10"/>
        <v/>
      </c>
      <c r="X60" s="19" t="str">
        <f t="shared" si="10"/>
        <v/>
      </c>
      <c r="Y60" s="19" t="str">
        <f t="shared" si="10"/>
        <v/>
      </c>
      <c r="Z60" s="19" t="str">
        <f t="shared" si="10"/>
        <v/>
      </c>
      <c r="AA60" s="19" t="str">
        <f t="shared" si="10"/>
        <v/>
      </c>
      <c r="AB60" s="19" t="str">
        <f t="shared" si="10"/>
        <v/>
      </c>
      <c r="AC60" s="19" t="str">
        <f t="shared" si="10"/>
        <v/>
      </c>
      <c r="AD60" s="19" t="str">
        <f t="shared" si="10"/>
        <v/>
      </c>
      <c r="AE60" s="19" t="str">
        <f t="shared" si="10"/>
        <v/>
      </c>
      <c r="AF60" s="19" t="str">
        <f t="shared" si="10"/>
        <v/>
      </c>
      <c r="AG60" s="19" t="str">
        <f t="shared" si="10"/>
        <v/>
      </c>
      <c r="AH60" s="19" t="str">
        <f t="shared" si="10"/>
        <v/>
      </c>
      <c r="AI60" s="19" t="str">
        <f t="shared" si="10"/>
        <v/>
      </c>
      <c r="AJ60" s="19" t="str">
        <f t="shared" si="10"/>
        <v/>
      </c>
      <c r="AK60" s="19" t="str">
        <f t="shared" si="10"/>
        <v/>
      </c>
      <c r="AL60" s="87"/>
      <c r="AM60" s="87"/>
      <c r="AN60" s="87"/>
      <c r="AO60" s="94"/>
      <c r="AP60" s="90"/>
      <c r="AQ60" s="92"/>
    </row>
    <row r="61" spans="1:43" ht="20.25" hidden="1" customHeight="1" x14ac:dyDescent="0.4">
      <c r="A61" s="54" t="s">
        <v>32</v>
      </c>
      <c r="B61" s="56">
        <f>AL61</f>
        <v>0</v>
      </c>
      <c r="C61" s="56">
        <f>AL63</f>
        <v>0</v>
      </c>
      <c r="E61" s="95" t="s">
        <v>0</v>
      </c>
      <c r="F61" s="28" t="s">
        <v>7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15">
        <f>COUNTIFS(G59:AK59,"&gt;="&amp;H$5,G59:AK59,"&lt;="&amp;P$5,G61:AK61,"〇")</f>
        <v>0</v>
      </c>
      <c r="AM61" s="96">
        <f>IFERROR(AL62/AL61,0)</f>
        <v>0</v>
      </c>
      <c r="AN61" s="97" t="str">
        <f>IF(AND(AL61=0,AL62=0),"対象外",
IF(B60=0,"対象外",
IF(AND(B60/AL61&lt;0.285,AL62&gt;=B60),"〇",
IF(AM61&lt;0.285,"×","〇"))))</f>
        <v>対象外</v>
      </c>
      <c r="AO61" s="78"/>
      <c r="AP61" s="98"/>
      <c r="AQ61" s="100" t="s">
        <v>27</v>
      </c>
    </row>
    <row r="62" spans="1:43" ht="20.25" hidden="1" customHeight="1" thickBot="1" x14ac:dyDescent="0.45">
      <c r="A62" s="54" t="s">
        <v>33</v>
      </c>
      <c r="B62" s="54">
        <f>AL62</f>
        <v>0</v>
      </c>
      <c r="C62" s="54">
        <f>AL64</f>
        <v>0</v>
      </c>
      <c r="E62" s="69"/>
      <c r="F62" s="5" t="s">
        <v>10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8"/>
      <c r="AL62" s="7">
        <f>COUNTIFS(G59:AK59,"&gt;="&amp;H$5,G59:AK59,"&lt;="&amp;P$5,G62:AK62,"&lt;&gt;"&amp;"")</f>
        <v>0</v>
      </c>
      <c r="AM62" s="71"/>
      <c r="AN62" s="73"/>
      <c r="AO62" s="79"/>
      <c r="AP62" s="99"/>
      <c r="AQ62" s="101"/>
    </row>
    <row r="63" spans="1:43" ht="20.25" hidden="1" customHeight="1" thickTop="1" x14ac:dyDescent="0.4">
      <c r="A63" s="54" t="s">
        <v>25</v>
      </c>
      <c r="B63" s="57" t="str">
        <f>AN61</f>
        <v>対象外</v>
      </c>
      <c r="C63" s="57" t="str">
        <f>AN63</f>
        <v>対象外</v>
      </c>
      <c r="E63" s="68" t="s">
        <v>1</v>
      </c>
      <c r="F63" s="6" t="s">
        <v>7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27">
        <f>COUNTIFS(G59:AK59,"&gt;="&amp;H$5,G59:AK59,"&lt;="&amp;P$5,G63:AK63,"〇")</f>
        <v>0</v>
      </c>
      <c r="AM63" s="70">
        <f>IFERROR(AL64/AL63,0)</f>
        <v>0</v>
      </c>
      <c r="AN63" s="72" t="str">
        <f>IF(AND(AL63=0,AL64=0),"対象外",
IF(C60=0,"対象外",
IF(AND(C60/AL63&lt;0.285,AL64&gt;=C60),"〇",
IF(AM63&lt;0.285,"×","〇"))))</f>
        <v>対象外</v>
      </c>
      <c r="AO63" s="80" t="str">
        <f>C65</f>
        <v>対象外</v>
      </c>
      <c r="AP63" s="74" t="str">
        <f>IF(AN63="対象外","－",
IF(AN63="×","×",
IF(AND(COUNTIFS(G61:AK61,"〇",G62:AK62,"●",G63:AK63,"〇")=COUNTIFS(G62:AK62,"●",G63:AK63,"〇",G64:AK64,"●"),COUNTIF(G64:AK64,"●")&gt;0),"〇",
IF(AND(COUNTIF(G62:AK62,"●")=0,COUNTIF(G64:AK64,"●")=0,AN63="〇"),"〇","×"))))</f>
        <v>－</v>
      </c>
      <c r="AQ63" s="76" t="s">
        <v>24</v>
      </c>
    </row>
    <row r="64" spans="1:43" ht="20.25" hidden="1" customHeight="1" thickBot="1" x14ac:dyDescent="0.45">
      <c r="A64" s="54" t="s">
        <v>38</v>
      </c>
      <c r="B64" s="57"/>
      <c r="C64" s="57" t="str">
        <f>IF(C58="","",AP63)</f>
        <v/>
      </c>
      <c r="E64" s="69"/>
      <c r="F64" s="5" t="s">
        <v>10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8"/>
      <c r="AL64" s="7">
        <f>COUNTIFS(G59:AK59,"&gt;="&amp;H$5,G59:AK59,"&lt;="&amp;P$5,G64:AK64,"&lt;&gt;"&amp;"")</f>
        <v>0</v>
      </c>
      <c r="AM64" s="71"/>
      <c r="AN64" s="73"/>
      <c r="AO64" s="81"/>
      <c r="AP64" s="75"/>
      <c r="AQ64" s="77"/>
    </row>
    <row r="65" spans="1:43" ht="42" hidden="1" customHeight="1" thickTop="1" thickBot="1" x14ac:dyDescent="0.45">
      <c r="A65" s="58" t="s">
        <v>39</v>
      </c>
      <c r="C65" s="62" t="str">
        <f>IF(OR(C58="",AN63="対象外"),"対象外",IF(AND(COUNTIFS(G61:AK61,"〇",G62:AK62,"●",G63:AK63,"〇")=COUNTIFS(G62:AK62,"●",G63:AK63,"〇",G64:AK64,"●"),COUNTIF(G64:AK64,"●")&gt;0),"〇","×"))</f>
        <v>対象外</v>
      </c>
      <c r="E65" s="25" t="s">
        <v>13</v>
      </c>
      <c r="F65" s="20"/>
      <c r="G65" s="22"/>
      <c r="H65" s="22"/>
      <c r="I65" s="22"/>
      <c r="J65" s="22"/>
      <c r="K65" s="22"/>
      <c r="L65" s="22"/>
      <c r="M65" s="22"/>
      <c r="N65" s="22"/>
      <c r="O65" s="21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60"/>
      <c r="AL65" s="31"/>
      <c r="AM65" s="32"/>
      <c r="AN65" s="32"/>
      <c r="AO65" s="32"/>
      <c r="AP65" s="33"/>
      <c r="AQ65" s="23" t="s">
        <v>17</v>
      </c>
    </row>
    <row r="66" spans="1:43" ht="20.25" hidden="1" customHeight="1" x14ac:dyDescent="0.4">
      <c r="E66" s="14"/>
      <c r="F66" s="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4"/>
      <c r="AL66" s="10"/>
      <c r="AM66" s="11"/>
    </row>
    <row r="67" spans="1:43" ht="20.25" hidden="1" customHeight="1" thickBot="1" x14ac:dyDescent="0.45">
      <c r="A67" s="54" t="s">
        <v>30</v>
      </c>
      <c r="B67" s="54" t="str">
        <f>IF(C67="","",IF(C58=12,B58+1,B58))</f>
        <v/>
      </c>
      <c r="C67" s="59" t="str">
        <f>IF(C58="","",IF(DATE(IF(C58=12,B58+1,B58),IF(C58=12,1,C58+1),1)&gt;P$5,"",IF(C58=12,1,C58+1)))</f>
        <v/>
      </c>
      <c r="E67" s="11" t="str">
        <f>IF(B67="","","令和"&amp;B67-2018&amp;"年"&amp;C67&amp;"月")</f>
        <v/>
      </c>
      <c r="G67" s="12" t="s">
        <v>11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1"/>
      <c r="AL67" s="10"/>
      <c r="AM67" s="11"/>
    </row>
    <row r="68" spans="1:43" ht="20.25" hidden="1" customHeight="1" x14ac:dyDescent="0.4">
      <c r="E68" s="82"/>
      <c r="F68" s="83"/>
      <c r="G68" s="15" t="str">
        <f>IF($B67="","",DATE($B67,$C67,1))</f>
        <v/>
      </c>
      <c r="H68" s="15" t="str">
        <f>IF($B67="","",DATE($B67,$C67,2))</f>
        <v/>
      </c>
      <c r="I68" s="15" t="str">
        <f>IF($B67="","",DATE($B67,$C67,3))</f>
        <v/>
      </c>
      <c r="J68" s="15" t="str">
        <f>IF($B67="","",DATE($B67,$C67,4))</f>
        <v/>
      </c>
      <c r="K68" s="15" t="str">
        <f>IF($B67="","",DATE($B67,$C67,5))</f>
        <v/>
      </c>
      <c r="L68" s="15" t="str">
        <f>IF($B67="","",DATE($B67,$C67,6))</f>
        <v/>
      </c>
      <c r="M68" s="15" t="str">
        <f>IF($B67="","",DATE($B67,$C67,7))</f>
        <v/>
      </c>
      <c r="N68" s="15" t="str">
        <f>IF($B67="","",DATE($B67,$C67,8))</f>
        <v/>
      </c>
      <c r="O68" s="15" t="str">
        <f>IF($B67="","",DATE($B67,$C67,9))</f>
        <v/>
      </c>
      <c r="P68" s="15" t="str">
        <f>IF($B67="","",DATE($B67,$C67,10))</f>
        <v/>
      </c>
      <c r="Q68" s="15" t="str">
        <f>IF($B67="","",DATE($B67,$C67,11))</f>
        <v/>
      </c>
      <c r="R68" s="15" t="str">
        <f>IF($B67="","",DATE($B67,$C67,12))</f>
        <v/>
      </c>
      <c r="S68" s="15" t="str">
        <f>IF($B67="","",DATE($B67,$C67,13))</f>
        <v/>
      </c>
      <c r="T68" s="15" t="str">
        <f>IF($B67="","",DATE($B67,$C67,14))</f>
        <v/>
      </c>
      <c r="U68" s="15" t="str">
        <f>IF($B67="","",DATE($B67,$C67,15))</f>
        <v/>
      </c>
      <c r="V68" s="15" t="str">
        <f>IF($B67="","",DATE($B67,$C67,16))</f>
        <v/>
      </c>
      <c r="W68" s="15" t="str">
        <f>IF($B67="","",DATE($B67,$C67,17))</f>
        <v/>
      </c>
      <c r="X68" s="15" t="str">
        <f>IF($B67="","",DATE($B67,$C67,18))</f>
        <v/>
      </c>
      <c r="Y68" s="15" t="str">
        <f>IF($B67="","",DATE($B67,$C67,19))</f>
        <v/>
      </c>
      <c r="Z68" s="15" t="str">
        <f>IF($B67="","",DATE($B67,$C67,20))</f>
        <v/>
      </c>
      <c r="AA68" s="15" t="str">
        <f>IF($B67="","",DATE($B67,$C67,21))</f>
        <v/>
      </c>
      <c r="AB68" s="15" t="str">
        <f>IF($B67="","",DATE($B67,$C67,22))</f>
        <v/>
      </c>
      <c r="AC68" s="15" t="str">
        <f>IF($B67="","",DATE($B67,$C67,23))</f>
        <v/>
      </c>
      <c r="AD68" s="15" t="str">
        <f>IF($B67="","",DATE($B67,$C67,24))</f>
        <v/>
      </c>
      <c r="AE68" s="15" t="str">
        <f>IF($B67="","",DATE($B67,$C67,25))</f>
        <v/>
      </c>
      <c r="AF68" s="15" t="str">
        <f>IF($B67="","",DATE($B67,$C67,26))</f>
        <v/>
      </c>
      <c r="AG68" s="15" t="str">
        <f>IF($B67="","",DATE($B67,$C67,27))</f>
        <v/>
      </c>
      <c r="AH68" s="15" t="str">
        <f>IF($B67="","",DATE($B67,$C67,28))</f>
        <v/>
      </c>
      <c r="AI68" s="15" t="str">
        <f>IF($B67="","",IF(MONTH(DATE($B67,$C67,29))=$C67,DATE($B67,$C67,29),""))</f>
        <v/>
      </c>
      <c r="AJ68" s="15" t="str">
        <f>IF($B67="","",IF(MONTH(DATE($B67,$C67,30))=$C67,DATE($B67,$C67,30),""))</f>
        <v/>
      </c>
      <c r="AK68" s="15" t="str">
        <f>IF($B67="","",IF(MONTH(DATE($B67,$C67,31))=$C67,DATE($B67,$C67,31),""))</f>
        <v/>
      </c>
      <c r="AL68" s="86" t="s">
        <v>8</v>
      </c>
      <c r="AM68" s="86" t="s">
        <v>4</v>
      </c>
      <c r="AN68" s="88" t="s">
        <v>35</v>
      </c>
      <c r="AO68" s="93" t="s">
        <v>42</v>
      </c>
      <c r="AP68" s="89" t="s">
        <v>34</v>
      </c>
      <c r="AQ68" s="91" t="s">
        <v>13</v>
      </c>
    </row>
    <row r="69" spans="1:43" ht="20.25" hidden="1" customHeight="1" thickBot="1" x14ac:dyDescent="0.45">
      <c r="A69" s="54" t="s">
        <v>26</v>
      </c>
      <c r="B69" s="54">
        <f>COUNTIFS(G68:AK68,"&gt;="&amp;H$5,G68:AK68,"&lt;="&amp;P$5,G69:AK69,"土",G70:AK70,"〇")+COUNTIFS(G68:AK68,"&gt;="&amp;H$5,G68:AK68,"&lt;="&amp;P$5,G69:AK69,"日",G70:AK70,"〇")</f>
        <v>0</v>
      </c>
      <c r="C69" s="54">
        <f>COUNTIFS(G68:AK68,"&gt;="&amp;H$5,G68:AK68,"&lt;="&amp;P$5,G69:AK69,"土",G72:AK72,"〇")+COUNTIFS(G68:AK68,"&gt;="&amp;H$5,G68:AK68,"&lt;="&amp;P$5,G69:AK69,"日",G72:AK72,"〇")</f>
        <v>0</v>
      </c>
      <c r="E69" s="84"/>
      <c r="F69" s="85"/>
      <c r="G69" s="19" t="str">
        <f>IFERROR(IF(WEEKDAY(G68,1)=1,"日",IF(WEEKDAY(G68,1)=2,"月",IF(WEEKDAY(G68,1)=3,"火",IF(WEEKDAY(G68,1)=4,"水",IF(WEEKDAY(G68,1)=5,"木",IF(WEEKDAY(G68,1)=6,"金","土")))))),"")</f>
        <v/>
      </c>
      <c r="H69" s="19" t="str">
        <f t="shared" ref="H69:N69" si="11">IFERROR(IF(WEEKDAY(H68,1)=1,"日",IF(WEEKDAY(H68,1)=2,"月",IF(WEEKDAY(H68,1)=3,"火",IF(WEEKDAY(H68,1)=4,"水",IF(WEEKDAY(H68,1)=5,"木",IF(WEEKDAY(H68,1)=6,"金","土")))))),"")</f>
        <v/>
      </c>
      <c r="I69" s="19" t="str">
        <f t="shared" si="11"/>
        <v/>
      </c>
      <c r="J69" s="19" t="str">
        <f t="shared" si="11"/>
        <v/>
      </c>
      <c r="K69" s="19" t="str">
        <f t="shared" si="11"/>
        <v/>
      </c>
      <c r="L69" s="19" t="str">
        <f t="shared" si="11"/>
        <v/>
      </c>
      <c r="M69" s="19" t="str">
        <f t="shared" si="11"/>
        <v/>
      </c>
      <c r="N69" s="19" t="str">
        <f t="shared" si="11"/>
        <v/>
      </c>
      <c r="O69" s="19" t="str">
        <f>IFERROR(IF(WEEKDAY(O68,1)=1,"日",IF(WEEKDAY(O68,1)=2,"月",IF(WEEKDAY(O68,1)=3,"火",IF(WEEKDAY(O68,1)=4,"水",IF(WEEKDAY(O68,1)=5,"木",IF(WEEKDAY(O68,1)=6,"金","土")))))),"")</f>
        <v/>
      </c>
      <c r="P69" s="19" t="str">
        <f t="shared" ref="P69:AK69" si="12">IFERROR(IF(WEEKDAY(P68,1)=1,"日",IF(WEEKDAY(P68,1)=2,"月",IF(WEEKDAY(P68,1)=3,"火",IF(WEEKDAY(P68,1)=4,"水",IF(WEEKDAY(P68,1)=5,"木",IF(WEEKDAY(P68,1)=6,"金","土")))))),"")</f>
        <v/>
      </c>
      <c r="Q69" s="19" t="str">
        <f t="shared" si="12"/>
        <v/>
      </c>
      <c r="R69" s="19" t="str">
        <f t="shared" si="12"/>
        <v/>
      </c>
      <c r="S69" s="19" t="str">
        <f t="shared" si="12"/>
        <v/>
      </c>
      <c r="T69" s="19" t="str">
        <f t="shared" si="12"/>
        <v/>
      </c>
      <c r="U69" s="19" t="str">
        <f t="shared" si="12"/>
        <v/>
      </c>
      <c r="V69" s="19" t="str">
        <f t="shared" si="12"/>
        <v/>
      </c>
      <c r="W69" s="19" t="str">
        <f t="shared" si="12"/>
        <v/>
      </c>
      <c r="X69" s="19" t="str">
        <f t="shared" si="12"/>
        <v/>
      </c>
      <c r="Y69" s="19" t="str">
        <f t="shared" si="12"/>
        <v/>
      </c>
      <c r="Z69" s="19" t="str">
        <f t="shared" si="12"/>
        <v/>
      </c>
      <c r="AA69" s="19" t="str">
        <f t="shared" si="12"/>
        <v/>
      </c>
      <c r="AB69" s="19" t="str">
        <f t="shared" si="12"/>
        <v/>
      </c>
      <c r="AC69" s="19" t="str">
        <f t="shared" si="12"/>
        <v/>
      </c>
      <c r="AD69" s="19" t="str">
        <f t="shared" si="12"/>
        <v/>
      </c>
      <c r="AE69" s="19" t="str">
        <f t="shared" si="12"/>
        <v/>
      </c>
      <c r="AF69" s="19" t="str">
        <f t="shared" si="12"/>
        <v/>
      </c>
      <c r="AG69" s="19" t="str">
        <f t="shared" si="12"/>
        <v/>
      </c>
      <c r="AH69" s="19" t="str">
        <f t="shared" si="12"/>
        <v/>
      </c>
      <c r="AI69" s="19" t="str">
        <f t="shared" si="12"/>
        <v/>
      </c>
      <c r="AJ69" s="19" t="str">
        <f t="shared" si="12"/>
        <v/>
      </c>
      <c r="AK69" s="19" t="str">
        <f t="shared" si="12"/>
        <v/>
      </c>
      <c r="AL69" s="87"/>
      <c r="AM69" s="87"/>
      <c r="AN69" s="87"/>
      <c r="AO69" s="94"/>
      <c r="AP69" s="90"/>
      <c r="AQ69" s="92"/>
    </row>
    <row r="70" spans="1:43" ht="20.25" hidden="1" customHeight="1" x14ac:dyDescent="0.4">
      <c r="A70" s="54" t="s">
        <v>32</v>
      </c>
      <c r="B70" s="56">
        <f>AL70</f>
        <v>0</v>
      </c>
      <c r="C70" s="56">
        <f>AL72</f>
        <v>0</v>
      </c>
      <c r="E70" s="95" t="s">
        <v>0</v>
      </c>
      <c r="F70" s="28" t="s">
        <v>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15">
        <f>COUNTIFS(G68:AK68,"&gt;="&amp;H$5,G68:AK68,"&lt;="&amp;P$5,G70:AK70,"〇")</f>
        <v>0</v>
      </c>
      <c r="AM70" s="96">
        <f>IFERROR(AL71/AL70,0)</f>
        <v>0</v>
      </c>
      <c r="AN70" s="97" t="str">
        <f>IF(AND(AL70=0,AL71=0),"対象外",
IF(B69=0,"対象外",
IF(AND(B69/AL70&lt;0.285,AL71&gt;=B69),"〇",
IF(AM70&lt;0.285,"×","〇"))))</f>
        <v>対象外</v>
      </c>
      <c r="AO70" s="78"/>
      <c r="AP70" s="98"/>
      <c r="AQ70" s="100" t="s">
        <v>27</v>
      </c>
    </row>
    <row r="71" spans="1:43" ht="20.25" hidden="1" customHeight="1" thickBot="1" x14ac:dyDescent="0.45">
      <c r="A71" s="54" t="s">
        <v>33</v>
      </c>
      <c r="B71" s="54">
        <f>AL71</f>
        <v>0</v>
      </c>
      <c r="C71" s="54">
        <f>AL73</f>
        <v>0</v>
      </c>
      <c r="E71" s="69"/>
      <c r="F71" s="5" t="s">
        <v>10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8"/>
      <c r="AL71" s="7">
        <f>COUNTIFS(G68:AK68,"&gt;="&amp;H$5,G68:AK68,"&lt;="&amp;P$5,G71:AK71,"&lt;&gt;"&amp;"")</f>
        <v>0</v>
      </c>
      <c r="AM71" s="71"/>
      <c r="AN71" s="73"/>
      <c r="AO71" s="79"/>
      <c r="AP71" s="99"/>
      <c r="AQ71" s="101"/>
    </row>
    <row r="72" spans="1:43" ht="20.25" hidden="1" customHeight="1" thickTop="1" x14ac:dyDescent="0.4">
      <c r="A72" s="54" t="s">
        <v>25</v>
      </c>
      <c r="B72" s="57" t="str">
        <f>AN70</f>
        <v>対象外</v>
      </c>
      <c r="C72" s="57" t="str">
        <f>AN72</f>
        <v>対象外</v>
      </c>
      <c r="E72" s="68" t="s">
        <v>1</v>
      </c>
      <c r="F72" s="6" t="s">
        <v>7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27">
        <f>COUNTIFS(G68:AK68,"&gt;="&amp;H$5,G68:AK68,"&lt;="&amp;P$5,G72:AK72,"〇")</f>
        <v>0</v>
      </c>
      <c r="AM72" s="70">
        <f>IFERROR(AL73/AL72,0)</f>
        <v>0</v>
      </c>
      <c r="AN72" s="72" t="str">
        <f>IF(AND(AL72=0,AL73=0),"対象外",
IF(C69=0,"対象外",
IF(AND(C69/AL72&lt;0.285,AL73&gt;=C69),"〇",
IF(AM72&lt;0.285,"×","〇"))))</f>
        <v>対象外</v>
      </c>
      <c r="AO72" s="80" t="str">
        <f>C74</f>
        <v>対象外</v>
      </c>
      <c r="AP72" s="74" t="str">
        <f>IF(AN72="対象外","－",
IF(AN72="×","×",
IF(AND(COUNTIFS(G70:AK70,"〇",G71:AK71,"●",G72:AK72,"〇")=COUNTIFS(G71:AK71,"●",G72:AK72,"〇",G73:AK73,"●"),COUNTIF(G73:AK73,"●")&gt;0),"〇",
IF(AND(COUNTIF(G71:AK71,"●")=0,COUNTIF(G73:AK73,"●")=0,AN72="〇"),"〇","×"))))</f>
        <v>－</v>
      </c>
      <c r="AQ72" s="76" t="s">
        <v>24</v>
      </c>
    </row>
    <row r="73" spans="1:43" ht="20.25" hidden="1" customHeight="1" thickBot="1" x14ac:dyDescent="0.45">
      <c r="A73" s="54" t="s">
        <v>38</v>
      </c>
      <c r="B73" s="57"/>
      <c r="C73" s="57" t="str">
        <f>IF(C67="","",AP72)</f>
        <v/>
      </c>
      <c r="E73" s="69"/>
      <c r="F73" s="5" t="s">
        <v>10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8"/>
      <c r="AL73" s="7">
        <f>COUNTIFS(G68:AK68,"&gt;="&amp;H$5,G68:AK68,"&lt;="&amp;P$5,G73:AK73,"&lt;&gt;"&amp;"")</f>
        <v>0</v>
      </c>
      <c r="AM73" s="71"/>
      <c r="AN73" s="73"/>
      <c r="AO73" s="81"/>
      <c r="AP73" s="75"/>
      <c r="AQ73" s="77"/>
    </row>
    <row r="74" spans="1:43" ht="42" hidden="1" customHeight="1" thickTop="1" thickBot="1" x14ac:dyDescent="0.45">
      <c r="A74" s="58" t="s">
        <v>39</v>
      </c>
      <c r="C74" s="62" t="str">
        <f>IF(OR(C67="",AN72="対象外"),"対象外",IF(AND(COUNTIFS(G70:AK70,"〇",G71:AK71,"●",G72:AK72,"〇")=COUNTIFS(G71:AK71,"●",G72:AK72,"〇",G73:AK73,"●"),COUNTIF(G73:AK73,"●")&gt;0),"〇","×"))</f>
        <v>対象外</v>
      </c>
      <c r="E74" s="25" t="s">
        <v>13</v>
      </c>
      <c r="F74" s="20"/>
      <c r="G74" s="22"/>
      <c r="H74" s="22"/>
      <c r="I74" s="22"/>
      <c r="J74" s="22"/>
      <c r="K74" s="22"/>
      <c r="L74" s="22"/>
      <c r="M74" s="22"/>
      <c r="N74" s="22"/>
      <c r="O74" s="21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60"/>
      <c r="AL74" s="31"/>
      <c r="AM74" s="32"/>
      <c r="AN74" s="32"/>
      <c r="AO74" s="32"/>
      <c r="AP74" s="33"/>
      <c r="AQ74" s="23" t="s">
        <v>17</v>
      </c>
    </row>
    <row r="75" spans="1:43" ht="20.25" hidden="1" customHeight="1" x14ac:dyDescent="0.4">
      <c r="E75" s="14"/>
      <c r="F75" s="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4"/>
      <c r="AL75" s="10"/>
      <c r="AM75" s="11"/>
    </row>
    <row r="76" spans="1:43" ht="20.25" hidden="1" customHeight="1" thickBot="1" x14ac:dyDescent="0.45">
      <c r="A76" s="54" t="s">
        <v>30</v>
      </c>
      <c r="B76" s="54" t="str">
        <f>IF(C76="","",IF(C67=12,B67+1,B67))</f>
        <v/>
      </c>
      <c r="C76" s="59" t="str">
        <f>IF(C67="","",IF(DATE(IF(C67=12,B67+1,B67),IF(C67=12,1,C67+1),1)&gt;P$5,"",IF(C67=12,1,C67+1)))</f>
        <v/>
      </c>
      <c r="E76" s="11" t="str">
        <f>IF(B76="","","令和"&amp;B76-2018&amp;"年"&amp;C76&amp;"月")</f>
        <v/>
      </c>
      <c r="G76" s="12" t="s">
        <v>11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1"/>
      <c r="AL76" s="10"/>
      <c r="AM76" s="11"/>
    </row>
    <row r="77" spans="1:43" ht="20.25" hidden="1" customHeight="1" x14ac:dyDescent="0.4">
      <c r="E77" s="82"/>
      <c r="F77" s="83"/>
      <c r="G77" s="15" t="str">
        <f>IF($B76="","",DATE($B76,$C76,1))</f>
        <v/>
      </c>
      <c r="H77" s="15" t="str">
        <f>IF($B76="","",DATE($B76,$C76,2))</f>
        <v/>
      </c>
      <c r="I77" s="15" t="str">
        <f>IF($B76="","",DATE($B76,$C76,3))</f>
        <v/>
      </c>
      <c r="J77" s="15" t="str">
        <f>IF($B76="","",DATE($B76,$C76,4))</f>
        <v/>
      </c>
      <c r="K77" s="15" t="str">
        <f>IF($B76="","",DATE($B76,$C76,5))</f>
        <v/>
      </c>
      <c r="L77" s="15" t="str">
        <f>IF($B76="","",DATE($B76,$C76,6))</f>
        <v/>
      </c>
      <c r="M77" s="15" t="str">
        <f>IF($B76="","",DATE($B76,$C76,7))</f>
        <v/>
      </c>
      <c r="N77" s="15" t="str">
        <f>IF($B76="","",DATE($B76,$C76,8))</f>
        <v/>
      </c>
      <c r="O77" s="15" t="str">
        <f>IF($B76="","",DATE($B76,$C76,9))</f>
        <v/>
      </c>
      <c r="P77" s="15" t="str">
        <f>IF($B76="","",DATE($B76,$C76,10))</f>
        <v/>
      </c>
      <c r="Q77" s="15" t="str">
        <f>IF($B76="","",DATE($B76,$C76,11))</f>
        <v/>
      </c>
      <c r="R77" s="15" t="str">
        <f>IF($B76="","",DATE($B76,$C76,12))</f>
        <v/>
      </c>
      <c r="S77" s="15" t="str">
        <f>IF($B76="","",DATE($B76,$C76,13))</f>
        <v/>
      </c>
      <c r="T77" s="15" t="str">
        <f>IF($B76="","",DATE($B76,$C76,14))</f>
        <v/>
      </c>
      <c r="U77" s="15" t="str">
        <f>IF($B76="","",DATE($B76,$C76,15))</f>
        <v/>
      </c>
      <c r="V77" s="15" t="str">
        <f>IF($B76="","",DATE($B76,$C76,16))</f>
        <v/>
      </c>
      <c r="W77" s="15" t="str">
        <f>IF($B76="","",DATE($B76,$C76,17))</f>
        <v/>
      </c>
      <c r="X77" s="15" t="str">
        <f>IF($B76="","",DATE($B76,$C76,18))</f>
        <v/>
      </c>
      <c r="Y77" s="15" t="str">
        <f>IF($B76="","",DATE($B76,$C76,19))</f>
        <v/>
      </c>
      <c r="Z77" s="15" t="str">
        <f>IF($B76="","",DATE($B76,$C76,20))</f>
        <v/>
      </c>
      <c r="AA77" s="15" t="str">
        <f>IF($B76="","",DATE($B76,$C76,21))</f>
        <v/>
      </c>
      <c r="AB77" s="15" t="str">
        <f>IF($B76="","",DATE($B76,$C76,22))</f>
        <v/>
      </c>
      <c r="AC77" s="15" t="str">
        <f>IF($B76="","",DATE($B76,$C76,23))</f>
        <v/>
      </c>
      <c r="AD77" s="15" t="str">
        <f>IF($B76="","",DATE($B76,$C76,24))</f>
        <v/>
      </c>
      <c r="AE77" s="15" t="str">
        <f>IF($B76="","",DATE($B76,$C76,25))</f>
        <v/>
      </c>
      <c r="AF77" s="15" t="str">
        <f>IF($B76="","",DATE($B76,$C76,26))</f>
        <v/>
      </c>
      <c r="AG77" s="15" t="str">
        <f>IF($B76="","",DATE($B76,$C76,27))</f>
        <v/>
      </c>
      <c r="AH77" s="15" t="str">
        <f>IF($B76="","",DATE($B76,$C76,28))</f>
        <v/>
      </c>
      <c r="AI77" s="15" t="str">
        <f>IF($B76="","",IF(MONTH(DATE($B76,$C76,29))=$C76,DATE($B76,$C76,29),""))</f>
        <v/>
      </c>
      <c r="AJ77" s="15" t="str">
        <f>IF($B76="","",IF(MONTH(DATE($B76,$C76,30))=$C76,DATE($B76,$C76,30),""))</f>
        <v/>
      </c>
      <c r="AK77" s="15" t="str">
        <f>IF($B76="","",IF(MONTH(DATE($B76,$C76,31))=$C76,DATE($B76,$C76,31),""))</f>
        <v/>
      </c>
      <c r="AL77" s="86" t="s">
        <v>8</v>
      </c>
      <c r="AM77" s="86" t="s">
        <v>4</v>
      </c>
      <c r="AN77" s="88" t="s">
        <v>35</v>
      </c>
      <c r="AO77" s="93" t="s">
        <v>42</v>
      </c>
      <c r="AP77" s="89" t="s">
        <v>34</v>
      </c>
      <c r="AQ77" s="91" t="s">
        <v>13</v>
      </c>
    </row>
    <row r="78" spans="1:43" ht="20.25" hidden="1" customHeight="1" thickBot="1" x14ac:dyDescent="0.45">
      <c r="A78" s="54" t="s">
        <v>26</v>
      </c>
      <c r="B78" s="54">
        <f>COUNTIFS(G77:AK77,"&gt;="&amp;H$5,G77:AK77,"&lt;="&amp;P$5,G78:AK78,"土",G79:AK79,"〇")+COUNTIFS(G77:AK77,"&gt;="&amp;H$5,G77:AK77,"&lt;="&amp;P$5,G78:AK78,"日",G79:AK79,"〇")</f>
        <v>0</v>
      </c>
      <c r="C78" s="54">
        <f>COUNTIFS(G77:AK77,"&gt;="&amp;H$5,G77:AK77,"&lt;="&amp;P$5,G78:AK78,"土",G81:AK81,"〇")+COUNTIFS(G77:AK77,"&gt;="&amp;H$5,G77:AK77,"&lt;="&amp;P$5,G78:AK78,"日",G81:AK81,"〇")</f>
        <v>0</v>
      </c>
      <c r="E78" s="84"/>
      <c r="F78" s="85"/>
      <c r="G78" s="19" t="str">
        <f>IFERROR(IF(WEEKDAY(G77,1)=1,"日",IF(WEEKDAY(G77,1)=2,"月",IF(WEEKDAY(G77,1)=3,"火",IF(WEEKDAY(G77,1)=4,"水",IF(WEEKDAY(G77,1)=5,"木",IF(WEEKDAY(G77,1)=6,"金","土")))))),"")</f>
        <v/>
      </c>
      <c r="H78" s="19" t="str">
        <f t="shared" ref="H78:N78" si="13">IFERROR(IF(WEEKDAY(H77,1)=1,"日",IF(WEEKDAY(H77,1)=2,"月",IF(WEEKDAY(H77,1)=3,"火",IF(WEEKDAY(H77,1)=4,"水",IF(WEEKDAY(H77,1)=5,"木",IF(WEEKDAY(H77,1)=6,"金","土")))))),"")</f>
        <v/>
      </c>
      <c r="I78" s="19" t="str">
        <f t="shared" si="13"/>
        <v/>
      </c>
      <c r="J78" s="19" t="str">
        <f t="shared" si="13"/>
        <v/>
      </c>
      <c r="K78" s="19" t="str">
        <f t="shared" si="13"/>
        <v/>
      </c>
      <c r="L78" s="19" t="str">
        <f t="shared" si="13"/>
        <v/>
      </c>
      <c r="M78" s="19" t="str">
        <f t="shared" si="13"/>
        <v/>
      </c>
      <c r="N78" s="19" t="str">
        <f t="shared" si="13"/>
        <v/>
      </c>
      <c r="O78" s="19" t="str">
        <f>IFERROR(IF(WEEKDAY(O77,1)=1,"日",IF(WEEKDAY(O77,1)=2,"月",IF(WEEKDAY(O77,1)=3,"火",IF(WEEKDAY(O77,1)=4,"水",IF(WEEKDAY(O77,1)=5,"木",IF(WEEKDAY(O77,1)=6,"金","土")))))),"")</f>
        <v/>
      </c>
      <c r="P78" s="19" t="str">
        <f t="shared" ref="P78:AK78" si="14">IFERROR(IF(WEEKDAY(P77,1)=1,"日",IF(WEEKDAY(P77,1)=2,"月",IF(WEEKDAY(P77,1)=3,"火",IF(WEEKDAY(P77,1)=4,"水",IF(WEEKDAY(P77,1)=5,"木",IF(WEEKDAY(P77,1)=6,"金","土")))))),"")</f>
        <v/>
      </c>
      <c r="Q78" s="19" t="str">
        <f t="shared" si="14"/>
        <v/>
      </c>
      <c r="R78" s="19" t="str">
        <f t="shared" si="14"/>
        <v/>
      </c>
      <c r="S78" s="19" t="str">
        <f t="shared" si="14"/>
        <v/>
      </c>
      <c r="T78" s="19" t="str">
        <f t="shared" si="14"/>
        <v/>
      </c>
      <c r="U78" s="19" t="str">
        <f t="shared" si="14"/>
        <v/>
      </c>
      <c r="V78" s="19" t="str">
        <f t="shared" si="14"/>
        <v/>
      </c>
      <c r="W78" s="19" t="str">
        <f t="shared" si="14"/>
        <v/>
      </c>
      <c r="X78" s="19" t="str">
        <f t="shared" si="14"/>
        <v/>
      </c>
      <c r="Y78" s="19" t="str">
        <f t="shared" si="14"/>
        <v/>
      </c>
      <c r="Z78" s="19" t="str">
        <f t="shared" si="14"/>
        <v/>
      </c>
      <c r="AA78" s="19" t="str">
        <f t="shared" si="14"/>
        <v/>
      </c>
      <c r="AB78" s="19" t="str">
        <f t="shared" si="14"/>
        <v/>
      </c>
      <c r="AC78" s="19" t="str">
        <f t="shared" si="14"/>
        <v/>
      </c>
      <c r="AD78" s="19" t="str">
        <f t="shared" si="14"/>
        <v/>
      </c>
      <c r="AE78" s="19" t="str">
        <f t="shared" si="14"/>
        <v/>
      </c>
      <c r="AF78" s="19" t="str">
        <f t="shared" si="14"/>
        <v/>
      </c>
      <c r="AG78" s="19" t="str">
        <f t="shared" si="14"/>
        <v/>
      </c>
      <c r="AH78" s="19" t="str">
        <f t="shared" si="14"/>
        <v/>
      </c>
      <c r="AI78" s="19" t="str">
        <f t="shared" si="14"/>
        <v/>
      </c>
      <c r="AJ78" s="19" t="str">
        <f t="shared" si="14"/>
        <v/>
      </c>
      <c r="AK78" s="19" t="str">
        <f t="shared" si="14"/>
        <v/>
      </c>
      <c r="AL78" s="87"/>
      <c r="AM78" s="87"/>
      <c r="AN78" s="87"/>
      <c r="AO78" s="94"/>
      <c r="AP78" s="90"/>
      <c r="AQ78" s="92"/>
    </row>
    <row r="79" spans="1:43" ht="20.25" hidden="1" customHeight="1" x14ac:dyDescent="0.4">
      <c r="A79" s="54" t="s">
        <v>32</v>
      </c>
      <c r="B79" s="56">
        <f>AL79</f>
        <v>0</v>
      </c>
      <c r="C79" s="56">
        <f>AL81</f>
        <v>0</v>
      </c>
      <c r="E79" s="95" t="s">
        <v>0</v>
      </c>
      <c r="F79" s="28" t="s">
        <v>7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15">
        <f>COUNTIFS(G77:AK77,"&gt;="&amp;H$5,G77:AK77,"&lt;="&amp;P$5,G79:AK79,"〇")</f>
        <v>0</v>
      </c>
      <c r="AM79" s="96">
        <f>IFERROR(AL80/AL79,0)</f>
        <v>0</v>
      </c>
      <c r="AN79" s="97" t="str">
        <f>IF(AND(AL79=0,AL80=0),"対象外",
IF(B78=0,"対象外",
IF(AND(B78/AL79&lt;0.285,AL80&gt;=B78),"〇",
IF(AM79&lt;0.285,"×","〇"))))</f>
        <v>対象外</v>
      </c>
      <c r="AO79" s="78"/>
      <c r="AP79" s="98"/>
      <c r="AQ79" s="100" t="s">
        <v>27</v>
      </c>
    </row>
    <row r="80" spans="1:43" ht="20.25" hidden="1" customHeight="1" thickBot="1" x14ac:dyDescent="0.45">
      <c r="A80" s="54" t="s">
        <v>33</v>
      </c>
      <c r="B80" s="54">
        <f>AL80</f>
        <v>0</v>
      </c>
      <c r="C80" s="54">
        <f>AL82</f>
        <v>0</v>
      </c>
      <c r="E80" s="69"/>
      <c r="F80" s="5" t="s">
        <v>10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8"/>
      <c r="AL80" s="7">
        <f>COUNTIFS(G77:AK77,"&gt;="&amp;H$5,G77:AK77,"&lt;="&amp;P$5,G80:AK80,"&lt;&gt;"&amp;"")</f>
        <v>0</v>
      </c>
      <c r="AM80" s="71"/>
      <c r="AN80" s="73"/>
      <c r="AO80" s="79"/>
      <c r="AP80" s="99"/>
      <c r="AQ80" s="101"/>
    </row>
    <row r="81" spans="1:43" ht="20.25" hidden="1" customHeight="1" thickTop="1" x14ac:dyDescent="0.4">
      <c r="A81" s="54" t="s">
        <v>25</v>
      </c>
      <c r="B81" s="57" t="str">
        <f>AN79</f>
        <v>対象外</v>
      </c>
      <c r="C81" s="57" t="str">
        <f>AN81</f>
        <v>対象外</v>
      </c>
      <c r="E81" s="68" t="s">
        <v>1</v>
      </c>
      <c r="F81" s="6" t="s">
        <v>7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27">
        <f>COUNTIFS(G77:AK77,"&gt;="&amp;H$5,G77:AK77,"&lt;="&amp;P$5,G81:AK81,"〇")</f>
        <v>0</v>
      </c>
      <c r="AM81" s="70">
        <f>IFERROR(AL82/AL81,0)</f>
        <v>0</v>
      </c>
      <c r="AN81" s="72" t="str">
        <f>IF(AND(AL81=0,AL82=0),"対象外",
IF(C78=0,"対象外",
IF(AND(C78/AL81&lt;0.285,AL82&gt;=C78),"〇",
IF(AM81&lt;0.285,"×","〇"))))</f>
        <v>対象外</v>
      </c>
      <c r="AO81" s="80" t="str">
        <f>C83</f>
        <v>対象外</v>
      </c>
      <c r="AP81" s="74" t="str">
        <f>IF(AN81="対象外","－",
IF(AN81="×","×",
IF(AND(COUNTIFS(G79:AK79,"〇",G80:AK80,"●",G81:AK81,"〇")=COUNTIFS(G80:AK80,"●",G81:AK81,"〇",G82:AK82,"●"),COUNTIF(G82:AK82,"●")&gt;0),"〇",
IF(AND(COUNTIF(G80:AK80,"●")=0,COUNTIF(G82:AK82,"●")=0,AN81="〇"),"〇","×"))))</f>
        <v>－</v>
      </c>
      <c r="AQ81" s="76" t="s">
        <v>24</v>
      </c>
    </row>
    <row r="82" spans="1:43" ht="20.25" hidden="1" customHeight="1" thickBot="1" x14ac:dyDescent="0.45">
      <c r="A82" s="54" t="s">
        <v>38</v>
      </c>
      <c r="B82" s="57"/>
      <c r="C82" s="57" t="str">
        <f>IF(C76="","",AP81)</f>
        <v/>
      </c>
      <c r="E82" s="69"/>
      <c r="F82" s="5" t="s">
        <v>10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8"/>
      <c r="AL82" s="7">
        <f>COUNTIFS(G77:AK77,"&gt;="&amp;H$5,G77:AK77,"&lt;="&amp;P$5,G82:AK82,"&lt;&gt;"&amp;"")</f>
        <v>0</v>
      </c>
      <c r="AM82" s="71"/>
      <c r="AN82" s="73"/>
      <c r="AO82" s="81"/>
      <c r="AP82" s="75"/>
      <c r="AQ82" s="77"/>
    </row>
    <row r="83" spans="1:43" ht="42" hidden="1" customHeight="1" thickTop="1" thickBot="1" x14ac:dyDescent="0.45">
      <c r="A83" s="58" t="s">
        <v>39</v>
      </c>
      <c r="C83" s="62" t="str">
        <f>IF(OR(C76="",AN81="対象外"),"対象外",IF(AND(COUNTIFS(G79:AK79,"〇",G80:AK80,"●",G81:AK81,"〇")=COUNTIFS(G80:AK80,"●",G81:AK81,"〇",G82:AK82,"●"),COUNTIF(G82:AK82,"●")&gt;0),"〇","×"))</f>
        <v>対象外</v>
      </c>
      <c r="E83" s="25" t="s">
        <v>13</v>
      </c>
      <c r="F83" s="20"/>
      <c r="G83" s="22"/>
      <c r="H83" s="22"/>
      <c r="I83" s="22"/>
      <c r="J83" s="22"/>
      <c r="K83" s="22"/>
      <c r="L83" s="22"/>
      <c r="M83" s="22"/>
      <c r="N83" s="22"/>
      <c r="O83" s="21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60"/>
      <c r="AL83" s="31"/>
      <c r="AM83" s="32"/>
      <c r="AN83" s="32"/>
      <c r="AO83" s="32"/>
      <c r="AP83" s="33"/>
      <c r="AQ83" s="23" t="s">
        <v>17</v>
      </c>
    </row>
    <row r="84" spans="1:43" ht="20.25" hidden="1" customHeight="1" x14ac:dyDescent="0.4">
      <c r="E84" s="14"/>
      <c r="F84" s="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4"/>
      <c r="AL84" s="10"/>
      <c r="AM84" s="11"/>
    </row>
    <row r="85" spans="1:43" ht="20.25" hidden="1" customHeight="1" thickBot="1" x14ac:dyDescent="0.45">
      <c r="A85" s="54" t="s">
        <v>30</v>
      </c>
      <c r="B85" s="54" t="str">
        <f>IF(C85="","",IF(C76=12,B76+1,B76))</f>
        <v/>
      </c>
      <c r="C85" s="59" t="str">
        <f>IF(C76="","",IF(DATE(IF(C76=12,B76+1,B76),IF(C76=12,1,C76+1),1)&gt;P$5,"",IF(C76=12,1,C76+1)))</f>
        <v/>
      </c>
      <c r="E85" s="11" t="str">
        <f>IF(B85="","","令和"&amp;B85-2018&amp;"年"&amp;C85&amp;"月")</f>
        <v/>
      </c>
      <c r="G85" s="12" t="s">
        <v>11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1"/>
      <c r="AL85" s="10"/>
      <c r="AM85" s="11"/>
    </row>
    <row r="86" spans="1:43" ht="20.25" hidden="1" customHeight="1" x14ac:dyDescent="0.4">
      <c r="E86" s="82"/>
      <c r="F86" s="83"/>
      <c r="G86" s="15" t="str">
        <f>IF($B85="","",DATE($B85,$C85,1))</f>
        <v/>
      </c>
      <c r="H86" s="15" t="str">
        <f>IF($B85="","",DATE($B85,$C85,2))</f>
        <v/>
      </c>
      <c r="I86" s="15" t="str">
        <f>IF($B85="","",DATE($B85,$C85,3))</f>
        <v/>
      </c>
      <c r="J86" s="15" t="str">
        <f>IF($B85="","",DATE($B85,$C85,4))</f>
        <v/>
      </c>
      <c r="K86" s="15" t="str">
        <f>IF($B85="","",DATE($B85,$C85,5))</f>
        <v/>
      </c>
      <c r="L86" s="15" t="str">
        <f>IF($B85="","",DATE($B85,$C85,6))</f>
        <v/>
      </c>
      <c r="M86" s="15" t="str">
        <f>IF($B85="","",DATE($B85,$C85,7))</f>
        <v/>
      </c>
      <c r="N86" s="15" t="str">
        <f>IF($B85="","",DATE($B85,$C85,8))</f>
        <v/>
      </c>
      <c r="O86" s="15" t="str">
        <f>IF($B85="","",DATE($B85,$C85,9))</f>
        <v/>
      </c>
      <c r="P86" s="15" t="str">
        <f>IF($B85="","",DATE($B85,$C85,10))</f>
        <v/>
      </c>
      <c r="Q86" s="15" t="str">
        <f>IF($B85="","",DATE($B85,$C85,11))</f>
        <v/>
      </c>
      <c r="R86" s="15" t="str">
        <f>IF($B85="","",DATE($B85,$C85,12))</f>
        <v/>
      </c>
      <c r="S86" s="15" t="str">
        <f>IF($B85="","",DATE($B85,$C85,13))</f>
        <v/>
      </c>
      <c r="T86" s="15" t="str">
        <f>IF($B85="","",DATE($B85,$C85,14))</f>
        <v/>
      </c>
      <c r="U86" s="15" t="str">
        <f>IF($B85="","",DATE($B85,$C85,15))</f>
        <v/>
      </c>
      <c r="V86" s="15" t="str">
        <f>IF($B85="","",DATE($B85,$C85,16))</f>
        <v/>
      </c>
      <c r="W86" s="15" t="str">
        <f>IF($B85="","",DATE($B85,$C85,17))</f>
        <v/>
      </c>
      <c r="X86" s="15" t="str">
        <f>IF($B85="","",DATE($B85,$C85,18))</f>
        <v/>
      </c>
      <c r="Y86" s="15" t="str">
        <f>IF($B85="","",DATE($B85,$C85,19))</f>
        <v/>
      </c>
      <c r="Z86" s="15" t="str">
        <f>IF($B85="","",DATE($B85,$C85,20))</f>
        <v/>
      </c>
      <c r="AA86" s="15" t="str">
        <f>IF($B85="","",DATE($B85,$C85,21))</f>
        <v/>
      </c>
      <c r="AB86" s="15" t="str">
        <f>IF($B85="","",DATE($B85,$C85,22))</f>
        <v/>
      </c>
      <c r="AC86" s="15" t="str">
        <f>IF($B85="","",DATE($B85,$C85,23))</f>
        <v/>
      </c>
      <c r="AD86" s="15" t="str">
        <f>IF($B85="","",DATE($B85,$C85,24))</f>
        <v/>
      </c>
      <c r="AE86" s="15" t="str">
        <f>IF($B85="","",DATE($B85,$C85,25))</f>
        <v/>
      </c>
      <c r="AF86" s="15" t="str">
        <f>IF($B85="","",DATE($B85,$C85,26))</f>
        <v/>
      </c>
      <c r="AG86" s="15" t="str">
        <f>IF($B85="","",DATE($B85,$C85,27))</f>
        <v/>
      </c>
      <c r="AH86" s="15" t="str">
        <f>IF($B85="","",DATE($B85,$C85,28))</f>
        <v/>
      </c>
      <c r="AI86" s="15" t="str">
        <f>IF($B85="","",IF(MONTH(DATE($B85,$C85,29))=$C85,DATE($B85,$C85,29),""))</f>
        <v/>
      </c>
      <c r="AJ86" s="15" t="str">
        <f>IF($B85="","",IF(MONTH(DATE($B85,$C85,30))=$C85,DATE($B85,$C85,30),""))</f>
        <v/>
      </c>
      <c r="AK86" s="15" t="str">
        <f>IF($B85="","",IF(MONTH(DATE($B85,$C85,31))=$C85,DATE($B85,$C85,31),""))</f>
        <v/>
      </c>
      <c r="AL86" s="86" t="s">
        <v>8</v>
      </c>
      <c r="AM86" s="86" t="s">
        <v>4</v>
      </c>
      <c r="AN86" s="88" t="s">
        <v>35</v>
      </c>
      <c r="AO86" s="93" t="s">
        <v>42</v>
      </c>
      <c r="AP86" s="89" t="s">
        <v>34</v>
      </c>
      <c r="AQ86" s="91" t="s">
        <v>13</v>
      </c>
    </row>
    <row r="87" spans="1:43" ht="20.25" hidden="1" customHeight="1" thickBot="1" x14ac:dyDescent="0.45">
      <c r="A87" s="54" t="s">
        <v>26</v>
      </c>
      <c r="B87" s="54">
        <f>COUNTIFS(G86:AK86,"&gt;="&amp;H$5,G86:AK86,"&lt;="&amp;P$5,G87:AK87,"土",G88:AK88,"〇")+COUNTIFS(G86:AK86,"&gt;="&amp;H$5,G86:AK86,"&lt;="&amp;P$5,G87:AK87,"日",G88:AK88,"〇")</f>
        <v>0</v>
      </c>
      <c r="C87" s="54">
        <f>COUNTIFS(G86:AK86,"&gt;="&amp;H$5,G86:AK86,"&lt;="&amp;P$5,G87:AK87,"土",G90:AK90,"〇")+COUNTIFS(G86:AK86,"&gt;="&amp;H$5,G86:AK86,"&lt;="&amp;P$5,G87:AK87,"日",G90:AK90,"〇")</f>
        <v>0</v>
      </c>
      <c r="E87" s="84"/>
      <c r="F87" s="85"/>
      <c r="G87" s="19" t="str">
        <f>IFERROR(IF(WEEKDAY(G86,1)=1,"日",IF(WEEKDAY(G86,1)=2,"月",IF(WEEKDAY(G86,1)=3,"火",IF(WEEKDAY(G86,1)=4,"水",IF(WEEKDAY(G86,1)=5,"木",IF(WEEKDAY(G86,1)=6,"金","土")))))),"")</f>
        <v/>
      </c>
      <c r="H87" s="19" t="str">
        <f t="shared" ref="H87:N87" si="15">IFERROR(IF(WEEKDAY(H86,1)=1,"日",IF(WEEKDAY(H86,1)=2,"月",IF(WEEKDAY(H86,1)=3,"火",IF(WEEKDAY(H86,1)=4,"水",IF(WEEKDAY(H86,1)=5,"木",IF(WEEKDAY(H86,1)=6,"金","土")))))),"")</f>
        <v/>
      </c>
      <c r="I87" s="19" t="str">
        <f t="shared" si="15"/>
        <v/>
      </c>
      <c r="J87" s="19" t="str">
        <f t="shared" si="15"/>
        <v/>
      </c>
      <c r="K87" s="19" t="str">
        <f t="shared" si="15"/>
        <v/>
      </c>
      <c r="L87" s="19" t="str">
        <f t="shared" si="15"/>
        <v/>
      </c>
      <c r="M87" s="19" t="str">
        <f t="shared" si="15"/>
        <v/>
      </c>
      <c r="N87" s="19" t="str">
        <f t="shared" si="15"/>
        <v/>
      </c>
      <c r="O87" s="19" t="str">
        <f>IFERROR(IF(WEEKDAY(O86,1)=1,"日",IF(WEEKDAY(O86,1)=2,"月",IF(WEEKDAY(O86,1)=3,"火",IF(WEEKDAY(O86,1)=4,"水",IF(WEEKDAY(O86,1)=5,"木",IF(WEEKDAY(O86,1)=6,"金","土")))))),"")</f>
        <v/>
      </c>
      <c r="P87" s="19" t="str">
        <f t="shared" ref="P87:AK87" si="16">IFERROR(IF(WEEKDAY(P86,1)=1,"日",IF(WEEKDAY(P86,1)=2,"月",IF(WEEKDAY(P86,1)=3,"火",IF(WEEKDAY(P86,1)=4,"水",IF(WEEKDAY(P86,1)=5,"木",IF(WEEKDAY(P86,1)=6,"金","土")))))),"")</f>
        <v/>
      </c>
      <c r="Q87" s="19" t="str">
        <f t="shared" si="16"/>
        <v/>
      </c>
      <c r="R87" s="19" t="str">
        <f t="shared" si="16"/>
        <v/>
      </c>
      <c r="S87" s="19" t="str">
        <f t="shared" si="16"/>
        <v/>
      </c>
      <c r="T87" s="19" t="str">
        <f t="shared" si="16"/>
        <v/>
      </c>
      <c r="U87" s="19" t="str">
        <f t="shared" si="16"/>
        <v/>
      </c>
      <c r="V87" s="19" t="str">
        <f t="shared" si="16"/>
        <v/>
      </c>
      <c r="W87" s="19" t="str">
        <f t="shared" si="16"/>
        <v/>
      </c>
      <c r="X87" s="19" t="str">
        <f t="shared" si="16"/>
        <v/>
      </c>
      <c r="Y87" s="19" t="str">
        <f t="shared" si="16"/>
        <v/>
      </c>
      <c r="Z87" s="19" t="str">
        <f t="shared" si="16"/>
        <v/>
      </c>
      <c r="AA87" s="19" t="str">
        <f t="shared" si="16"/>
        <v/>
      </c>
      <c r="AB87" s="19" t="str">
        <f t="shared" si="16"/>
        <v/>
      </c>
      <c r="AC87" s="19" t="str">
        <f t="shared" si="16"/>
        <v/>
      </c>
      <c r="AD87" s="19" t="str">
        <f t="shared" si="16"/>
        <v/>
      </c>
      <c r="AE87" s="19" t="str">
        <f t="shared" si="16"/>
        <v/>
      </c>
      <c r="AF87" s="19" t="str">
        <f t="shared" si="16"/>
        <v/>
      </c>
      <c r="AG87" s="19" t="str">
        <f t="shared" si="16"/>
        <v/>
      </c>
      <c r="AH87" s="19" t="str">
        <f t="shared" si="16"/>
        <v/>
      </c>
      <c r="AI87" s="19" t="str">
        <f t="shared" si="16"/>
        <v/>
      </c>
      <c r="AJ87" s="19" t="str">
        <f t="shared" si="16"/>
        <v/>
      </c>
      <c r="AK87" s="19" t="str">
        <f t="shared" si="16"/>
        <v/>
      </c>
      <c r="AL87" s="87"/>
      <c r="AM87" s="87"/>
      <c r="AN87" s="87"/>
      <c r="AO87" s="94"/>
      <c r="AP87" s="90"/>
      <c r="AQ87" s="92"/>
    </row>
    <row r="88" spans="1:43" ht="20.25" hidden="1" customHeight="1" x14ac:dyDescent="0.4">
      <c r="A88" s="54" t="s">
        <v>32</v>
      </c>
      <c r="B88" s="56">
        <f>AL88</f>
        <v>0</v>
      </c>
      <c r="C88" s="56">
        <f>AL90</f>
        <v>0</v>
      </c>
      <c r="E88" s="95" t="s">
        <v>0</v>
      </c>
      <c r="F88" s="28" t="s">
        <v>7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15">
        <f>COUNTIFS(G86:AK86,"&gt;="&amp;H$5,G86:AK86,"&lt;="&amp;P$5,G88:AK88,"〇")</f>
        <v>0</v>
      </c>
      <c r="AM88" s="96">
        <f>IFERROR(AL89/AL88,0)</f>
        <v>0</v>
      </c>
      <c r="AN88" s="97" t="str">
        <f>IF(AND(AL88=0,AL89=0),"対象外",
IF(B87=0,"対象外",
IF(AND(B87/AL88&lt;0.285,AL89&gt;=B87),"〇",
IF(AM88&lt;0.285,"×","〇"))))</f>
        <v>対象外</v>
      </c>
      <c r="AO88" s="78"/>
      <c r="AP88" s="98"/>
      <c r="AQ88" s="100" t="s">
        <v>27</v>
      </c>
    </row>
    <row r="89" spans="1:43" ht="20.25" hidden="1" customHeight="1" thickBot="1" x14ac:dyDescent="0.45">
      <c r="A89" s="54" t="s">
        <v>33</v>
      </c>
      <c r="B89" s="54">
        <f>AL89</f>
        <v>0</v>
      </c>
      <c r="C89" s="54">
        <f>AL91</f>
        <v>0</v>
      </c>
      <c r="E89" s="69"/>
      <c r="F89" s="5" t="s">
        <v>10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8"/>
      <c r="AL89" s="7">
        <f>COUNTIFS(G86:AK86,"&gt;="&amp;H$5,G86:AK86,"&lt;="&amp;P$5,G89:AK89,"&lt;&gt;"&amp;"")</f>
        <v>0</v>
      </c>
      <c r="AM89" s="71"/>
      <c r="AN89" s="73"/>
      <c r="AO89" s="79"/>
      <c r="AP89" s="99"/>
      <c r="AQ89" s="101"/>
    </row>
    <row r="90" spans="1:43" ht="20.25" hidden="1" customHeight="1" thickTop="1" x14ac:dyDescent="0.4">
      <c r="A90" s="54" t="s">
        <v>25</v>
      </c>
      <c r="B90" s="57" t="str">
        <f>AN88</f>
        <v>対象外</v>
      </c>
      <c r="C90" s="57" t="str">
        <f>AN90</f>
        <v>対象外</v>
      </c>
      <c r="E90" s="68" t="s">
        <v>1</v>
      </c>
      <c r="F90" s="6" t="s">
        <v>7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27">
        <f>COUNTIFS(G86:AK86,"&gt;="&amp;H$5,G86:AK86,"&lt;="&amp;P$5,G90:AK90,"〇")</f>
        <v>0</v>
      </c>
      <c r="AM90" s="70">
        <f>IFERROR(AL91/AL90,0)</f>
        <v>0</v>
      </c>
      <c r="AN90" s="72" t="str">
        <f>IF(AND(AL90=0,AL91=0),"対象外",
IF(C87=0,"対象外",
IF(AND(C87/AL90&lt;0.285,AL91&gt;=C87),"〇",
IF(AM90&lt;0.285,"×","〇"))))</f>
        <v>対象外</v>
      </c>
      <c r="AO90" s="80" t="str">
        <f>C92</f>
        <v>対象外</v>
      </c>
      <c r="AP90" s="74" t="str">
        <f>IF(AN90="対象外","－",
IF(AN90="×","×",
IF(AND(COUNTIFS(G88:AK88,"〇",G89:AK89,"●",G90:AK90,"〇")=COUNTIFS(G89:AK89,"●",G90:AK90,"〇",G91:AK91,"●"),COUNTIF(G91:AK91,"●")&gt;0),"〇",
IF(AND(COUNTIF(G89:AK89,"●")=0,COUNTIF(G91:AK91,"●")=0,AN90="〇"),"〇","×"))))</f>
        <v>－</v>
      </c>
      <c r="AQ90" s="76" t="s">
        <v>24</v>
      </c>
    </row>
    <row r="91" spans="1:43" ht="20.25" hidden="1" customHeight="1" thickBot="1" x14ac:dyDescent="0.45">
      <c r="A91" s="54" t="s">
        <v>38</v>
      </c>
      <c r="B91" s="57"/>
      <c r="C91" s="57" t="str">
        <f>IF(C85="","",AP90)</f>
        <v/>
      </c>
      <c r="E91" s="69"/>
      <c r="F91" s="5" t="s">
        <v>10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8"/>
      <c r="AL91" s="7">
        <f>COUNTIFS(G86:AK86,"&gt;="&amp;H$5,G86:AK86,"&lt;="&amp;P$5,G91:AK91,"&lt;&gt;"&amp;"")</f>
        <v>0</v>
      </c>
      <c r="AM91" s="71"/>
      <c r="AN91" s="73"/>
      <c r="AO91" s="81"/>
      <c r="AP91" s="75"/>
      <c r="AQ91" s="77"/>
    </row>
    <row r="92" spans="1:43" ht="42" hidden="1" customHeight="1" thickTop="1" thickBot="1" x14ac:dyDescent="0.45">
      <c r="A92" s="58" t="s">
        <v>39</v>
      </c>
      <c r="C92" s="62" t="str">
        <f>IF(OR(C85="",AN90="対象外"),"対象外",IF(AND(COUNTIFS(G88:AK88,"〇",G89:AK89,"●",G90:AK90,"〇")=COUNTIFS(G89:AK89,"●",G90:AK90,"〇",G91:AK91,"●"),COUNTIF(G91:AK91,"●")&gt;0),"〇","×"))</f>
        <v>対象外</v>
      </c>
      <c r="E92" s="25" t="s">
        <v>13</v>
      </c>
      <c r="F92" s="20"/>
      <c r="G92" s="22"/>
      <c r="H92" s="22"/>
      <c r="I92" s="22"/>
      <c r="J92" s="22"/>
      <c r="K92" s="22"/>
      <c r="L92" s="22"/>
      <c r="M92" s="22"/>
      <c r="N92" s="22"/>
      <c r="O92" s="21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60"/>
      <c r="AL92" s="31"/>
      <c r="AM92" s="32"/>
      <c r="AN92" s="32"/>
      <c r="AO92" s="32"/>
      <c r="AP92" s="33"/>
      <c r="AQ92" s="23" t="s">
        <v>17</v>
      </c>
    </row>
    <row r="93" spans="1:43" ht="20.25" hidden="1" customHeight="1" x14ac:dyDescent="0.4">
      <c r="E93" s="14"/>
      <c r="F93" s="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4"/>
      <c r="AL93" s="10"/>
      <c r="AM93" s="11"/>
    </row>
    <row r="94" spans="1:43" ht="20.25" hidden="1" customHeight="1" thickBot="1" x14ac:dyDescent="0.45">
      <c r="A94" s="54" t="s">
        <v>30</v>
      </c>
      <c r="B94" s="54" t="str">
        <f>IF(C94="","",IF(C85=12,B85+1,B85))</f>
        <v/>
      </c>
      <c r="C94" s="59" t="str">
        <f>IF(C85="","",IF(DATE(IF(C85=12,B85+1,B85),IF(C85=12,1,C85+1),1)&gt;P$5,"",IF(C85=12,1,C85+1)))</f>
        <v/>
      </c>
      <c r="E94" s="11" t="str">
        <f>IF(B94="","","令和"&amp;B94-2018&amp;"年"&amp;C94&amp;"月")</f>
        <v/>
      </c>
      <c r="G94" s="12" t="s">
        <v>11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1"/>
      <c r="AL94" s="10"/>
      <c r="AM94" s="11"/>
    </row>
    <row r="95" spans="1:43" ht="20.25" hidden="1" customHeight="1" x14ac:dyDescent="0.4">
      <c r="E95" s="82"/>
      <c r="F95" s="83"/>
      <c r="G95" s="15" t="str">
        <f>IF($B94="","",DATE($B94,$C94,1))</f>
        <v/>
      </c>
      <c r="H95" s="15" t="str">
        <f>IF($B94="","",DATE($B94,$C94,2))</f>
        <v/>
      </c>
      <c r="I95" s="15" t="str">
        <f>IF($B94="","",DATE($B94,$C94,3))</f>
        <v/>
      </c>
      <c r="J95" s="15" t="str">
        <f>IF($B94="","",DATE($B94,$C94,4))</f>
        <v/>
      </c>
      <c r="K95" s="15" t="str">
        <f>IF($B94="","",DATE($B94,$C94,5))</f>
        <v/>
      </c>
      <c r="L95" s="15" t="str">
        <f>IF($B94="","",DATE($B94,$C94,6))</f>
        <v/>
      </c>
      <c r="M95" s="15" t="str">
        <f>IF($B94="","",DATE($B94,$C94,7))</f>
        <v/>
      </c>
      <c r="N95" s="15" t="str">
        <f>IF($B94="","",DATE($B94,$C94,8))</f>
        <v/>
      </c>
      <c r="O95" s="15" t="str">
        <f>IF($B94="","",DATE($B94,$C94,9))</f>
        <v/>
      </c>
      <c r="P95" s="15" t="str">
        <f>IF($B94="","",DATE($B94,$C94,10))</f>
        <v/>
      </c>
      <c r="Q95" s="15" t="str">
        <f>IF($B94="","",DATE($B94,$C94,11))</f>
        <v/>
      </c>
      <c r="R95" s="15" t="str">
        <f>IF($B94="","",DATE($B94,$C94,12))</f>
        <v/>
      </c>
      <c r="S95" s="15" t="str">
        <f>IF($B94="","",DATE($B94,$C94,13))</f>
        <v/>
      </c>
      <c r="T95" s="15" t="str">
        <f>IF($B94="","",DATE($B94,$C94,14))</f>
        <v/>
      </c>
      <c r="U95" s="15" t="str">
        <f>IF($B94="","",DATE($B94,$C94,15))</f>
        <v/>
      </c>
      <c r="V95" s="15" t="str">
        <f>IF($B94="","",DATE($B94,$C94,16))</f>
        <v/>
      </c>
      <c r="W95" s="15" t="str">
        <f>IF($B94="","",DATE($B94,$C94,17))</f>
        <v/>
      </c>
      <c r="X95" s="15" t="str">
        <f>IF($B94="","",DATE($B94,$C94,18))</f>
        <v/>
      </c>
      <c r="Y95" s="15" t="str">
        <f>IF($B94="","",DATE($B94,$C94,19))</f>
        <v/>
      </c>
      <c r="Z95" s="15" t="str">
        <f>IF($B94="","",DATE($B94,$C94,20))</f>
        <v/>
      </c>
      <c r="AA95" s="15" t="str">
        <f>IF($B94="","",DATE($B94,$C94,21))</f>
        <v/>
      </c>
      <c r="AB95" s="15" t="str">
        <f>IF($B94="","",DATE($B94,$C94,22))</f>
        <v/>
      </c>
      <c r="AC95" s="15" t="str">
        <f>IF($B94="","",DATE($B94,$C94,23))</f>
        <v/>
      </c>
      <c r="AD95" s="15" t="str">
        <f>IF($B94="","",DATE($B94,$C94,24))</f>
        <v/>
      </c>
      <c r="AE95" s="15" t="str">
        <f>IF($B94="","",DATE($B94,$C94,25))</f>
        <v/>
      </c>
      <c r="AF95" s="15" t="str">
        <f>IF($B94="","",DATE($B94,$C94,26))</f>
        <v/>
      </c>
      <c r="AG95" s="15" t="str">
        <f>IF($B94="","",DATE($B94,$C94,27))</f>
        <v/>
      </c>
      <c r="AH95" s="15" t="str">
        <f>IF($B94="","",DATE($B94,$C94,28))</f>
        <v/>
      </c>
      <c r="AI95" s="15" t="str">
        <f>IF($B94="","",IF(MONTH(DATE($B94,$C94,29))=$C94,DATE($B94,$C94,29),""))</f>
        <v/>
      </c>
      <c r="AJ95" s="15" t="str">
        <f>IF($B94="","",IF(MONTH(DATE($B94,$C94,30))=$C94,DATE($B94,$C94,30),""))</f>
        <v/>
      </c>
      <c r="AK95" s="15" t="str">
        <f>IF($B94="","",IF(MONTH(DATE($B94,$C94,31))=$C94,DATE($B94,$C94,31),""))</f>
        <v/>
      </c>
      <c r="AL95" s="86" t="s">
        <v>8</v>
      </c>
      <c r="AM95" s="86" t="s">
        <v>4</v>
      </c>
      <c r="AN95" s="88" t="s">
        <v>35</v>
      </c>
      <c r="AO95" s="93" t="s">
        <v>42</v>
      </c>
      <c r="AP95" s="89" t="s">
        <v>34</v>
      </c>
      <c r="AQ95" s="91" t="s">
        <v>13</v>
      </c>
    </row>
    <row r="96" spans="1:43" ht="20.25" hidden="1" customHeight="1" thickBot="1" x14ac:dyDescent="0.45">
      <c r="A96" s="54" t="s">
        <v>26</v>
      </c>
      <c r="B96" s="54">
        <f>COUNTIFS(G95:AK95,"&gt;="&amp;H$5,G95:AK95,"&lt;="&amp;P$5,G96:AK96,"土",G97:AK97,"〇")+COUNTIFS(G95:AK95,"&gt;="&amp;H$5,G95:AK95,"&lt;="&amp;P$5,G96:AK96,"日",G97:AK97,"〇")</f>
        <v>0</v>
      </c>
      <c r="C96" s="54">
        <f>COUNTIFS(G95:AK95,"&gt;="&amp;H$5,G95:AK95,"&lt;="&amp;P$5,G96:AK96,"土",G99:AK99,"〇")+COUNTIFS(G95:AK95,"&gt;="&amp;H$5,G95:AK95,"&lt;="&amp;P$5,G96:AK96,"日",G99:AK99,"〇")</f>
        <v>0</v>
      </c>
      <c r="E96" s="84"/>
      <c r="F96" s="85"/>
      <c r="G96" s="19" t="str">
        <f>IFERROR(IF(WEEKDAY(G95,1)=1,"日",IF(WEEKDAY(G95,1)=2,"月",IF(WEEKDAY(G95,1)=3,"火",IF(WEEKDAY(G95,1)=4,"水",IF(WEEKDAY(G95,1)=5,"木",IF(WEEKDAY(G95,1)=6,"金","土")))))),"")</f>
        <v/>
      </c>
      <c r="H96" s="19" t="str">
        <f t="shared" ref="H96:N96" si="17">IFERROR(IF(WEEKDAY(H95,1)=1,"日",IF(WEEKDAY(H95,1)=2,"月",IF(WEEKDAY(H95,1)=3,"火",IF(WEEKDAY(H95,1)=4,"水",IF(WEEKDAY(H95,1)=5,"木",IF(WEEKDAY(H95,1)=6,"金","土")))))),"")</f>
        <v/>
      </c>
      <c r="I96" s="19" t="str">
        <f t="shared" si="17"/>
        <v/>
      </c>
      <c r="J96" s="19" t="str">
        <f t="shared" si="17"/>
        <v/>
      </c>
      <c r="K96" s="19" t="str">
        <f t="shared" si="17"/>
        <v/>
      </c>
      <c r="L96" s="19" t="str">
        <f t="shared" si="17"/>
        <v/>
      </c>
      <c r="M96" s="19" t="str">
        <f t="shared" si="17"/>
        <v/>
      </c>
      <c r="N96" s="19" t="str">
        <f t="shared" si="17"/>
        <v/>
      </c>
      <c r="O96" s="19" t="str">
        <f>IFERROR(IF(WEEKDAY(O95,1)=1,"日",IF(WEEKDAY(O95,1)=2,"月",IF(WEEKDAY(O95,1)=3,"火",IF(WEEKDAY(O95,1)=4,"水",IF(WEEKDAY(O95,1)=5,"木",IF(WEEKDAY(O95,1)=6,"金","土")))))),"")</f>
        <v/>
      </c>
      <c r="P96" s="19" t="str">
        <f t="shared" ref="P96:AK96" si="18">IFERROR(IF(WEEKDAY(P95,1)=1,"日",IF(WEEKDAY(P95,1)=2,"月",IF(WEEKDAY(P95,1)=3,"火",IF(WEEKDAY(P95,1)=4,"水",IF(WEEKDAY(P95,1)=5,"木",IF(WEEKDAY(P95,1)=6,"金","土")))))),"")</f>
        <v/>
      </c>
      <c r="Q96" s="19" t="str">
        <f t="shared" si="18"/>
        <v/>
      </c>
      <c r="R96" s="19" t="str">
        <f t="shared" si="18"/>
        <v/>
      </c>
      <c r="S96" s="19" t="str">
        <f t="shared" si="18"/>
        <v/>
      </c>
      <c r="T96" s="19" t="str">
        <f t="shared" si="18"/>
        <v/>
      </c>
      <c r="U96" s="19" t="str">
        <f t="shared" si="18"/>
        <v/>
      </c>
      <c r="V96" s="19" t="str">
        <f t="shared" si="18"/>
        <v/>
      </c>
      <c r="W96" s="19" t="str">
        <f t="shared" si="18"/>
        <v/>
      </c>
      <c r="X96" s="19" t="str">
        <f t="shared" si="18"/>
        <v/>
      </c>
      <c r="Y96" s="19" t="str">
        <f t="shared" si="18"/>
        <v/>
      </c>
      <c r="Z96" s="19" t="str">
        <f t="shared" si="18"/>
        <v/>
      </c>
      <c r="AA96" s="19" t="str">
        <f t="shared" si="18"/>
        <v/>
      </c>
      <c r="AB96" s="19" t="str">
        <f t="shared" si="18"/>
        <v/>
      </c>
      <c r="AC96" s="19" t="str">
        <f t="shared" si="18"/>
        <v/>
      </c>
      <c r="AD96" s="19" t="str">
        <f t="shared" si="18"/>
        <v/>
      </c>
      <c r="AE96" s="19" t="str">
        <f t="shared" si="18"/>
        <v/>
      </c>
      <c r="AF96" s="19" t="str">
        <f t="shared" si="18"/>
        <v/>
      </c>
      <c r="AG96" s="19" t="str">
        <f t="shared" si="18"/>
        <v/>
      </c>
      <c r="AH96" s="19" t="str">
        <f t="shared" si="18"/>
        <v/>
      </c>
      <c r="AI96" s="19" t="str">
        <f t="shared" si="18"/>
        <v/>
      </c>
      <c r="AJ96" s="19" t="str">
        <f t="shared" si="18"/>
        <v/>
      </c>
      <c r="AK96" s="19" t="str">
        <f t="shared" si="18"/>
        <v/>
      </c>
      <c r="AL96" s="87"/>
      <c r="AM96" s="87"/>
      <c r="AN96" s="87"/>
      <c r="AO96" s="94"/>
      <c r="AP96" s="90"/>
      <c r="AQ96" s="92"/>
    </row>
    <row r="97" spans="1:43" ht="20.25" hidden="1" customHeight="1" x14ac:dyDescent="0.4">
      <c r="A97" s="54" t="s">
        <v>32</v>
      </c>
      <c r="B97" s="56">
        <f>AL97</f>
        <v>0</v>
      </c>
      <c r="C97" s="56">
        <f>AL99</f>
        <v>0</v>
      </c>
      <c r="E97" s="95" t="s">
        <v>0</v>
      </c>
      <c r="F97" s="28" t="s">
        <v>7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15">
        <f>COUNTIFS(G95:AK95,"&gt;="&amp;H$5,G95:AK95,"&lt;="&amp;P$5,G97:AK97,"〇")</f>
        <v>0</v>
      </c>
      <c r="AM97" s="96">
        <f>IFERROR(AL98/AL97,0)</f>
        <v>0</v>
      </c>
      <c r="AN97" s="97" t="str">
        <f>IF(AND(AL97=0,AL98=0),"対象外",
IF(B96=0,"対象外",
IF(AND(B96/AL97&lt;0.285,AL98&gt;=B96),"〇",
IF(AM97&lt;0.285,"×","〇"))))</f>
        <v>対象外</v>
      </c>
      <c r="AO97" s="78"/>
      <c r="AP97" s="98"/>
      <c r="AQ97" s="100" t="s">
        <v>27</v>
      </c>
    </row>
    <row r="98" spans="1:43" ht="20.25" hidden="1" customHeight="1" thickBot="1" x14ac:dyDescent="0.45">
      <c r="A98" s="54" t="s">
        <v>33</v>
      </c>
      <c r="B98" s="54">
        <f>AL98</f>
        <v>0</v>
      </c>
      <c r="C98" s="54">
        <f>AL100</f>
        <v>0</v>
      </c>
      <c r="E98" s="69"/>
      <c r="F98" s="5" t="s">
        <v>10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8"/>
      <c r="AL98" s="7">
        <f>COUNTIFS(G95:AK95,"&gt;="&amp;H$5,G95:AK95,"&lt;="&amp;P$5,G98:AK98,"&lt;&gt;"&amp;"")</f>
        <v>0</v>
      </c>
      <c r="AM98" s="71"/>
      <c r="AN98" s="73"/>
      <c r="AO98" s="79"/>
      <c r="AP98" s="99"/>
      <c r="AQ98" s="101"/>
    </row>
    <row r="99" spans="1:43" ht="20.25" hidden="1" customHeight="1" thickTop="1" x14ac:dyDescent="0.4">
      <c r="A99" s="54" t="s">
        <v>25</v>
      </c>
      <c r="B99" s="57" t="str">
        <f>AN97</f>
        <v>対象外</v>
      </c>
      <c r="C99" s="57" t="str">
        <f>AN99</f>
        <v>対象外</v>
      </c>
      <c r="E99" s="68" t="s">
        <v>1</v>
      </c>
      <c r="F99" s="6" t="s">
        <v>7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27">
        <f>COUNTIFS(G95:AK95,"&gt;="&amp;H$5,G95:AK95,"&lt;="&amp;P$5,G99:AK99,"〇")</f>
        <v>0</v>
      </c>
      <c r="AM99" s="70">
        <f>IFERROR(AL100/AL99,0)</f>
        <v>0</v>
      </c>
      <c r="AN99" s="72" t="str">
        <f>IF(AND(AL99=0,AL100=0),"対象外",
IF(C96=0,"対象外",
IF(AND(C96/AL99&lt;0.285,AL100&gt;=C96),"〇",
IF(AM99&lt;0.285,"×","〇"))))</f>
        <v>対象外</v>
      </c>
      <c r="AO99" s="80" t="str">
        <f>C101</f>
        <v>対象外</v>
      </c>
      <c r="AP99" s="74" t="str">
        <f>IF(AN99="対象外","－",
IF(AN99="×","×",
IF(AND(COUNTIFS(G97:AK97,"〇",G98:AK98,"●",G99:AK99,"〇")=COUNTIFS(G98:AK98,"●",G99:AK99,"〇",G100:AK100,"●"),COUNTIF(G100:AK100,"●")&gt;0),"〇",
IF(AND(COUNTIF(G98:AK98,"●")=0,COUNTIF(G100:AK100,"●")=0,AN99="〇"),"〇","×"))))</f>
        <v>－</v>
      </c>
      <c r="AQ99" s="76" t="s">
        <v>24</v>
      </c>
    </row>
    <row r="100" spans="1:43" ht="20.25" hidden="1" customHeight="1" thickBot="1" x14ac:dyDescent="0.45">
      <c r="A100" s="54" t="s">
        <v>38</v>
      </c>
      <c r="B100" s="57"/>
      <c r="C100" s="57" t="str">
        <f>IF(C94="","",AP99)</f>
        <v/>
      </c>
      <c r="E100" s="69"/>
      <c r="F100" s="5" t="s">
        <v>10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8"/>
      <c r="AL100" s="7">
        <f>COUNTIFS(G95:AK95,"&gt;="&amp;H$5,G95:AK95,"&lt;="&amp;P$5,G100:AK100,"&lt;&gt;"&amp;"")</f>
        <v>0</v>
      </c>
      <c r="AM100" s="71"/>
      <c r="AN100" s="73"/>
      <c r="AO100" s="81"/>
      <c r="AP100" s="75"/>
      <c r="AQ100" s="77"/>
    </row>
    <row r="101" spans="1:43" ht="42" hidden="1" customHeight="1" thickTop="1" thickBot="1" x14ac:dyDescent="0.45">
      <c r="A101" s="58" t="s">
        <v>39</v>
      </c>
      <c r="C101" s="62" t="str">
        <f>IF(OR(C94="",AN99="対象外"),"対象外",IF(AND(COUNTIFS(G97:AK97,"〇",G98:AK98,"●",G99:AK99,"〇")=COUNTIFS(G98:AK98,"●",G99:AK99,"〇",G100:AK100,"●"),COUNTIF(G100:AK100,"●")&gt;0),"〇","×"))</f>
        <v>対象外</v>
      </c>
      <c r="E101" s="25" t="s">
        <v>13</v>
      </c>
      <c r="F101" s="20"/>
      <c r="G101" s="22"/>
      <c r="H101" s="22"/>
      <c r="I101" s="22"/>
      <c r="J101" s="22"/>
      <c r="K101" s="22"/>
      <c r="L101" s="22"/>
      <c r="M101" s="22"/>
      <c r="N101" s="22"/>
      <c r="O101" s="21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60"/>
      <c r="AL101" s="31"/>
      <c r="AM101" s="32"/>
      <c r="AN101" s="32"/>
      <c r="AO101" s="32"/>
      <c r="AP101" s="33"/>
      <c r="AQ101" s="23" t="s">
        <v>17</v>
      </c>
    </row>
    <row r="102" spans="1:43" ht="20.25" hidden="1" customHeight="1" x14ac:dyDescent="0.4">
      <c r="E102" s="14"/>
      <c r="F102" s="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4"/>
      <c r="AL102" s="10"/>
      <c r="AM102" s="11"/>
    </row>
    <row r="103" spans="1:43" ht="20.25" hidden="1" customHeight="1" thickBot="1" x14ac:dyDescent="0.45">
      <c r="A103" s="54" t="s">
        <v>30</v>
      </c>
      <c r="B103" s="54" t="str">
        <f>IF(C103="","",IF(C94=12,B94+1,B94))</f>
        <v/>
      </c>
      <c r="C103" s="59" t="str">
        <f>IF(C94="","",IF(DATE(IF(C94=12,B94+1,B94),IF(C94=12,1,C94+1),1)&gt;P$5,"",IF(C94=12,1,C94+1)))</f>
        <v/>
      </c>
      <c r="E103" s="11" t="str">
        <f>IF(B103="","","令和"&amp;B103-2018&amp;"年"&amp;C103&amp;"月")</f>
        <v/>
      </c>
      <c r="G103" s="12" t="s">
        <v>11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1"/>
      <c r="AL103" s="10"/>
      <c r="AM103" s="11"/>
    </row>
    <row r="104" spans="1:43" ht="20.25" hidden="1" customHeight="1" x14ac:dyDescent="0.4">
      <c r="E104" s="82"/>
      <c r="F104" s="83"/>
      <c r="G104" s="15" t="str">
        <f>IF($B103="","",DATE($B103,$C103,1))</f>
        <v/>
      </c>
      <c r="H104" s="15" t="str">
        <f>IF($B103="","",DATE($B103,$C103,2))</f>
        <v/>
      </c>
      <c r="I104" s="15" t="str">
        <f>IF($B103="","",DATE($B103,$C103,3))</f>
        <v/>
      </c>
      <c r="J104" s="15" t="str">
        <f>IF($B103="","",DATE($B103,$C103,4))</f>
        <v/>
      </c>
      <c r="K104" s="15" t="str">
        <f>IF($B103="","",DATE($B103,$C103,5))</f>
        <v/>
      </c>
      <c r="L104" s="15" t="str">
        <f>IF($B103="","",DATE($B103,$C103,6))</f>
        <v/>
      </c>
      <c r="M104" s="15" t="str">
        <f>IF($B103="","",DATE($B103,$C103,7))</f>
        <v/>
      </c>
      <c r="N104" s="15" t="str">
        <f>IF($B103="","",DATE($B103,$C103,8))</f>
        <v/>
      </c>
      <c r="O104" s="15" t="str">
        <f>IF($B103="","",DATE($B103,$C103,9))</f>
        <v/>
      </c>
      <c r="P104" s="15" t="str">
        <f>IF($B103="","",DATE($B103,$C103,10))</f>
        <v/>
      </c>
      <c r="Q104" s="15" t="str">
        <f>IF($B103="","",DATE($B103,$C103,11))</f>
        <v/>
      </c>
      <c r="R104" s="15" t="str">
        <f>IF($B103="","",DATE($B103,$C103,12))</f>
        <v/>
      </c>
      <c r="S104" s="15" t="str">
        <f>IF($B103="","",DATE($B103,$C103,13))</f>
        <v/>
      </c>
      <c r="T104" s="15" t="str">
        <f>IF($B103="","",DATE($B103,$C103,14))</f>
        <v/>
      </c>
      <c r="U104" s="15" t="str">
        <f>IF($B103="","",DATE($B103,$C103,15))</f>
        <v/>
      </c>
      <c r="V104" s="15" t="str">
        <f>IF($B103="","",DATE($B103,$C103,16))</f>
        <v/>
      </c>
      <c r="W104" s="15" t="str">
        <f>IF($B103="","",DATE($B103,$C103,17))</f>
        <v/>
      </c>
      <c r="X104" s="15" t="str">
        <f>IF($B103="","",DATE($B103,$C103,18))</f>
        <v/>
      </c>
      <c r="Y104" s="15" t="str">
        <f>IF($B103="","",DATE($B103,$C103,19))</f>
        <v/>
      </c>
      <c r="Z104" s="15" t="str">
        <f>IF($B103="","",DATE($B103,$C103,20))</f>
        <v/>
      </c>
      <c r="AA104" s="15" t="str">
        <f>IF($B103="","",DATE($B103,$C103,21))</f>
        <v/>
      </c>
      <c r="AB104" s="15" t="str">
        <f>IF($B103="","",DATE($B103,$C103,22))</f>
        <v/>
      </c>
      <c r="AC104" s="15" t="str">
        <f>IF($B103="","",DATE($B103,$C103,23))</f>
        <v/>
      </c>
      <c r="AD104" s="15" t="str">
        <f>IF($B103="","",DATE($B103,$C103,24))</f>
        <v/>
      </c>
      <c r="AE104" s="15" t="str">
        <f>IF($B103="","",DATE($B103,$C103,25))</f>
        <v/>
      </c>
      <c r="AF104" s="15" t="str">
        <f>IF($B103="","",DATE($B103,$C103,26))</f>
        <v/>
      </c>
      <c r="AG104" s="15" t="str">
        <f>IF($B103="","",DATE($B103,$C103,27))</f>
        <v/>
      </c>
      <c r="AH104" s="15" t="str">
        <f>IF($B103="","",DATE($B103,$C103,28))</f>
        <v/>
      </c>
      <c r="AI104" s="15" t="str">
        <f>IF($B103="","",IF(MONTH(DATE($B103,$C103,29))=$C103,DATE($B103,$C103,29),""))</f>
        <v/>
      </c>
      <c r="AJ104" s="15" t="str">
        <f>IF($B103="","",IF(MONTH(DATE($B103,$C103,30))=$C103,DATE($B103,$C103,30),""))</f>
        <v/>
      </c>
      <c r="AK104" s="15" t="str">
        <f>IF($B103="","",IF(MONTH(DATE($B103,$C103,31))=$C103,DATE($B103,$C103,31),""))</f>
        <v/>
      </c>
      <c r="AL104" s="86" t="s">
        <v>8</v>
      </c>
      <c r="AM104" s="86" t="s">
        <v>4</v>
      </c>
      <c r="AN104" s="88" t="s">
        <v>35</v>
      </c>
      <c r="AO104" s="93" t="s">
        <v>42</v>
      </c>
      <c r="AP104" s="89" t="s">
        <v>34</v>
      </c>
      <c r="AQ104" s="91" t="s">
        <v>13</v>
      </c>
    </row>
    <row r="105" spans="1:43" ht="20.25" hidden="1" customHeight="1" thickBot="1" x14ac:dyDescent="0.45">
      <c r="A105" s="54" t="s">
        <v>26</v>
      </c>
      <c r="B105" s="54">
        <f>COUNTIFS(G104:AK104,"&gt;="&amp;H$5,G104:AK104,"&lt;="&amp;P$5,G105:AK105,"土",G106:AK106,"〇")+COUNTIFS(G104:AK104,"&gt;="&amp;H$5,G104:AK104,"&lt;="&amp;P$5,G105:AK105,"日",G106:AK106,"〇")</f>
        <v>0</v>
      </c>
      <c r="C105" s="54">
        <f>COUNTIFS(G104:AK104,"&gt;="&amp;H$5,G104:AK104,"&lt;="&amp;P$5,G105:AK105,"土",G108:AK108,"〇")+COUNTIFS(G104:AK104,"&gt;="&amp;H$5,G104:AK104,"&lt;="&amp;P$5,G105:AK105,"日",G108:AK108,"〇")</f>
        <v>0</v>
      </c>
      <c r="E105" s="84"/>
      <c r="F105" s="85"/>
      <c r="G105" s="19" t="str">
        <f>IFERROR(IF(WEEKDAY(G104,1)=1,"日",IF(WEEKDAY(G104,1)=2,"月",IF(WEEKDAY(G104,1)=3,"火",IF(WEEKDAY(G104,1)=4,"水",IF(WEEKDAY(G104,1)=5,"木",IF(WEEKDAY(G104,1)=6,"金","土")))))),"")</f>
        <v/>
      </c>
      <c r="H105" s="19" t="str">
        <f t="shared" ref="H105:N105" si="19">IFERROR(IF(WEEKDAY(H104,1)=1,"日",IF(WEEKDAY(H104,1)=2,"月",IF(WEEKDAY(H104,1)=3,"火",IF(WEEKDAY(H104,1)=4,"水",IF(WEEKDAY(H104,1)=5,"木",IF(WEEKDAY(H104,1)=6,"金","土")))))),"")</f>
        <v/>
      </c>
      <c r="I105" s="19" t="str">
        <f t="shared" si="19"/>
        <v/>
      </c>
      <c r="J105" s="19" t="str">
        <f t="shared" si="19"/>
        <v/>
      </c>
      <c r="K105" s="19" t="str">
        <f t="shared" si="19"/>
        <v/>
      </c>
      <c r="L105" s="19" t="str">
        <f t="shared" si="19"/>
        <v/>
      </c>
      <c r="M105" s="19" t="str">
        <f t="shared" si="19"/>
        <v/>
      </c>
      <c r="N105" s="19" t="str">
        <f t="shared" si="19"/>
        <v/>
      </c>
      <c r="O105" s="19" t="str">
        <f>IFERROR(IF(WEEKDAY(O104,1)=1,"日",IF(WEEKDAY(O104,1)=2,"月",IF(WEEKDAY(O104,1)=3,"火",IF(WEEKDAY(O104,1)=4,"水",IF(WEEKDAY(O104,1)=5,"木",IF(WEEKDAY(O104,1)=6,"金","土")))))),"")</f>
        <v/>
      </c>
      <c r="P105" s="19" t="str">
        <f t="shared" ref="P105:AK105" si="20">IFERROR(IF(WEEKDAY(P104,1)=1,"日",IF(WEEKDAY(P104,1)=2,"月",IF(WEEKDAY(P104,1)=3,"火",IF(WEEKDAY(P104,1)=4,"水",IF(WEEKDAY(P104,1)=5,"木",IF(WEEKDAY(P104,1)=6,"金","土")))))),"")</f>
        <v/>
      </c>
      <c r="Q105" s="19" t="str">
        <f t="shared" si="20"/>
        <v/>
      </c>
      <c r="R105" s="19" t="str">
        <f t="shared" si="20"/>
        <v/>
      </c>
      <c r="S105" s="19" t="str">
        <f t="shared" si="20"/>
        <v/>
      </c>
      <c r="T105" s="19" t="str">
        <f t="shared" si="20"/>
        <v/>
      </c>
      <c r="U105" s="19" t="str">
        <f t="shared" si="20"/>
        <v/>
      </c>
      <c r="V105" s="19" t="str">
        <f t="shared" si="20"/>
        <v/>
      </c>
      <c r="W105" s="19" t="str">
        <f t="shared" si="20"/>
        <v/>
      </c>
      <c r="X105" s="19" t="str">
        <f t="shared" si="20"/>
        <v/>
      </c>
      <c r="Y105" s="19" t="str">
        <f t="shared" si="20"/>
        <v/>
      </c>
      <c r="Z105" s="19" t="str">
        <f t="shared" si="20"/>
        <v/>
      </c>
      <c r="AA105" s="19" t="str">
        <f t="shared" si="20"/>
        <v/>
      </c>
      <c r="AB105" s="19" t="str">
        <f t="shared" si="20"/>
        <v/>
      </c>
      <c r="AC105" s="19" t="str">
        <f t="shared" si="20"/>
        <v/>
      </c>
      <c r="AD105" s="19" t="str">
        <f t="shared" si="20"/>
        <v/>
      </c>
      <c r="AE105" s="19" t="str">
        <f t="shared" si="20"/>
        <v/>
      </c>
      <c r="AF105" s="19" t="str">
        <f t="shared" si="20"/>
        <v/>
      </c>
      <c r="AG105" s="19" t="str">
        <f t="shared" si="20"/>
        <v/>
      </c>
      <c r="AH105" s="19" t="str">
        <f t="shared" si="20"/>
        <v/>
      </c>
      <c r="AI105" s="19" t="str">
        <f t="shared" si="20"/>
        <v/>
      </c>
      <c r="AJ105" s="19" t="str">
        <f t="shared" si="20"/>
        <v/>
      </c>
      <c r="AK105" s="19" t="str">
        <f t="shared" si="20"/>
        <v/>
      </c>
      <c r="AL105" s="87"/>
      <c r="AM105" s="87"/>
      <c r="AN105" s="87"/>
      <c r="AO105" s="94"/>
      <c r="AP105" s="90"/>
      <c r="AQ105" s="92"/>
    </row>
    <row r="106" spans="1:43" ht="20.25" hidden="1" customHeight="1" x14ac:dyDescent="0.4">
      <c r="A106" s="54" t="s">
        <v>32</v>
      </c>
      <c r="B106" s="56">
        <f>AL106</f>
        <v>0</v>
      </c>
      <c r="C106" s="56">
        <f>AL108</f>
        <v>0</v>
      </c>
      <c r="E106" s="95" t="s">
        <v>0</v>
      </c>
      <c r="F106" s="28" t="s">
        <v>7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15">
        <f>COUNTIFS(G104:AK104,"&gt;="&amp;H$5,G104:AK104,"&lt;="&amp;P$5,G106:AK106,"〇")</f>
        <v>0</v>
      </c>
      <c r="AM106" s="96">
        <f>IFERROR(AL107/AL106,0)</f>
        <v>0</v>
      </c>
      <c r="AN106" s="97" t="str">
        <f>IF(AND(AL106=0,AL107=0),"対象外",
IF(B105=0,"対象外",
IF(AND(B105/AL106&lt;0.285,AL107&gt;=B105),"〇",
IF(AM106&lt;0.285,"×","〇"))))</f>
        <v>対象外</v>
      </c>
      <c r="AO106" s="78"/>
      <c r="AP106" s="98"/>
      <c r="AQ106" s="100" t="s">
        <v>27</v>
      </c>
    </row>
    <row r="107" spans="1:43" ht="20.25" hidden="1" customHeight="1" thickBot="1" x14ac:dyDescent="0.45">
      <c r="A107" s="54" t="s">
        <v>33</v>
      </c>
      <c r="B107" s="54">
        <f>AL107</f>
        <v>0</v>
      </c>
      <c r="C107" s="54">
        <f>AL109</f>
        <v>0</v>
      </c>
      <c r="E107" s="69"/>
      <c r="F107" s="5" t="s">
        <v>10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8"/>
      <c r="AL107" s="7">
        <f>COUNTIFS(G104:AK104,"&gt;="&amp;H$5,G104:AK104,"&lt;="&amp;P$5,G107:AK107,"&lt;&gt;"&amp;"")</f>
        <v>0</v>
      </c>
      <c r="AM107" s="71"/>
      <c r="AN107" s="73"/>
      <c r="AO107" s="79"/>
      <c r="AP107" s="99"/>
      <c r="AQ107" s="101"/>
    </row>
    <row r="108" spans="1:43" ht="20.25" hidden="1" customHeight="1" thickTop="1" x14ac:dyDescent="0.4">
      <c r="A108" s="54" t="s">
        <v>25</v>
      </c>
      <c r="B108" s="57" t="str">
        <f>AN106</f>
        <v>対象外</v>
      </c>
      <c r="C108" s="57" t="str">
        <f>AN108</f>
        <v>対象外</v>
      </c>
      <c r="E108" s="68" t="s">
        <v>1</v>
      </c>
      <c r="F108" s="6" t="s">
        <v>7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27">
        <f>COUNTIFS(G104:AK104,"&gt;="&amp;H$5,G104:AK104,"&lt;="&amp;P$5,G108:AK108,"〇")</f>
        <v>0</v>
      </c>
      <c r="AM108" s="70">
        <f>IFERROR(AL109/AL108,0)</f>
        <v>0</v>
      </c>
      <c r="AN108" s="72" t="str">
        <f>IF(AND(AL108=0,AL109=0),"対象外",
IF(C105=0,"対象外",
IF(AND(C105/AL108&lt;0.285,AL109&gt;=C105),"〇",
IF(AM108&lt;0.285,"×","〇"))))</f>
        <v>対象外</v>
      </c>
      <c r="AO108" s="80" t="str">
        <f>C110</f>
        <v>対象外</v>
      </c>
      <c r="AP108" s="74" t="str">
        <f>IF(AN108="対象外","－",
IF(AN108="×","×",
IF(AND(COUNTIFS(G106:AK106,"〇",G107:AK107,"●",G108:AK108,"〇")=COUNTIFS(G107:AK107,"●",G108:AK108,"〇",G109:AK109,"●"),COUNTIF(G109:AK109,"●")&gt;0),"〇",
IF(AND(COUNTIF(G107:AK107,"●")=0,COUNTIF(G109:AK109,"●")=0,AN108="〇"),"〇","×"))))</f>
        <v>－</v>
      </c>
      <c r="AQ108" s="76" t="s">
        <v>24</v>
      </c>
    </row>
    <row r="109" spans="1:43" ht="20.25" hidden="1" customHeight="1" thickBot="1" x14ac:dyDescent="0.45">
      <c r="A109" s="54" t="s">
        <v>38</v>
      </c>
      <c r="B109" s="57"/>
      <c r="C109" s="57" t="str">
        <f>IF(C103="","",AP108)</f>
        <v/>
      </c>
      <c r="E109" s="69"/>
      <c r="F109" s="5" t="s">
        <v>10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8"/>
      <c r="AL109" s="7">
        <f>COUNTIFS(G104:AK104,"&gt;="&amp;H$5,G104:AK104,"&lt;="&amp;P$5,G109:AK109,"&lt;&gt;"&amp;"")</f>
        <v>0</v>
      </c>
      <c r="AM109" s="71"/>
      <c r="AN109" s="73"/>
      <c r="AO109" s="81"/>
      <c r="AP109" s="75"/>
      <c r="AQ109" s="77"/>
    </row>
    <row r="110" spans="1:43" ht="42" hidden="1" customHeight="1" thickTop="1" thickBot="1" x14ac:dyDescent="0.45">
      <c r="A110" s="58" t="s">
        <v>39</v>
      </c>
      <c r="C110" s="62" t="str">
        <f>IF(OR(C103="",AN108="対象外"),"対象外",IF(AND(COUNTIFS(G106:AK106,"〇",G107:AK107,"●",G108:AK108,"〇")=COUNTIFS(G107:AK107,"●",G108:AK108,"〇",G109:AK109,"●"),COUNTIF(G109:AK109,"●")&gt;0),"〇","×"))</f>
        <v>対象外</v>
      </c>
      <c r="E110" s="25" t="s">
        <v>13</v>
      </c>
      <c r="F110" s="20"/>
      <c r="G110" s="22"/>
      <c r="H110" s="22"/>
      <c r="I110" s="22"/>
      <c r="J110" s="22"/>
      <c r="K110" s="22"/>
      <c r="L110" s="22"/>
      <c r="M110" s="22"/>
      <c r="N110" s="22"/>
      <c r="O110" s="21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60"/>
      <c r="AL110" s="31"/>
      <c r="AM110" s="32"/>
      <c r="AN110" s="32"/>
      <c r="AO110" s="32"/>
      <c r="AP110" s="33"/>
      <c r="AQ110" s="23" t="s">
        <v>17</v>
      </c>
    </row>
    <row r="111" spans="1:43" ht="20.25" hidden="1" customHeight="1" x14ac:dyDescent="0.4">
      <c r="E111" s="14"/>
      <c r="F111" s="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4"/>
      <c r="AL111" s="10"/>
      <c r="AM111" s="11"/>
    </row>
    <row r="112" spans="1:43" ht="20.25" hidden="1" customHeight="1" thickBot="1" x14ac:dyDescent="0.45">
      <c r="A112" s="54" t="s">
        <v>30</v>
      </c>
      <c r="B112" s="54" t="str">
        <f>IF(C112="","",IF(C103=12,B103+1,B103))</f>
        <v/>
      </c>
      <c r="C112" s="59" t="str">
        <f>IF(C103="","",IF(DATE(IF(C103=12,B103+1,B103),IF(C103=12,1,C103+1),1)&gt;P$5,"",IF(C103=12,1,C103+1)))</f>
        <v/>
      </c>
      <c r="E112" s="11" t="str">
        <f>IF(B112="","","令和"&amp;B112-2018&amp;"年"&amp;C112&amp;"月")</f>
        <v/>
      </c>
      <c r="G112" s="12" t="s">
        <v>11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1"/>
      <c r="AL112" s="10"/>
      <c r="AM112" s="11"/>
    </row>
    <row r="113" spans="1:43" ht="20.25" hidden="1" customHeight="1" x14ac:dyDescent="0.4">
      <c r="E113" s="82"/>
      <c r="F113" s="83"/>
      <c r="G113" s="15" t="str">
        <f>IF($B112="","",DATE($B112,$C112,1))</f>
        <v/>
      </c>
      <c r="H113" s="15" t="str">
        <f>IF($B112="","",DATE($B112,$C112,2))</f>
        <v/>
      </c>
      <c r="I113" s="15" t="str">
        <f>IF($B112="","",DATE($B112,$C112,3))</f>
        <v/>
      </c>
      <c r="J113" s="15" t="str">
        <f>IF($B112="","",DATE($B112,$C112,4))</f>
        <v/>
      </c>
      <c r="K113" s="15" t="str">
        <f>IF($B112="","",DATE($B112,$C112,5))</f>
        <v/>
      </c>
      <c r="L113" s="15" t="str">
        <f>IF($B112="","",DATE($B112,$C112,6))</f>
        <v/>
      </c>
      <c r="M113" s="15" t="str">
        <f>IF($B112="","",DATE($B112,$C112,7))</f>
        <v/>
      </c>
      <c r="N113" s="15" t="str">
        <f>IF($B112="","",DATE($B112,$C112,8))</f>
        <v/>
      </c>
      <c r="O113" s="15" t="str">
        <f>IF($B112="","",DATE($B112,$C112,9))</f>
        <v/>
      </c>
      <c r="P113" s="15" t="str">
        <f>IF($B112="","",DATE($B112,$C112,10))</f>
        <v/>
      </c>
      <c r="Q113" s="15" t="str">
        <f>IF($B112="","",DATE($B112,$C112,11))</f>
        <v/>
      </c>
      <c r="R113" s="15" t="str">
        <f>IF($B112="","",DATE($B112,$C112,12))</f>
        <v/>
      </c>
      <c r="S113" s="15" t="str">
        <f>IF($B112="","",DATE($B112,$C112,13))</f>
        <v/>
      </c>
      <c r="T113" s="15" t="str">
        <f>IF($B112="","",DATE($B112,$C112,14))</f>
        <v/>
      </c>
      <c r="U113" s="15" t="str">
        <f>IF($B112="","",DATE($B112,$C112,15))</f>
        <v/>
      </c>
      <c r="V113" s="15" t="str">
        <f>IF($B112="","",DATE($B112,$C112,16))</f>
        <v/>
      </c>
      <c r="W113" s="15" t="str">
        <f>IF($B112="","",DATE($B112,$C112,17))</f>
        <v/>
      </c>
      <c r="X113" s="15" t="str">
        <f>IF($B112="","",DATE($B112,$C112,18))</f>
        <v/>
      </c>
      <c r="Y113" s="15" t="str">
        <f>IF($B112="","",DATE($B112,$C112,19))</f>
        <v/>
      </c>
      <c r="Z113" s="15" t="str">
        <f>IF($B112="","",DATE($B112,$C112,20))</f>
        <v/>
      </c>
      <c r="AA113" s="15" t="str">
        <f>IF($B112="","",DATE($B112,$C112,21))</f>
        <v/>
      </c>
      <c r="AB113" s="15" t="str">
        <f>IF($B112="","",DATE($B112,$C112,22))</f>
        <v/>
      </c>
      <c r="AC113" s="15" t="str">
        <f>IF($B112="","",DATE($B112,$C112,23))</f>
        <v/>
      </c>
      <c r="AD113" s="15" t="str">
        <f>IF($B112="","",DATE($B112,$C112,24))</f>
        <v/>
      </c>
      <c r="AE113" s="15" t="str">
        <f>IF($B112="","",DATE($B112,$C112,25))</f>
        <v/>
      </c>
      <c r="AF113" s="15" t="str">
        <f>IF($B112="","",DATE($B112,$C112,26))</f>
        <v/>
      </c>
      <c r="AG113" s="15" t="str">
        <f>IF($B112="","",DATE($B112,$C112,27))</f>
        <v/>
      </c>
      <c r="AH113" s="15" t="str">
        <f>IF($B112="","",DATE($B112,$C112,28))</f>
        <v/>
      </c>
      <c r="AI113" s="15" t="str">
        <f>IF($B112="","",IF(MONTH(DATE($B112,$C112,29))=$C112,DATE($B112,$C112,29),""))</f>
        <v/>
      </c>
      <c r="AJ113" s="15" t="str">
        <f>IF($B112="","",IF(MONTH(DATE($B112,$C112,30))=$C112,DATE($B112,$C112,30),""))</f>
        <v/>
      </c>
      <c r="AK113" s="15" t="str">
        <f>IF($B112="","",IF(MONTH(DATE($B112,$C112,31))=$C112,DATE($B112,$C112,31),""))</f>
        <v/>
      </c>
      <c r="AL113" s="86" t="s">
        <v>8</v>
      </c>
      <c r="AM113" s="86" t="s">
        <v>4</v>
      </c>
      <c r="AN113" s="88" t="s">
        <v>35</v>
      </c>
      <c r="AO113" s="93" t="s">
        <v>42</v>
      </c>
      <c r="AP113" s="89" t="s">
        <v>34</v>
      </c>
      <c r="AQ113" s="91" t="s">
        <v>13</v>
      </c>
    </row>
    <row r="114" spans="1:43" ht="20.25" hidden="1" customHeight="1" thickBot="1" x14ac:dyDescent="0.45">
      <c r="A114" s="54" t="s">
        <v>26</v>
      </c>
      <c r="B114" s="54">
        <f>COUNTIFS(G113:AK113,"&gt;="&amp;H$5,G113:AK113,"&lt;="&amp;P$5,G114:AK114,"土",G115:AK115,"〇")+COUNTIFS(G113:AK113,"&gt;="&amp;H$5,G113:AK113,"&lt;="&amp;P$5,G114:AK114,"日",G115:AK115,"〇")</f>
        <v>0</v>
      </c>
      <c r="C114" s="54">
        <f>COUNTIFS(G113:AK113,"&gt;="&amp;H$5,G113:AK113,"&lt;="&amp;P$5,G114:AK114,"土",G117:AK117,"〇")+COUNTIFS(G113:AK113,"&gt;="&amp;H$5,G113:AK113,"&lt;="&amp;P$5,G114:AK114,"日",G117:AK117,"〇")</f>
        <v>0</v>
      </c>
      <c r="E114" s="84"/>
      <c r="F114" s="85"/>
      <c r="G114" s="19" t="str">
        <f>IFERROR(IF(WEEKDAY(G113,1)=1,"日",IF(WEEKDAY(G113,1)=2,"月",IF(WEEKDAY(G113,1)=3,"火",IF(WEEKDAY(G113,1)=4,"水",IF(WEEKDAY(G113,1)=5,"木",IF(WEEKDAY(G113,1)=6,"金","土")))))),"")</f>
        <v/>
      </c>
      <c r="H114" s="19" t="str">
        <f t="shared" ref="H114:N114" si="21">IFERROR(IF(WEEKDAY(H113,1)=1,"日",IF(WEEKDAY(H113,1)=2,"月",IF(WEEKDAY(H113,1)=3,"火",IF(WEEKDAY(H113,1)=4,"水",IF(WEEKDAY(H113,1)=5,"木",IF(WEEKDAY(H113,1)=6,"金","土")))))),"")</f>
        <v/>
      </c>
      <c r="I114" s="19" t="str">
        <f t="shared" si="21"/>
        <v/>
      </c>
      <c r="J114" s="19" t="str">
        <f t="shared" si="21"/>
        <v/>
      </c>
      <c r="K114" s="19" t="str">
        <f t="shared" si="21"/>
        <v/>
      </c>
      <c r="L114" s="19" t="str">
        <f t="shared" si="21"/>
        <v/>
      </c>
      <c r="M114" s="19" t="str">
        <f t="shared" si="21"/>
        <v/>
      </c>
      <c r="N114" s="19" t="str">
        <f t="shared" si="21"/>
        <v/>
      </c>
      <c r="O114" s="19" t="str">
        <f>IFERROR(IF(WEEKDAY(O113,1)=1,"日",IF(WEEKDAY(O113,1)=2,"月",IF(WEEKDAY(O113,1)=3,"火",IF(WEEKDAY(O113,1)=4,"水",IF(WEEKDAY(O113,1)=5,"木",IF(WEEKDAY(O113,1)=6,"金","土")))))),"")</f>
        <v/>
      </c>
      <c r="P114" s="19" t="str">
        <f t="shared" ref="P114:AK114" si="22">IFERROR(IF(WEEKDAY(P113,1)=1,"日",IF(WEEKDAY(P113,1)=2,"月",IF(WEEKDAY(P113,1)=3,"火",IF(WEEKDAY(P113,1)=4,"水",IF(WEEKDAY(P113,1)=5,"木",IF(WEEKDAY(P113,1)=6,"金","土")))))),"")</f>
        <v/>
      </c>
      <c r="Q114" s="19" t="str">
        <f t="shared" si="22"/>
        <v/>
      </c>
      <c r="R114" s="19" t="str">
        <f t="shared" si="22"/>
        <v/>
      </c>
      <c r="S114" s="19" t="str">
        <f t="shared" si="22"/>
        <v/>
      </c>
      <c r="T114" s="19" t="str">
        <f t="shared" si="22"/>
        <v/>
      </c>
      <c r="U114" s="19" t="str">
        <f t="shared" si="22"/>
        <v/>
      </c>
      <c r="V114" s="19" t="str">
        <f t="shared" si="22"/>
        <v/>
      </c>
      <c r="W114" s="19" t="str">
        <f t="shared" si="22"/>
        <v/>
      </c>
      <c r="X114" s="19" t="str">
        <f t="shared" si="22"/>
        <v/>
      </c>
      <c r="Y114" s="19" t="str">
        <f t="shared" si="22"/>
        <v/>
      </c>
      <c r="Z114" s="19" t="str">
        <f t="shared" si="22"/>
        <v/>
      </c>
      <c r="AA114" s="19" t="str">
        <f t="shared" si="22"/>
        <v/>
      </c>
      <c r="AB114" s="19" t="str">
        <f t="shared" si="22"/>
        <v/>
      </c>
      <c r="AC114" s="19" t="str">
        <f t="shared" si="22"/>
        <v/>
      </c>
      <c r="AD114" s="19" t="str">
        <f t="shared" si="22"/>
        <v/>
      </c>
      <c r="AE114" s="19" t="str">
        <f t="shared" si="22"/>
        <v/>
      </c>
      <c r="AF114" s="19" t="str">
        <f t="shared" si="22"/>
        <v/>
      </c>
      <c r="AG114" s="19" t="str">
        <f t="shared" si="22"/>
        <v/>
      </c>
      <c r="AH114" s="19" t="str">
        <f t="shared" si="22"/>
        <v/>
      </c>
      <c r="AI114" s="19" t="str">
        <f t="shared" si="22"/>
        <v/>
      </c>
      <c r="AJ114" s="19" t="str">
        <f t="shared" si="22"/>
        <v/>
      </c>
      <c r="AK114" s="19" t="str">
        <f t="shared" si="22"/>
        <v/>
      </c>
      <c r="AL114" s="87"/>
      <c r="AM114" s="87"/>
      <c r="AN114" s="87"/>
      <c r="AO114" s="94"/>
      <c r="AP114" s="90"/>
      <c r="AQ114" s="92"/>
    </row>
    <row r="115" spans="1:43" ht="20.25" hidden="1" customHeight="1" x14ac:dyDescent="0.4">
      <c r="A115" s="54" t="s">
        <v>32</v>
      </c>
      <c r="B115" s="56">
        <f>AL115</f>
        <v>0</v>
      </c>
      <c r="C115" s="56">
        <f>AL117</f>
        <v>0</v>
      </c>
      <c r="E115" s="95" t="s">
        <v>0</v>
      </c>
      <c r="F115" s="28" t="s">
        <v>7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15">
        <f>COUNTIFS(G113:AK113,"&gt;="&amp;H$5,G113:AK113,"&lt;="&amp;P$5,G115:AK115,"〇")</f>
        <v>0</v>
      </c>
      <c r="AM115" s="96">
        <f>IFERROR(AL116/AL115,0)</f>
        <v>0</v>
      </c>
      <c r="AN115" s="97" t="str">
        <f>IF(AND(AL115=0,AL116=0),"対象外",
IF(B114=0,"対象外",
IF(AND(B114/AL115&lt;0.285,AL116&gt;=B114),"〇",
IF(AM115&lt;0.285,"×","〇"))))</f>
        <v>対象外</v>
      </c>
      <c r="AO115" s="78"/>
      <c r="AP115" s="98"/>
      <c r="AQ115" s="100" t="s">
        <v>27</v>
      </c>
    </row>
    <row r="116" spans="1:43" ht="20.25" hidden="1" customHeight="1" thickBot="1" x14ac:dyDescent="0.45">
      <c r="A116" s="54" t="s">
        <v>33</v>
      </c>
      <c r="B116" s="54">
        <f>AL116</f>
        <v>0</v>
      </c>
      <c r="C116" s="54">
        <f>AL118</f>
        <v>0</v>
      </c>
      <c r="E116" s="69"/>
      <c r="F116" s="5" t="s">
        <v>10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8"/>
      <c r="AL116" s="7">
        <f>COUNTIFS(G113:AK113,"&gt;="&amp;H$5,G113:AK113,"&lt;="&amp;P$5,G116:AK116,"&lt;&gt;"&amp;"")</f>
        <v>0</v>
      </c>
      <c r="AM116" s="71"/>
      <c r="AN116" s="73"/>
      <c r="AO116" s="79"/>
      <c r="AP116" s="99"/>
      <c r="AQ116" s="101"/>
    </row>
    <row r="117" spans="1:43" ht="20.25" hidden="1" customHeight="1" thickTop="1" x14ac:dyDescent="0.4">
      <c r="A117" s="54" t="s">
        <v>25</v>
      </c>
      <c r="B117" s="57" t="str">
        <f>AN115</f>
        <v>対象外</v>
      </c>
      <c r="C117" s="57" t="str">
        <f>AN117</f>
        <v>対象外</v>
      </c>
      <c r="E117" s="68" t="s">
        <v>1</v>
      </c>
      <c r="F117" s="6" t="s">
        <v>7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27">
        <f>COUNTIFS(G113:AK113,"&gt;="&amp;H$5,G113:AK113,"&lt;="&amp;P$5,G117:AK117,"〇")</f>
        <v>0</v>
      </c>
      <c r="AM117" s="70">
        <f>IFERROR(AL118/AL117,0)</f>
        <v>0</v>
      </c>
      <c r="AN117" s="72" t="str">
        <f>IF(AND(AL117=0,AL118=0),"対象外",
IF(C114=0,"対象外",
IF(AND(C114/AL117&lt;0.285,AL118&gt;=C114),"〇",
IF(AM117&lt;0.285,"×","〇"))))</f>
        <v>対象外</v>
      </c>
      <c r="AO117" s="80" t="str">
        <f>C119</f>
        <v>対象外</v>
      </c>
      <c r="AP117" s="74" t="str">
        <f>IF(AN117="対象外","－",
IF(AN117="×","×",
IF(AND(COUNTIFS(G115:AK115,"〇",G116:AK116,"●",G117:AK117,"〇")=COUNTIFS(G116:AK116,"●",G117:AK117,"〇",G118:AK118,"●"),COUNTIF(G118:AK118,"●")&gt;0),"〇",
IF(AND(COUNTIF(G116:AK116,"●")=0,COUNTIF(G118:AK118,"●")=0,AN117="〇"),"〇","×"))))</f>
        <v>－</v>
      </c>
      <c r="AQ117" s="76" t="s">
        <v>24</v>
      </c>
    </row>
    <row r="118" spans="1:43" ht="20.25" hidden="1" customHeight="1" thickBot="1" x14ac:dyDescent="0.45">
      <c r="A118" s="54" t="s">
        <v>38</v>
      </c>
      <c r="B118" s="57"/>
      <c r="C118" s="57" t="str">
        <f>IF(C112="","",AP117)</f>
        <v/>
      </c>
      <c r="E118" s="69"/>
      <c r="F118" s="5" t="s">
        <v>10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8"/>
      <c r="AL118" s="7">
        <f>COUNTIFS(G113:AK113,"&gt;="&amp;H$5,G113:AK113,"&lt;="&amp;P$5,G118:AK118,"&lt;&gt;"&amp;"")</f>
        <v>0</v>
      </c>
      <c r="AM118" s="71"/>
      <c r="AN118" s="73"/>
      <c r="AO118" s="81"/>
      <c r="AP118" s="75"/>
      <c r="AQ118" s="77"/>
    </row>
    <row r="119" spans="1:43" ht="42" hidden="1" customHeight="1" thickTop="1" thickBot="1" x14ac:dyDescent="0.45">
      <c r="A119" s="58" t="s">
        <v>39</v>
      </c>
      <c r="C119" s="62" t="str">
        <f>IF(OR(C112="",AN117="対象外"),"対象外",IF(AND(COUNTIFS(G115:AK115,"〇",G116:AK116,"●",G117:AK117,"〇")=COUNTIFS(G116:AK116,"●",G117:AK117,"〇",G118:AK118,"●"),COUNTIF(G118:AK118,"●")&gt;0),"〇","×"))</f>
        <v>対象外</v>
      </c>
      <c r="E119" s="25" t="s">
        <v>13</v>
      </c>
      <c r="F119" s="20"/>
      <c r="G119" s="22"/>
      <c r="H119" s="22"/>
      <c r="I119" s="22"/>
      <c r="J119" s="22"/>
      <c r="K119" s="22"/>
      <c r="L119" s="22"/>
      <c r="M119" s="22"/>
      <c r="N119" s="22"/>
      <c r="O119" s="21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60"/>
      <c r="AL119" s="31"/>
      <c r="AM119" s="32"/>
      <c r="AN119" s="32"/>
      <c r="AO119" s="32"/>
      <c r="AP119" s="33"/>
      <c r="AQ119" s="23" t="s">
        <v>17</v>
      </c>
    </row>
    <row r="120" spans="1:43" ht="20.25" hidden="1" customHeight="1" x14ac:dyDescent="0.4">
      <c r="E120" s="14"/>
      <c r="F120" s="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4"/>
      <c r="AL120" s="10"/>
      <c r="AM120" s="11"/>
    </row>
    <row r="121" spans="1:43" ht="20.25" hidden="1" customHeight="1" thickBot="1" x14ac:dyDescent="0.45">
      <c r="A121" s="54" t="s">
        <v>30</v>
      </c>
      <c r="B121" s="54" t="str">
        <f>IF(C121="","",IF(C112=12,B112+1,B112))</f>
        <v/>
      </c>
      <c r="C121" s="59" t="str">
        <f>IF(C112="","",IF(DATE(IF(C112=12,B112+1,B112),IF(C112=12,1,C112+1),1)&gt;P$5,"",IF(C112=12,1,C112+1)))</f>
        <v/>
      </c>
      <c r="E121" s="11" t="str">
        <f>IF(B121="","","令和"&amp;B121-2018&amp;"年"&amp;C121&amp;"月")</f>
        <v/>
      </c>
      <c r="G121" s="12" t="s">
        <v>11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1"/>
      <c r="AL121" s="10"/>
      <c r="AM121" s="11"/>
    </row>
    <row r="122" spans="1:43" ht="20.25" hidden="1" customHeight="1" x14ac:dyDescent="0.4">
      <c r="E122" s="82"/>
      <c r="F122" s="83"/>
      <c r="G122" s="15" t="str">
        <f>IF($B121="","",DATE($B121,$C121,1))</f>
        <v/>
      </c>
      <c r="H122" s="15" t="str">
        <f>IF($B121="","",DATE($B121,$C121,2))</f>
        <v/>
      </c>
      <c r="I122" s="15" t="str">
        <f>IF($B121="","",DATE($B121,$C121,3))</f>
        <v/>
      </c>
      <c r="J122" s="15" t="str">
        <f>IF($B121="","",DATE($B121,$C121,4))</f>
        <v/>
      </c>
      <c r="K122" s="15" t="str">
        <f>IF($B121="","",DATE($B121,$C121,5))</f>
        <v/>
      </c>
      <c r="L122" s="15" t="str">
        <f>IF($B121="","",DATE($B121,$C121,6))</f>
        <v/>
      </c>
      <c r="M122" s="15" t="str">
        <f>IF($B121="","",DATE($B121,$C121,7))</f>
        <v/>
      </c>
      <c r="N122" s="15" t="str">
        <f>IF($B121="","",DATE($B121,$C121,8))</f>
        <v/>
      </c>
      <c r="O122" s="15" t="str">
        <f>IF($B121="","",DATE($B121,$C121,9))</f>
        <v/>
      </c>
      <c r="P122" s="15" t="str">
        <f>IF($B121="","",DATE($B121,$C121,10))</f>
        <v/>
      </c>
      <c r="Q122" s="15" t="str">
        <f>IF($B121="","",DATE($B121,$C121,11))</f>
        <v/>
      </c>
      <c r="R122" s="15" t="str">
        <f>IF($B121="","",DATE($B121,$C121,12))</f>
        <v/>
      </c>
      <c r="S122" s="15" t="str">
        <f>IF($B121="","",DATE($B121,$C121,13))</f>
        <v/>
      </c>
      <c r="T122" s="15" t="str">
        <f>IF($B121="","",DATE($B121,$C121,14))</f>
        <v/>
      </c>
      <c r="U122" s="15" t="str">
        <f>IF($B121="","",DATE($B121,$C121,15))</f>
        <v/>
      </c>
      <c r="V122" s="15" t="str">
        <f>IF($B121="","",DATE($B121,$C121,16))</f>
        <v/>
      </c>
      <c r="W122" s="15" t="str">
        <f>IF($B121="","",DATE($B121,$C121,17))</f>
        <v/>
      </c>
      <c r="X122" s="15" t="str">
        <f>IF($B121="","",DATE($B121,$C121,18))</f>
        <v/>
      </c>
      <c r="Y122" s="15" t="str">
        <f>IF($B121="","",DATE($B121,$C121,19))</f>
        <v/>
      </c>
      <c r="Z122" s="15" t="str">
        <f>IF($B121="","",DATE($B121,$C121,20))</f>
        <v/>
      </c>
      <c r="AA122" s="15" t="str">
        <f>IF($B121="","",DATE($B121,$C121,21))</f>
        <v/>
      </c>
      <c r="AB122" s="15" t="str">
        <f>IF($B121="","",DATE($B121,$C121,22))</f>
        <v/>
      </c>
      <c r="AC122" s="15" t="str">
        <f>IF($B121="","",DATE($B121,$C121,23))</f>
        <v/>
      </c>
      <c r="AD122" s="15" t="str">
        <f>IF($B121="","",DATE($B121,$C121,24))</f>
        <v/>
      </c>
      <c r="AE122" s="15" t="str">
        <f>IF($B121="","",DATE($B121,$C121,25))</f>
        <v/>
      </c>
      <c r="AF122" s="15" t="str">
        <f>IF($B121="","",DATE($B121,$C121,26))</f>
        <v/>
      </c>
      <c r="AG122" s="15" t="str">
        <f>IF($B121="","",DATE($B121,$C121,27))</f>
        <v/>
      </c>
      <c r="AH122" s="15" t="str">
        <f>IF($B121="","",DATE($B121,$C121,28))</f>
        <v/>
      </c>
      <c r="AI122" s="15" t="str">
        <f>IF($B121="","",IF(MONTH(DATE($B121,$C121,29))=$C121,DATE($B121,$C121,29),""))</f>
        <v/>
      </c>
      <c r="AJ122" s="15" t="str">
        <f>IF($B121="","",IF(MONTH(DATE($B121,$C121,30))=$C121,DATE($B121,$C121,30),""))</f>
        <v/>
      </c>
      <c r="AK122" s="15" t="str">
        <f>IF($B121="","",IF(MONTH(DATE($B121,$C121,31))=$C121,DATE($B121,$C121,31),""))</f>
        <v/>
      </c>
      <c r="AL122" s="86" t="s">
        <v>8</v>
      </c>
      <c r="AM122" s="86" t="s">
        <v>4</v>
      </c>
      <c r="AN122" s="88" t="s">
        <v>35</v>
      </c>
      <c r="AO122" s="93" t="s">
        <v>42</v>
      </c>
      <c r="AP122" s="89" t="s">
        <v>34</v>
      </c>
      <c r="AQ122" s="91" t="s">
        <v>13</v>
      </c>
    </row>
    <row r="123" spans="1:43" ht="20.25" hidden="1" customHeight="1" thickBot="1" x14ac:dyDescent="0.45">
      <c r="A123" s="54" t="s">
        <v>26</v>
      </c>
      <c r="B123" s="54">
        <f>COUNTIFS(G122:AK122,"&gt;="&amp;H$5,G122:AK122,"&lt;="&amp;P$5,G123:AK123,"土",G124:AK124,"〇")+COUNTIFS(G122:AK122,"&gt;="&amp;H$5,G122:AK122,"&lt;="&amp;P$5,G123:AK123,"日",G124:AK124,"〇")</f>
        <v>0</v>
      </c>
      <c r="C123" s="54">
        <f>COUNTIFS(G122:AK122,"&gt;="&amp;H$5,G122:AK122,"&lt;="&amp;P$5,G123:AK123,"土",G126:AK126,"〇")+COUNTIFS(G122:AK122,"&gt;="&amp;H$5,G122:AK122,"&lt;="&amp;P$5,G123:AK123,"日",G126:AK126,"〇")</f>
        <v>0</v>
      </c>
      <c r="E123" s="84"/>
      <c r="F123" s="85"/>
      <c r="G123" s="19" t="str">
        <f>IFERROR(IF(WEEKDAY(G122,1)=1,"日",IF(WEEKDAY(G122,1)=2,"月",IF(WEEKDAY(G122,1)=3,"火",IF(WEEKDAY(G122,1)=4,"水",IF(WEEKDAY(G122,1)=5,"木",IF(WEEKDAY(G122,1)=6,"金","土")))))),"")</f>
        <v/>
      </c>
      <c r="H123" s="19" t="str">
        <f t="shared" ref="H123:N123" si="23">IFERROR(IF(WEEKDAY(H122,1)=1,"日",IF(WEEKDAY(H122,1)=2,"月",IF(WEEKDAY(H122,1)=3,"火",IF(WEEKDAY(H122,1)=4,"水",IF(WEEKDAY(H122,1)=5,"木",IF(WEEKDAY(H122,1)=6,"金","土")))))),"")</f>
        <v/>
      </c>
      <c r="I123" s="19" t="str">
        <f t="shared" si="23"/>
        <v/>
      </c>
      <c r="J123" s="19" t="str">
        <f t="shared" si="23"/>
        <v/>
      </c>
      <c r="K123" s="19" t="str">
        <f t="shared" si="23"/>
        <v/>
      </c>
      <c r="L123" s="19" t="str">
        <f t="shared" si="23"/>
        <v/>
      </c>
      <c r="M123" s="19" t="str">
        <f t="shared" si="23"/>
        <v/>
      </c>
      <c r="N123" s="19" t="str">
        <f t="shared" si="23"/>
        <v/>
      </c>
      <c r="O123" s="19" t="str">
        <f>IFERROR(IF(WEEKDAY(O122,1)=1,"日",IF(WEEKDAY(O122,1)=2,"月",IF(WEEKDAY(O122,1)=3,"火",IF(WEEKDAY(O122,1)=4,"水",IF(WEEKDAY(O122,1)=5,"木",IF(WEEKDAY(O122,1)=6,"金","土")))))),"")</f>
        <v/>
      </c>
      <c r="P123" s="19" t="str">
        <f t="shared" ref="P123:AK123" si="24">IFERROR(IF(WEEKDAY(P122,1)=1,"日",IF(WEEKDAY(P122,1)=2,"月",IF(WEEKDAY(P122,1)=3,"火",IF(WEEKDAY(P122,1)=4,"水",IF(WEEKDAY(P122,1)=5,"木",IF(WEEKDAY(P122,1)=6,"金","土")))))),"")</f>
        <v/>
      </c>
      <c r="Q123" s="19" t="str">
        <f t="shared" si="24"/>
        <v/>
      </c>
      <c r="R123" s="19" t="str">
        <f t="shared" si="24"/>
        <v/>
      </c>
      <c r="S123" s="19" t="str">
        <f t="shared" si="24"/>
        <v/>
      </c>
      <c r="T123" s="19" t="str">
        <f t="shared" si="24"/>
        <v/>
      </c>
      <c r="U123" s="19" t="str">
        <f t="shared" si="24"/>
        <v/>
      </c>
      <c r="V123" s="19" t="str">
        <f t="shared" si="24"/>
        <v/>
      </c>
      <c r="W123" s="19" t="str">
        <f t="shared" si="24"/>
        <v/>
      </c>
      <c r="X123" s="19" t="str">
        <f t="shared" si="24"/>
        <v/>
      </c>
      <c r="Y123" s="19" t="str">
        <f t="shared" si="24"/>
        <v/>
      </c>
      <c r="Z123" s="19" t="str">
        <f t="shared" si="24"/>
        <v/>
      </c>
      <c r="AA123" s="19" t="str">
        <f t="shared" si="24"/>
        <v/>
      </c>
      <c r="AB123" s="19" t="str">
        <f t="shared" si="24"/>
        <v/>
      </c>
      <c r="AC123" s="19" t="str">
        <f t="shared" si="24"/>
        <v/>
      </c>
      <c r="AD123" s="19" t="str">
        <f t="shared" si="24"/>
        <v/>
      </c>
      <c r="AE123" s="19" t="str">
        <f t="shared" si="24"/>
        <v/>
      </c>
      <c r="AF123" s="19" t="str">
        <f t="shared" si="24"/>
        <v/>
      </c>
      <c r="AG123" s="19" t="str">
        <f t="shared" si="24"/>
        <v/>
      </c>
      <c r="AH123" s="19" t="str">
        <f t="shared" si="24"/>
        <v/>
      </c>
      <c r="AI123" s="19" t="str">
        <f t="shared" si="24"/>
        <v/>
      </c>
      <c r="AJ123" s="19" t="str">
        <f t="shared" si="24"/>
        <v/>
      </c>
      <c r="AK123" s="19" t="str">
        <f t="shared" si="24"/>
        <v/>
      </c>
      <c r="AL123" s="87"/>
      <c r="AM123" s="87"/>
      <c r="AN123" s="87"/>
      <c r="AO123" s="94"/>
      <c r="AP123" s="90"/>
      <c r="AQ123" s="92"/>
    </row>
    <row r="124" spans="1:43" ht="20.25" hidden="1" customHeight="1" x14ac:dyDescent="0.4">
      <c r="A124" s="54" t="s">
        <v>32</v>
      </c>
      <c r="B124" s="56">
        <f>AL124</f>
        <v>0</v>
      </c>
      <c r="C124" s="56">
        <f>AL126</f>
        <v>0</v>
      </c>
      <c r="E124" s="95" t="s">
        <v>0</v>
      </c>
      <c r="F124" s="28" t="s">
        <v>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15">
        <f>COUNTIFS(G122:AK122,"&gt;="&amp;H$5,G122:AK122,"&lt;="&amp;P$5,G124:AK124,"〇")</f>
        <v>0</v>
      </c>
      <c r="AM124" s="96">
        <f>IFERROR(AL125/AL124,0)</f>
        <v>0</v>
      </c>
      <c r="AN124" s="97" t="str">
        <f>IF(AND(AL124=0,AL125=0),"対象外",
IF(B123=0,"対象外",
IF(AND(B123/AL124&lt;0.285,AL125&gt;=B123),"〇",
IF(AM124&lt;0.285,"×","〇"))))</f>
        <v>対象外</v>
      </c>
      <c r="AO124" s="78"/>
      <c r="AP124" s="98"/>
      <c r="AQ124" s="100" t="s">
        <v>27</v>
      </c>
    </row>
    <row r="125" spans="1:43" ht="20.25" hidden="1" customHeight="1" thickBot="1" x14ac:dyDescent="0.45">
      <c r="A125" s="54" t="s">
        <v>33</v>
      </c>
      <c r="B125" s="54">
        <f>AL125</f>
        <v>0</v>
      </c>
      <c r="C125" s="54">
        <f>AL127</f>
        <v>0</v>
      </c>
      <c r="E125" s="69"/>
      <c r="F125" s="5" t="s">
        <v>10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8"/>
      <c r="AL125" s="7">
        <f>COUNTIFS(G122:AK122,"&gt;="&amp;H$5,G122:AK122,"&lt;="&amp;P$5,G125:AK125,"&lt;&gt;"&amp;"")</f>
        <v>0</v>
      </c>
      <c r="AM125" s="71"/>
      <c r="AN125" s="73"/>
      <c r="AO125" s="79"/>
      <c r="AP125" s="99"/>
      <c r="AQ125" s="101"/>
    </row>
    <row r="126" spans="1:43" ht="20.25" hidden="1" customHeight="1" thickTop="1" x14ac:dyDescent="0.4">
      <c r="A126" s="54" t="s">
        <v>25</v>
      </c>
      <c r="B126" s="57" t="str">
        <f>AN124</f>
        <v>対象外</v>
      </c>
      <c r="C126" s="57" t="str">
        <f>AN126</f>
        <v>対象外</v>
      </c>
      <c r="E126" s="68" t="s">
        <v>1</v>
      </c>
      <c r="F126" s="6" t="s">
        <v>7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27">
        <f>COUNTIFS(G122:AK122,"&gt;="&amp;H$5,G122:AK122,"&lt;="&amp;P$5,G126:AK126,"〇")</f>
        <v>0</v>
      </c>
      <c r="AM126" s="70">
        <f>IFERROR(AL127/AL126,0)</f>
        <v>0</v>
      </c>
      <c r="AN126" s="72" t="str">
        <f>IF(AND(AL126=0,AL127=0),"対象外",
IF(C123=0,"対象外",
IF(AND(C123/AL126&lt;0.285,AL127&gt;=C123),"〇",
IF(AM126&lt;0.285,"×","〇"))))</f>
        <v>対象外</v>
      </c>
      <c r="AO126" s="80" t="str">
        <f>C128</f>
        <v>対象外</v>
      </c>
      <c r="AP126" s="74" t="str">
        <f>IF(AN126="対象外","－",
IF(AN126="×","×",
IF(AND(COUNTIFS(G124:AK124,"〇",G125:AK125,"●",G126:AK126,"〇")=COUNTIFS(G125:AK125,"●",G126:AK126,"〇",G127:AK127,"●"),COUNTIF(G127:AK127,"●")&gt;0),"〇",
IF(AND(COUNTIF(G125:AK125,"●")=0,COUNTIF(G127:AK127,"●")=0,AN126="〇"),"〇","×"))))</f>
        <v>－</v>
      </c>
      <c r="AQ126" s="76" t="s">
        <v>24</v>
      </c>
    </row>
    <row r="127" spans="1:43" ht="20.25" hidden="1" customHeight="1" thickBot="1" x14ac:dyDescent="0.45">
      <c r="A127" s="54" t="s">
        <v>38</v>
      </c>
      <c r="B127" s="57"/>
      <c r="C127" s="57" t="str">
        <f>IF(C121="","",AP126)</f>
        <v/>
      </c>
      <c r="E127" s="69"/>
      <c r="F127" s="5" t="s">
        <v>10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8"/>
      <c r="AL127" s="7">
        <f>COUNTIFS(G122:AK122,"&gt;="&amp;H$5,G122:AK122,"&lt;="&amp;P$5,G127:AK127,"&lt;&gt;"&amp;"")</f>
        <v>0</v>
      </c>
      <c r="AM127" s="71"/>
      <c r="AN127" s="73"/>
      <c r="AO127" s="81"/>
      <c r="AP127" s="75"/>
      <c r="AQ127" s="77"/>
    </row>
    <row r="128" spans="1:43" ht="42" hidden="1" customHeight="1" thickTop="1" thickBot="1" x14ac:dyDescent="0.45">
      <c r="A128" s="58" t="s">
        <v>39</v>
      </c>
      <c r="C128" s="62" t="str">
        <f>IF(OR(C121="",AN126="対象外"),"対象外",IF(AND(COUNTIFS(G124:AK124,"〇",G125:AK125,"●",G126:AK126,"〇")=COUNTIFS(G125:AK125,"●",G126:AK126,"〇",G127:AK127,"●"),COUNTIF(G127:AK127,"●")&gt;0),"〇","×"))</f>
        <v>対象外</v>
      </c>
      <c r="E128" s="25" t="s">
        <v>13</v>
      </c>
      <c r="F128" s="20"/>
      <c r="G128" s="22"/>
      <c r="H128" s="22"/>
      <c r="I128" s="22"/>
      <c r="J128" s="22"/>
      <c r="K128" s="22"/>
      <c r="L128" s="22"/>
      <c r="M128" s="22"/>
      <c r="N128" s="22"/>
      <c r="O128" s="21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60"/>
      <c r="AL128" s="31"/>
      <c r="AM128" s="32"/>
      <c r="AN128" s="32"/>
      <c r="AO128" s="32"/>
      <c r="AP128" s="33"/>
      <c r="AQ128" s="23" t="s">
        <v>17</v>
      </c>
    </row>
    <row r="129" spans="1:43" ht="20.25" hidden="1" customHeight="1" x14ac:dyDescent="0.4">
      <c r="E129" s="14"/>
      <c r="F129" s="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4"/>
      <c r="AL129" s="10"/>
      <c r="AM129" s="11"/>
    </row>
    <row r="130" spans="1:43" ht="20.25" hidden="1" customHeight="1" thickBot="1" x14ac:dyDescent="0.45">
      <c r="A130" s="54" t="s">
        <v>30</v>
      </c>
      <c r="B130" s="54" t="str">
        <f>IF(C130="","",IF(C121=12,B121+1,B121))</f>
        <v/>
      </c>
      <c r="C130" s="59" t="str">
        <f>IF(C121="","",IF(DATE(IF(C121=12,B121+1,B121),IF(C121=12,1,C121+1),1)&gt;P$5,"",IF(C121=12,1,C121+1)))</f>
        <v/>
      </c>
      <c r="E130" s="11" t="str">
        <f>IF(B130="","","令和"&amp;B130-2018&amp;"年"&amp;C130&amp;"月")</f>
        <v/>
      </c>
      <c r="G130" s="12" t="s">
        <v>11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1"/>
      <c r="AL130" s="10"/>
      <c r="AM130" s="11"/>
    </row>
    <row r="131" spans="1:43" ht="20.25" hidden="1" customHeight="1" x14ac:dyDescent="0.4">
      <c r="E131" s="82"/>
      <c r="F131" s="83"/>
      <c r="G131" s="15" t="str">
        <f>IF($B130="","",DATE($B130,$C130,1))</f>
        <v/>
      </c>
      <c r="H131" s="15" t="str">
        <f>IF($B130="","",DATE($B130,$C130,2))</f>
        <v/>
      </c>
      <c r="I131" s="15" t="str">
        <f>IF($B130="","",DATE($B130,$C130,3))</f>
        <v/>
      </c>
      <c r="J131" s="15" t="str">
        <f>IF($B130="","",DATE($B130,$C130,4))</f>
        <v/>
      </c>
      <c r="K131" s="15" t="str">
        <f>IF($B130="","",DATE($B130,$C130,5))</f>
        <v/>
      </c>
      <c r="L131" s="15" t="str">
        <f>IF($B130="","",DATE($B130,$C130,6))</f>
        <v/>
      </c>
      <c r="M131" s="15" t="str">
        <f>IF($B130="","",DATE($B130,$C130,7))</f>
        <v/>
      </c>
      <c r="N131" s="15" t="str">
        <f>IF($B130="","",DATE($B130,$C130,8))</f>
        <v/>
      </c>
      <c r="O131" s="15" t="str">
        <f>IF($B130="","",DATE($B130,$C130,9))</f>
        <v/>
      </c>
      <c r="P131" s="15" t="str">
        <f>IF($B130="","",DATE($B130,$C130,10))</f>
        <v/>
      </c>
      <c r="Q131" s="15" t="str">
        <f>IF($B130="","",DATE($B130,$C130,11))</f>
        <v/>
      </c>
      <c r="R131" s="15" t="str">
        <f>IF($B130="","",DATE($B130,$C130,12))</f>
        <v/>
      </c>
      <c r="S131" s="15" t="str">
        <f>IF($B130="","",DATE($B130,$C130,13))</f>
        <v/>
      </c>
      <c r="T131" s="15" t="str">
        <f>IF($B130="","",DATE($B130,$C130,14))</f>
        <v/>
      </c>
      <c r="U131" s="15" t="str">
        <f>IF($B130="","",DATE($B130,$C130,15))</f>
        <v/>
      </c>
      <c r="V131" s="15" t="str">
        <f>IF($B130="","",DATE($B130,$C130,16))</f>
        <v/>
      </c>
      <c r="W131" s="15" t="str">
        <f>IF($B130="","",DATE($B130,$C130,17))</f>
        <v/>
      </c>
      <c r="X131" s="15" t="str">
        <f>IF($B130="","",DATE($B130,$C130,18))</f>
        <v/>
      </c>
      <c r="Y131" s="15" t="str">
        <f>IF($B130="","",DATE($B130,$C130,19))</f>
        <v/>
      </c>
      <c r="Z131" s="15" t="str">
        <f>IF($B130="","",DATE($B130,$C130,20))</f>
        <v/>
      </c>
      <c r="AA131" s="15" t="str">
        <f>IF($B130="","",DATE($B130,$C130,21))</f>
        <v/>
      </c>
      <c r="AB131" s="15" t="str">
        <f>IF($B130="","",DATE($B130,$C130,22))</f>
        <v/>
      </c>
      <c r="AC131" s="15" t="str">
        <f>IF($B130="","",DATE($B130,$C130,23))</f>
        <v/>
      </c>
      <c r="AD131" s="15" t="str">
        <f>IF($B130="","",DATE($B130,$C130,24))</f>
        <v/>
      </c>
      <c r="AE131" s="15" t="str">
        <f>IF($B130="","",DATE($B130,$C130,25))</f>
        <v/>
      </c>
      <c r="AF131" s="15" t="str">
        <f>IF($B130="","",DATE($B130,$C130,26))</f>
        <v/>
      </c>
      <c r="AG131" s="15" t="str">
        <f>IF($B130="","",DATE($B130,$C130,27))</f>
        <v/>
      </c>
      <c r="AH131" s="15" t="str">
        <f>IF($B130="","",DATE($B130,$C130,28))</f>
        <v/>
      </c>
      <c r="AI131" s="15" t="str">
        <f>IF($B130="","",IF(MONTH(DATE($B130,$C130,29))=$C130,DATE($B130,$C130,29),""))</f>
        <v/>
      </c>
      <c r="AJ131" s="15" t="str">
        <f>IF($B130="","",IF(MONTH(DATE($B130,$C130,30))=$C130,DATE($B130,$C130,30),""))</f>
        <v/>
      </c>
      <c r="AK131" s="15" t="str">
        <f>IF($B130="","",IF(MONTH(DATE($B130,$C130,31))=$C130,DATE($B130,$C130,31),""))</f>
        <v/>
      </c>
      <c r="AL131" s="86" t="s">
        <v>8</v>
      </c>
      <c r="AM131" s="86" t="s">
        <v>4</v>
      </c>
      <c r="AN131" s="88" t="s">
        <v>35</v>
      </c>
      <c r="AO131" s="93" t="s">
        <v>42</v>
      </c>
      <c r="AP131" s="89" t="s">
        <v>34</v>
      </c>
      <c r="AQ131" s="91" t="s">
        <v>13</v>
      </c>
    </row>
    <row r="132" spans="1:43" ht="20.25" hidden="1" customHeight="1" thickBot="1" x14ac:dyDescent="0.45">
      <c r="A132" s="54" t="s">
        <v>26</v>
      </c>
      <c r="B132" s="54">
        <f>COUNTIFS(G131:AK131,"&gt;="&amp;H$5,G131:AK131,"&lt;="&amp;P$5,G132:AK132,"土",G133:AK133,"〇")+COUNTIFS(G131:AK131,"&gt;="&amp;H$5,G131:AK131,"&lt;="&amp;P$5,G132:AK132,"日",G133:AK133,"〇")</f>
        <v>0</v>
      </c>
      <c r="C132" s="54">
        <f>COUNTIFS(G131:AK131,"&gt;="&amp;H$5,G131:AK131,"&lt;="&amp;P$5,G132:AK132,"土",G135:AK135,"〇")+COUNTIFS(G131:AK131,"&gt;="&amp;H$5,G131:AK131,"&lt;="&amp;P$5,G132:AK132,"日",G135:AK135,"〇")</f>
        <v>0</v>
      </c>
      <c r="E132" s="84"/>
      <c r="F132" s="85"/>
      <c r="G132" s="19" t="str">
        <f>IFERROR(IF(WEEKDAY(G131,1)=1,"日",IF(WEEKDAY(G131,1)=2,"月",IF(WEEKDAY(G131,1)=3,"火",IF(WEEKDAY(G131,1)=4,"水",IF(WEEKDAY(G131,1)=5,"木",IF(WEEKDAY(G131,1)=6,"金","土")))))),"")</f>
        <v/>
      </c>
      <c r="H132" s="19" t="str">
        <f t="shared" ref="H132:N132" si="25">IFERROR(IF(WEEKDAY(H131,1)=1,"日",IF(WEEKDAY(H131,1)=2,"月",IF(WEEKDAY(H131,1)=3,"火",IF(WEEKDAY(H131,1)=4,"水",IF(WEEKDAY(H131,1)=5,"木",IF(WEEKDAY(H131,1)=6,"金","土")))))),"")</f>
        <v/>
      </c>
      <c r="I132" s="19" t="str">
        <f t="shared" si="25"/>
        <v/>
      </c>
      <c r="J132" s="19" t="str">
        <f t="shared" si="25"/>
        <v/>
      </c>
      <c r="K132" s="19" t="str">
        <f t="shared" si="25"/>
        <v/>
      </c>
      <c r="L132" s="19" t="str">
        <f t="shared" si="25"/>
        <v/>
      </c>
      <c r="M132" s="19" t="str">
        <f t="shared" si="25"/>
        <v/>
      </c>
      <c r="N132" s="19" t="str">
        <f t="shared" si="25"/>
        <v/>
      </c>
      <c r="O132" s="19" t="str">
        <f>IFERROR(IF(WEEKDAY(O131,1)=1,"日",IF(WEEKDAY(O131,1)=2,"月",IF(WEEKDAY(O131,1)=3,"火",IF(WEEKDAY(O131,1)=4,"水",IF(WEEKDAY(O131,1)=5,"木",IF(WEEKDAY(O131,1)=6,"金","土")))))),"")</f>
        <v/>
      </c>
      <c r="P132" s="19" t="str">
        <f t="shared" ref="P132:AK132" si="26">IFERROR(IF(WEEKDAY(P131,1)=1,"日",IF(WEEKDAY(P131,1)=2,"月",IF(WEEKDAY(P131,1)=3,"火",IF(WEEKDAY(P131,1)=4,"水",IF(WEEKDAY(P131,1)=5,"木",IF(WEEKDAY(P131,1)=6,"金","土")))))),"")</f>
        <v/>
      </c>
      <c r="Q132" s="19" t="str">
        <f t="shared" si="26"/>
        <v/>
      </c>
      <c r="R132" s="19" t="str">
        <f t="shared" si="26"/>
        <v/>
      </c>
      <c r="S132" s="19" t="str">
        <f t="shared" si="26"/>
        <v/>
      </c>
      <c r="T132" s="19" t="str">
        <f t="shared" si="26"/>
        <v/>
      </c>
      <c r="U132" s="19" t="str">
        <f t="shared" si="26"/>
        <v/>
      </c>
      <c r="V132" s="19" t="str">
        <f t="shared" si="26"/>
        <v/>
      </c>
      <c r="W132" s="19" t="str">
        <f t="shared" si="26"/>
        <v/>
      </c>
      <c r="X132" s="19" t="str">
        <f t="shared" si="26"/>
        <v/>
      </c>
      <c r="Y132" s="19" t="str">
        <f t="shared" si="26"/>
        <v/>
      </c>
      <c r="Z132" s="19" t="str">
        <f t="shared" si="26"/>
        <v/>
      </c>
      <c r="AA132" s="19" t="str">
        <f t="shared" si="26"/>
        <v/>
      </c>
      <c r="AB132" s="19" t="str">
        <f t="shared" si="26"/>
        <v/>
      </c>
      <c r="AC132" s="19" t="str">
        <f t="shared" si="26"/>
        <v/>
      </c>
      <c r="AD132" s="19" t="str">
        <f t="shared" si="26"/>
        <v/>
      </c>
      <c r="AE132" s="19" t="str">
        <f t="shared" si="26"/>
        <v/>
      </c>
      <c r="AF132" s="19" t="str">
        <f t="shared" si="26"/>
        <v/>
      </c>
      <c r="AG132" s="19" t="str">
        <f t="shared" si="26"/>
        <v/>
      </c>
      <c r="AH132" s="19" t="str">
        <f t="shared" si="26"/>
        <v/>
      </c>
      <c r="AI132" s="19" t="str">
        <f t="shared" si="26"/>
        <v/>
      </c>
      <c r="AJ132" s="19" t="str">
        <f t="shared" si="26"/>
        <v/>
      </c>
      <c r="AK132" s="19" t="str">
        <f t="shared" si="26"/>
        <v/>
      </c>
      <c r="AL132" s="87"/>
      <c r="AM132" s="87"/>
      <c r="AN132" s="87"/>
      <c r="AO132" s="94"/>
      <c r="AP132" s="90"/>
      <c r="AQ132" s="92"/>
    </row>
    <row r="133" spans="1:43" ht="20.25" hidden="1" customHeight="1" x14ac:dyDescent="0.4">
      <c r="A133" s="54" t="s">
        <v>32</v>
      </c>
      <c r="B133" s="56">
        <f>AL133</f>
        <v>0</v>
      </c>
      <c r="C133" s="56">
        <f>AL135</f>
        <v>0</v>
      </c>
      <c r="E133" s="95" t="s">
        <v>0</v>
      </c>
      <c r="F133" s="28" t="s">
        <v>7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15">
        <f>COUNTIFS(G131:AK131,"&gt;="&amp;H$5,G131:AK131,"&lt;="&amp;P$5,G133:AK133,"〇")</f>
        <v>0</v>
      </c>
      <c r="AM133" s="96">
        <f>IFERROR(AL134/AL133,0)</f>
        <v>0</v>
      </c>
      <c r="AN133" s="97" t="str">
        <f>IF(AND(AL133=0,AL134=0),"対象外",
IF(B132=0,"対象外",
IF(AND(B132/AL133&lt;0.285,AL134&gt;=B132),"〇",
IF(AM133&lt;0.285,"×","〇"))))</f>
        <v>対象外</v>
      </c>
      <c r="AO133" s="78"/>
      <c r="AP133" s="98"/>
      <c r="AQ133" s="100" t="s">
        <v>27</v>
      </c>
    </row>
    <row r="134" spans="1:43" ht="20.25" hidden="1" customHeight="1" thickBot="1" x14ac:dyDescent="0.45">
      <c r="A134" s="54" t="s">
        <v>33</v>
      </c>
      <c r="B134" s="54">
        <f>AL134</f>
        <v>0</v>
      </c>
      <c r="C134" s="54">
        <f>AL136</f>
        <v>0</v>
      </c>
      <c r="E134" s="69"/>
      <c r="F134" s="5" t="s">
        <v>10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8"/>
      <c r="AL134" s="7">
        <f>COUNTIFS(G131:AK131,"&gt;="&amp;H$5,G131:AK131,"&lt;="&amp;P$5,G134:AK134,"&lt;&gt;"&amp;"")</f>
        <v>0</v>
      </c>
      <c r="AM134" s="71"/>
      <c r="AN134" s="73"/>
      <c r="AO134" s="79"/>
      <c r="AP134" s="99"/>
      <c r="AQ134" s="101"/>
    </row>
    <row r="135" spans="1:43" ht="20.25" hidden="1" customHeight="1" thickTop="1" x14ac:dyDescent="0.4">
      <c r="A135" s="54" t="s">
        <v>25</v>
      </c>
      <c r="B135" s="57" t="str">
        <f>AN133</f>
        <v>対象外</v>
      </c>
      <c r="C135" s="57" t="str">
        <f>AN135</f>
        <v>対象外</v>
      </c>
      <c r="E135" s="68" t="s">
        <v>1</v>
      </c>
      <c r="F135" s="6" t="s">
        <v>7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27">
        <f>COUNTIFS(G131:AK131,"&gt;="&amp;H$5,G131:AK131,"&lt;="&amp;P$5,G135:AK135,"〇")</f>
        <v>0</v>
      </c>
      <c r="AM135" s="70">
        <f>IFERROR(AL136/AL135,0)</f>
        <v>0</v>
      </c>
      <c r="AN135" s="72" t="str">
        <f>IF(AND(AL135=0,AL136=0),"対象外",
IF(C132=0,"対象外",
IF(AND(C132/AL135&lt;0.285,AL136&gt;=C132),"〇",
IF(AM135&lt;0.285,"×","〇"))))</f>
        <v>対象外</v>
      </c>
      <c r="AO135" s="80" t="str">
        <f>C137</f>
        <v>対象外</v>
      </c>
      <c r="AP135" s="74" t="str">
        <f>IF(AN135="対象外","－",
IF(AN135="×","×",
IF(AND(COUNTIFS(G133:AK133,"〇",G134:AK134,"●",G135:AK135,"〇")=COUNTIFS(G134:AK134,"●",G135:AK135,"〇",G136:AK136,"●"),COUNTIF(G136:AK136,"●")&gt;0),"〇",
IF(AND(COUNTIF(G134:AK134,"●")=0,COUNTIF(G136:AK136,"●")=0,AN135="〇"),"〇","×"))))</f>
        <v>－</v>
      </c>
      <c r="AQ135" s="76" t="s">
        <v>24</v>
      </c>
    </row>
    <row r="136" spans="1:43" ht="20.25" hidden="1" customHeight="1" thickBot="1" x14ac:dyDescent="0.45">
      <c r="A136" s="54" t="s">
        <v>38</v>
      </c>
      <c r="B136" s="57"/>
      <c r="C136" s="57" t="str">
        <f>IF(C130="","",AP135)</f>
        <v/>
      </c>
      <c r="E136" s="69"/>
      <c r="F136" s="5" t="s">
        <v>10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8"/>
      <c r="AL136" s="7">
        <f>COUNTIFS(G131:AK131,"&gt;="&amp;H$5,G131:AK131,"&lt;="&amp;P$5,G136:AK136,"&lt;&gt;"&amp;"")</f>
        <v>0</v>
      </c>
      <c r="AM136" s="71"/>
      <c r="AN136" s="73"/>
      <c r="AO136" s="81"/>
      <c r="AP136" s="75"/>
      <c r="AQ136" s="77"/>
    </row>
    <row r="137" spans="1:43" ht="42" hidden="1" customHeight="1" thickTop="1" thickBot="1" x14ac:dyDescent="0.45">
      <c r="A137" s="58" t="s">
        <v>39</v>
      </c>
      <c r="C137" s="62" t="str">
        <f>IF(OR(C130="",AN135="対象外"),"対象外",IF(AND(COUNTIFS(G133:AK133,"〇",G134:AK134,"●",G135:AK135,"〇")=COUNTIFS(G134:AK134,"●",G135:AK135,"〇",G136:AK136,"●"),COUNTIF(G136:AK136,"●")&gt;0),"〇","×"))</f>
        <v>対象外</v>
      </c>
      <c r="E137" s="25" t="s">
        <v>13</v>
      </c>
      <c r="F137" s="20"/>
      <c r="G137" s="22"/>
      <c r="H137" s="22"/>
      <c r="I137" s="22"/>
      <c r="J137" s="22"/>
      <c r="K137" s="22"/>
      <c r="L137" s="22"/>
      <c r="M137" s="22"/>
      <c r="N137" s="22"/>
      <c r="O137" s="21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60"/>
      <c r="AL137" s="31"/>
      <c r="AM137" s="32"/>
      <c r="AN137" s="32"/>
      <c r="AO137" s="32"/>
      <c r="AP137" s="33"/>
      <c r="AQ137" s="23" t="s">
        <v>17</v>
      </c>
    </row>
    <row r="138" spans="1:43" ht="20.25" hidden="1" customHeight="1" x14ac:dyDescent="0.4">
      <c r="E138" s="14"/>
      <c r="F138" s="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4"/>
      <c r="AL138" s="10"/>
      <c r="AM138" s="11"/>
    </row>
    <row r="139" spans="1:43" ht="20.25" hidden="1" customHeight="1" thickBot="1" x14ac:dyDescent="0.45">
      <c r="A139" s="54" t="s">
        <v>30</v>
      </c>
      <c r="B139" s="54" t="str">
        <f>IF(C139="","",IF(C130=12,B130+1,B130))</f>
        <v/>
      </c>
      <c r="C139" s="59" t="str">
        <f>IF(C130="","",IF(DATE(IF(C130=12,B130+1,B130),IF(C130=12,1,C130+1),1)&gt;P$5,"",IF(C130=12,1,C130+1)))</f>
        <v/>
      </c>
      <c r="E139" s="11" t="str">
        <f>IF(B139="","","令和"&amp;B139-2018&amp;"年"&amp;C139&amp;"月")</f>
        <v/>
      </c>
      <c r="G139" s="12" t="s">
        <v>11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1"/>
      <c r="AL139" s="10"/>
      <c r="AM139" s="11"/>
    </row>
    <row r="140" spans="1:43" ht="20.25" hidden="1" customHeight="1" x14ac:dyDescent="0.4">
      <c r="E140" s="82"/>
      <c r="F140" s="83"/>
      <c r="G140" s="15" t="str">
        <f>IF($B139="","",DATE($B139,$C139,1))</f>
        <v/>
      </c>
      <c r="H140" s="15" t="str">
        <f>IF($B139="","",DATE($B139,$C139,2))</f>
        <v/>
      </c>
      <c r="I140" s="15" t="str">
        <f>IF($B139="","",DATE($B139,$C139,3))</f>
        <v/>
      </c>
      <c r="J140" s="15" t="str">
        <f>IF($B139="","",DATE($B139,$C139,4))</f>
        <v/>
      </c>
      <c r="K140" s="15" t="str">
        <f>IF($B139="","",DATE($B139,$C139,5))</f>
        <v/>
      </c>
      <c r="L140" s="15" t="str">
        <f>IF($B139="","",DATE($B139,$C139,6))</f>
        <v/>
      </c>
      <c r="M140" s="15" t="str">
        <f>IF($B139="","",DATE($B139,$C139,7))</f>
        <v/>
      </c>
      <c r="N140" s="15" t="str">
        <f>IF($B139="","",DATE($B139,$C139,8))</f>
        <v/>
      </c>
      <c r="O140" s="15" t="str">
        <f>IF($B139="","",DATE($B139,$C139,9))</f>
        <v/>
      </c>
      <c r="P140" s="15" t="str">
        <f>IF($B139="","",DATE($B139,$C139,10))</f>
        <v/>
      </c>
      <c r="Q140" s="15" t="str">
        <f>IF($B139="","",DATE($B139,$C139,11))</f>
        <v/>
      </c>
      <c r="R140" s="15" t="str">
        <f>IF($B139="","",DATE($B139,$C139,12))</f>
        <v/>
      </c>
      <c r="S140" s="15" t="str">
        <f>IF($B139="","",DATE($B139,$C139,13))</f>
        <v/>
      </c>
      <c r="T140" s="15" t="str">
        <f>IF($B139="","",DATE($B139,$C139,14))</f>
        <v/>
      </c>
      <c r="U140" s="15" t="str">
        <f>IF($B139="","",DATE($B139,$C139,15))</f>
        <v/>
      </c>
      <c r="V140" s="15" t="str">
        <f>IF($B139="","",DATE($B139,$C139,16))</f>
        <v/>
      </c>
      <c r="W140" s="15" t="str">
        <f>IF($B139="","",DATE($B139,$C139,17))</f>
        <v/>
      </c>
      <c r="X140" s="15" t="str">
        <f>IF($B139="","",DATE($B139,$C139,18))</f>
        <v/>
      </c>
      <c r="Y140" s="15" t="str">
        <f>IF($B139="","",DATE($B139,$C139,19))</f>
        <v/>
      </c>
      <c r="Z140" s="15" t="str">
        <f>IF($B139="","",DATE($B139,$C139,20))</f>
        <v/>
      </c>
      <c r="AA140" s="15" t="str">
        <f>IF($B139="","",DATE($B139,$C139,21))</f>
        <v/>
      </c>
      <c r="AB140" s="15" t="str">
        <f>IF($B139="","",DATE($B139,$C139,22))</f>
        <v/>
      </c>
      <c r="AC140" s="15" t="str">
        <f>IF($B139="","",DATE($B139,$C139,23))</f>
        <v/>
      </c>
      <c r="AD140" s="15" t="str">
        <f>IF($B139="","",DATE($B139,$C139,24))</f>
        <v/>
      </c>
      <c r="AE140" s="15" t="str">
        <f>IF($B139="","",DATE($B139,$C139,25))</f>
        <v/>
      </c>
      <c r="AF140" s="15" t="str">
        <f>IF($B139="","",DATE($B139,$C139,26))</f>
        <v/>
      </c>
      <c r="AG140" s="15" t="str">
        <f>IF($B139="","",DATE($B139,$C139,27))</f>
        <v/>
      </c>
      <c r="AH140" s="15" t="str">
        <f>IF($B139="","",DATE($B139,$C139,28))</f>
        <v/>
      </c>
      <c r="AI140" s="15" t="str">
        <f>IF($B139="","",IF(MONTH(DATE($B139,$C139,29))=$C139,DATE($B139,$C139,29),""))</f>
        <v/>
      </c>
      <c r="AJ140" s="15" t="str">
        <f>IF($B139="","",IF(MONTH(DATE($B139,$C139,30))=$C139,DATE($B139,$C139,30),""))</f>
        <v/>
      </c>
      <c r="AK140" s="15" t="str">
        <f>IF($B139="","",IF(MONTH(DATE($B139,$C139,31))=$C139,DATE($B139,$C139,31),""))</f>
        <v/>
      </c>
      <c r="AL140" s="86" t="s">
        <v>8</v>
      </c>
      <c r="AM140" s="86" t="s">
        <v>4</v>
      </c>
      <c r="AN140" s="88" t="s">
        <v>35</v>
      </c>
      <c r="AO140" s="93" t="s">
        <v>42</v>
      </c>
      <c r="AP140" s="89" t="s">
        <v>34</v>
      </c>
      <c r="AQ140" s="91" t="s">
        <v>13</v>
      </c>
    </row>
    <row r="141" spans="1:43" ht="20.25" hidden="1" customHeight="1" thickBot="1" x14ac:dyDescent="0.45">
      <c r="A141" s="54" t="s">
        <v>26</v>
      </c>
      <c r="B141" s="54">
        <f>COUNTIFS(G140:AK140,"&gt;="&amp;H$5,G140:AK140,"&lt;="&amp;P$5,G141:AK141,"土",G142:AK142,"〇")+COUNTIFS(G140:AK140,"&gt;="&amp;H$5,G140:AK140,"&lt;="&amp;P$5,G141:AK141,"日",G142:AK142,"〇")</f>
        <v>0</v>
      </c>
      <c r="C141" s="54">
        <f>COUNTIFS(G140:AK140,"&gt;="&amp;H$5,G140:AK140,"&lt;="&amp;P$5,G141:AK141,"土",G144:AK144,"〇")+COUNTIFS(G140:AK140,"&gt;="&amp;H$5,G140:AK140,"&lt;="&amp;P$5,G141:AK141,"日",G144:AK144,"〇")</f>
        <v>0</v>
      </c>
      <c r="E141" s="84"/>
      <c r="F141" s="85"/>
      <c r="G141" s="19" t="str">
        <f>IFERROR(IF(WEEKDAY(G140,1)=1,"日",IF(WEEKDAY(G140,1)=2,"月",IF(WEEKDAY(G140,1)=3,"火",IF(WEEKDAY(G140,1)=4,"水",IF(WEEKDAY(G140,1)=5,"木",IF(WEEKDAY(G140,1)=6,"金","土")))))),"")</f>
        <v/>
      </c>
      <c r="H141" s="19" t="str">
        <f t="shared" ref="H141:N141" si="27">IFERROR(IF(WEEKDAY(H140,1)=1,"日",IF(WEEKDAY(H140,1)=2,"月",IF(WEEKDAY(H140,1)=3,"火",IF(WEEKDAY(H140,1)=4,"水",IF(WEEKDAY(H140,1)=5,"木",IF(WEEKDAY(H140,1)=6,"金","土")))))),"")</f>
        <v/>
      </c>
      <c r="I141" s="19" t="str">
        <f t="shared" si="27"/>
        <v/>
      </c>
      <c r="J141" s="19" t="str">
        <f t="shared" si="27"/>
        <v/>
      </c>
      <c r="K141" s="19" t="str">
        <f t="shared" si="27"/>
        <v/>
      </c>
      <c r="L141" s="19" t="str">
        <f t="shared" si="27"/>
        <v/>
      </c>
      <c r="M141" s="19" t="str">
        <f t="shared" si="27"/>
        <v/>
      </c>
      <c r="N141" s="19" t="str">
        <f t="shared" si="27"/>
        <v/>
      </c>
      <c r="O141" s="19" t="str">
        <f>IFERROR(IF(WEEKDAY(O140,1)=1,"日",IF(WEEKDAY(O140,1)=2,"月",IF(WEEKDAY(O140,1)=3,"火",IF(WEEKDAY(O140,1)=4,"水",IF(WEEKDAY(O140,1)=5,"木",IF(WEEKDAY(O140,1)=6,"金","土")))))),"")</f>
        <v/>
      </c>
      <c r="P141" s="19" t="str">
        <f t="shared" ref="P141:AK141" si="28">IFERROR(IF(WEEKDAY(P140,1)=1,"日",IF(WEEKDAY(P140,1)=2,"月",IF(WEEKDAY(P140,1)=3,"火",IF(WEEKDAY(P140,1)=4,"水",IF(WEEKDAY(P140,1)=5,"木",IF(WEEKDAY(P140,1)=6,"金","土")))))),"")</f>
        <v/>
      </c>
      <c r="Q141" s="19" t="str">
        <f t="shared" si="28"/>
        <v/>
      </c>
      <c r="R141" s="19" t="str">
        <f t="shared" si="28"/>
        <v/>
      </c>
      <c r="S141" s="19" t="str">
        <f t="shared" si="28"/>
        <v/>
      </c>
      <c r="T141" s="19" t="str">
        <f t="shared" si="28"/>
        <v/>
      </c>
      <c r="U141" s="19" t="str">
        <f t="shared" si="28"/>
        <v/>
      </c>
      <c r="V141" s="19" t="str">
        <f t="shared" si="28"/>
        <v/>
      </c>
      <c r="W141" s="19" t="str">
        <f t="shared" si="28"/>
        <v/>
      </c>
      <c r="X141" s="19" t="str">
        <f t="shared" si="28"/>
        <v/>
      </c>
      <c r="Y141" s="19" t="str">
        <f t="shared" si="28"/>
        <v/>
      </c>
      <c r="Z141" s="19" t="str">
        <f t="shared" si="28"/>
        <v/>
      </c>
      <c r="AA141" s="19" t="str">
        <f t="shared" si="28"/>
        <v/>
      </c>
      <c r="AB141" s="19" t="str">
        <f t="shared" si="28"/>
        <v/>
      </c>
      <c r="AC141" s="19" t="str">
        <f t="shared" si="28"/>
        <v/>
      </c>
      <c r="AD141" s="19" t="str">
        <f t="shared" si="28"/>
        <v/>
      </c>
      <c r="AE141" s="19" t="str">
        <f t="shared" si="28"/>
        <v/>
      </c>
      <c r="AF141" s="19" t="str">
        <f t="shared" si="28"/>
        <v/>
      </c>
      <c r="AG141" s="19" t="str">
        <f t="shared" si="28"/>
        <v/>
      </c>
      <c r="AH141" s="19" t="str">
        <f t="shared" si="28"/>
        <v/>
      </c>
      <c r="AI141" s="19" t="str">
        <f t="shared" si="28"/>
        <v/>
      </c>
      <c r="AJ141" s="19" t="str">
        <f t="shared" si="28"/>
        <v/>
      </c>
      <c r="AK141" s="19" t="str">
        <f t="shared" si="28"/>
        <v/>
      </c>
      <c r="AL141" s="87"/>
      <c r="AM141" s="87"/>
      <c r="AN141" s="87"/>
      <c r="AO141" s="94"/>
      <c r="AP141" s="90"/>
      <c r="AQ141" s="92"/>
    </row>
    <row r="142" spans="1:43" ht="20.25" hidden="1" customHeight="1" x14ac:dyDescent="0.4">
      <c r="A142" s="54" t="s">
        <v>32</v>
      </c>
      <c r="B142" s="56">
        <f>AL142</f>
        <v>0</v>
      </c>
      <c r="C142" s="56">
        <f>AL144</f>
        <v>0</v>
      </c>
      <c r="E142" s="95" t="s">
        <v>0</v>
      </c>
      <c r="F142" s="28" t="s">
        <v>7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15">
        <f>COUNTIFS(G140:AK140,"&gt;="&amp;H$5,G140:AK140,"&lt;="&amp;P$5,G142:AK142,"〇")</f>
        <v>0</v>
      </c>
      <c r="AM142" s="96">
        <f>IFERROR(AL143/AL142,0)</f>
        <v>0</v>
      </c>
      <c r="AN142" s="97" t="str">
        <f>IF(AND(AL142=0,AL143=0),"対象外",
IF(B141=0,"対象外",
IF(AND(B141/AL142&lt;0.285,AL143&gt;=B141),"〇",
IF(AM142&lt;0.285,"×","〇"))))</f>
        <v>対象外</v>
      </c>
      <c r="AO142" s="78"/>
      <c r="AP142" s="98"/>
      <c r="AQ142" s="100" t="s">
        <v>27</v>
      </c>
    </row>
    <row r="143" spans="1:43" ht="20.25" hidden="1" customHeight="1" thickBot="1" x14ac:dyDescent="0.45">
      <c r="A143" s="54" t="s">
        <v>33</v>
      </c>
      <c r="B143" s="54">
        <f>AL143</f>
        <v>0</v>
      </c>
      <c r="C143" s="54">
        <f>AL145</f>
        <v>0</v>
      </c>
      <c r="E143" s="69"/>
      <c r="F143" s="5" t="s">
        <v>10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8"/>
      <c r="AL143" s="7">
        <f>COUNTIFS(G140:AK140,"&gt;="&amp;H$5,G140:AK140,"&lt;="&amp;P$5,G143:AK143,"&lt;&gt;"&amp;"")</f>
        <v>0</v>
      </c>
      <c r="AM143" s="71"/>
      <c r="AN143" s="73"/>
      <c r="AO143" s="79"/>
      <c r="AP143" s="99"/>
      <c r="AQ143" s="101"/>
    </row>
    <row r="144" spans="1:43" ht="20.25" hidden="1" customHeight="1" thickTop="1" x14ac:dyDescent="0.4">
      <c r="A144" s="54" t="s">
        <v>25</v>
      </c>
      <c r="B144" s="57" t="str">
        <f>AN142</f>
        <v>対象外</v>
      </c>
      <c r="C144" s="57" t="str">
        <f>AN144</f>
        <v>対象外</v>
      </c>
      <c r="E144" s="68" t="s">
        <v>1</v>
      </c>
      <c r="F144" s="6" t="s">
        <v>7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27">
        <f>COUNTIFS(G140:AK140,"&gt;="&amp;H$5,G140:AK140,"&lt;="&amp;P$5,G144:AK144,"〇")</f>
        <v>0</v>
      </c>
      <c r="AM144" s="70">
        <f>IFERROR(AL145/AL144,0)</f>
        <v>0</v>
      </c>
      <c r="AN144" s="72" t="str">
        <f>IF(AND(AL144=0,AL145=0),"対象外",
IF(C141=0,"対象外",
IF(AND(C141/AL144&lt;0.285,AL145&gt;=C141),"〇",
IF(AM144&lt;0.285,"×","〇"))))</f>
        <v>対象外</v>
      </c>
      <c r="AO144" s="80" t="str">
        <f>C146</f>
        <v>対象外</v>
      </c>
      <c r="AP144" s="74" t="str">
        <f>IF(AN144="対象外","－",
IF(AN144="×","×",
IF(AND(COUNTIFS(G142:AK142,"〇",G143:AK143,"●",G144:AK144,"〇")=COUNTIFS(G143:AK143,"●",G144:AK144,"〇",G145:AK145,"●"),COUNTIF(G145:AK145,"●")&gt;0),"〇",
IF(AND(COUNTIF(G143:AK143,"●")=0,COUNTIF(G145:AK145,"●")=0,AN144="〇"),"〇","×"))))</f>
        <v>－</v>
      </c>
      <c r="AQ144" s="76" t="s">
        <v>24</v>
      </c>
    </row>
    <row r="145" spans="1:43" ht="20.25" hidden="1" customHeight="1" thickBot="1" x14ac:dyDescent="0.45">
      <c r="A145" s="54" t="s">
        <v>38</v>
      </c>
      <c r="B145" s="57"/>
      <c r="C145" s="57" t="str">
        <f>IF(C139="","",AP144)</f>
        <v/>
      </c>
      <c r="E145" s="69"/>
      <c r="F145" s="5" t="s">
        <v>10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8"/>
      <c r="AL145" s="7">
        <f>COUNTIFS(G140:AK140,"&gt;="&amp;H$5,G140:AK140,"&lt;="&amp;P$5,G145:AK145,"&lt;&gt;"&amp;"")</f>
        <v>0</v>
      </c>
      <c r="AM145" s="71"/>
      <c r="AN145" s="73"/>
      <c r="AO145" s="81"/>
      <c r="AP145" s="75"/>
      <c r="AQ145" s="77"/>
    </row>
    <row r="146" spans="1:43" ht="42" hidden="1" customHeight="1" thickTop="1" thickBot="1" x14ac:dyDescent="0.45">
      <c r="A146" s="58" t="s">
        <v>39</v>
      </c>
      <c r="C146" s="62" t="str">
        <f>IF(OR(C139="",AN144="対象外"),"対象外",IF(AND(COUNTIFS(G142:AK142,"〇",G143:AK143,"●",G144:AK144,"〇")=COUNTIFS(G143:AK143,"●",G144:AK144,"〇",G145:AK145,"●"),COUNTIF(G145:AK145,"●")&gt;0),"〇","×"))</f>
        <v>対象外</v>
      </c>
      <c r="E146" s="25" t="s">
        <v>13</v>
      </c>
      <c r="F146" s="20"/>
      <c r="G146" s="22"/>
      <c r="H146" s="22"/>
      <c r="I146" s="22"/>
      <c r="J146" s="22"/>
      <c r="K146" s="22"/>
      <c r="L146" s="22"/>
      <c r="M146" s="22"/>
      <c r="N146" s="22"/>
      <c r="O146" s="21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60"/>
      <c r="AL146" s="31"/>
      <c r="AM146" s="32"/>
      <c r="AN146" s="32"/>
      <c r="AO146" s="32"/>
      <c r="AP146" s="33"/>
      <c r="AQ146" s="23" t="s">
        <v>17</v>
      </c>
    </row>
    <row r="147" spans="1:43" ht="20.25" hidden="1" customHeight="1" x14ac:dyDescent="0.4">
      <c r="E147" s="14"/>
      <c r="F147" s="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4"/>
      <c r="AL147" s="10"/>
      <c r="AM147" s="11"/>
    </row>
    <row r="148" spans="1:43" ht="20.25" hidden="1" customHeight="1" thickBot="1" x14ac:dyDescent="0.45">
      <c r="A148" s="54" t="s">
        <v>30</v>
      </c>
      <c r="B148" s="54" t="str">
        <f>IF(C148="","",IF(C139=12,B139+1,B139))</f>
        <v/>
      </c>
      <c r="C148" s="59" t="str">
        <f>IF(C139="","",IF(DATE(IF(C139=12,B139+1,B139),IF(C139=12,1,C139+1),1)&gt;P$5,"",IF(C139=12,1,C139+1)))</f>
        <v/>
      </c>
      <c r="E148" s="11" t="str">
        <f>IF(B148="","","令和"&amp;B148-2018&amp;"年"&amp;C148&amp;"月")</f>
        <v/>
      </c>
      <c r="G148" s="12" t="s">
        <v>11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1"/>
      <c r="AL148" s="10"/>
      <c r="AM148" s="11"/>
    </row>
    <row r="149" spans="1:43" ht="20.25" hidden="1" customHeight="1" x14ac:dyDescent="0.4">
      <c r="E149" s="82"/>
      <c r="F149" s="83"/>
      <c r="G149" s="15" t="str">
        <f>IF($B148="","",DATE($B148,$C148,1))</f>
        <v/>
      </c>
      <c r="H149" s="15" t="str">
        <f>IF($B148="","",DATE($B148,$C148,2))</f>
        <v/>
      </c>
      <c r="I149" s="15" t="str">
        <f>IF($B148="","",DATE($B148,$C148,3))</f>
        <v/>
      </c>
      <c r="J149" s="15" t="str">
        <f>IF($B148="","",DATE($B148,$C148,4))</f>
        <v/>
      </c>
      <c r="K149" s="15" t="str">
        <f>IF($B148="","",DATE($B148,$C148,5))</f>
        <v/>
      </c>
      <c r="L149" s="15" t="str">
        <f>IF($B148="","",DATE($B148,$C148,6))</f>
        <v/>
      </c>
      <c r="M149" s="15" t="str">
        <f>IF($B148="","",DATE($B148,$C148,7))</f>
        <v/>
      </c>
      <c r="N149" s="15" t="str">
        <f>IF($B148="","",DATE($B148,$C148,8))</f>
        <v/>
      </c>
      <c r="O149" s="15" t="str">
        <f>IF($B148="","",DATE($B148,$C148,9))</f>
        <v/>
      </c>
      <c r="P149" s="15" t="str">
        <f>IF($B148="","",DATE($B148,$C148,10))</f>
        <v/>
      </c>
      <c r="Q149" s="15" t="str">
        <f>IF($B148="","",DATE($B148,$C148,11))</f>
        <v/>
      </c>
      <c r="R149" s="15" t="str">
        <f>IF($B148="","",DATE($B148,$C148,12))</f>
        <v/>
      </c>
      <c r="S149" s="15" t="str">
        <f>IF($B148="","",DATE($B148,$C148,13))</f>
        <v/>
      </c>
      <c r="T149" s="15" t="str">
        <f>IF($B148="","",DATE($B148,$C148,14))</f>
        <v/>
      </c>
      <c r="U149" s="15" t="str">
        <f>IF($B148="","",DATE($B148,$C148,15))</f>
        <v/>
      </c>
      <c r="V149" s="15" t="str">
        <f>IF($B148="","",DATE($B148,$C148,16))</f>
        <v/>
      </c>
      <c r="W149" s="15" t="str">
        <f>IF($B148="","",DATE($B148,$C148,17))</f>
        <v/>
      </c>
      <c r="X149" s="15" t="str">
        <f>IF($B148="","",DATE($B148,$C148,18))</f>
        <v/>
      </c>
      <c r="Y149" s="15" t="str">
        <f>IF($B148="","",DATE($B148,$C148,19))</f>
        <v/>
      </c>
      <c r="Z149" s="15" t="str">
        <f>IF($B148="","",DATE($B148,$C148,20))</f>
        <v/>
      </c>
      <c r="AA149" s="15" t="str">
        <f>IF($B148="","",DATE($B148,$C148,21))</f>
        <v/>
      </c>
      <c r="AB149" s="15" t="str">
        <f>IF($B148="","",DATE($B148,$C148,22))</f>
        <v/>
      </c>
      <c r="AC149" s="15" t="str">
        <f>IF($B148="","",DATE($B148,$C148,23))</f>
        <v/>
      </c>
      <c r="AD149" s="15" t="str">
        <f>IF($B148="","",DATE($B148,$C148,24))</f>
        <v/>
      </c>
      <c r="AE149" s="15" t="str">
        <f>IF($B148="","",DATE($B148,$C148,25))</f>
        <v/>
      </c>
      <c r="AF149" s="15" t="str">
        <f>IF($B148="","",DATE($B148,$C148,26))</f>
        <v/>
      </c>
      <c r="AG149" s="15" t="str">
        <f>IF($B148="","",DATE($B148,$C148,27))</f>
        <v/>
      </c>
      <c r="AH149" s="15" t="str">
        <f>IF($B148="","",DATE($B148,$C148,28))</f>
        <v/>
      </c>
      <c r="AI149" s="15" t="str">
        <f>IF($B148="","",IF(MONTH(DATE($B148,$C148,29))=$C148,DATE($B148,$C148,29),""))</f>
        <v/>
      </c>
      <c r="AJ149" s="15" t="str">
        <f>IF($B148="","",IF(MONTH(DATE($B148,$C148,30))=$C148,DATE($B148,$C148,30),""))</f>
        <v/>
      </c>
      <c r="AK149" s="15" t="str">
        <f>IF($B148="","",IF(MONTH(DATE($B148,$C148,31))=$C148,DATE($B148,$C148,31),""))</f>
        <v/>
      </c>
      <c r="AL149" s="86" t="s">
        <v>8</v>
      </c>
      <c r="AM149" s="86" t="s">
        <v>4</v>
      </c>
      <c r="AN149" s="88" t="s">
        <v>35</v>
      </c>
      <c r="AO149" s="93" t="s">
        <v>42</v>
      </c>
      <c r="AP149" s="89" t="s">
        <v>34</v>
      </c>
      <c r="AQ149" s="91" t="s">
        <v>13</v>
      </c>
    </row>
    <row r="150" spans="1:43" ht="20.25" hidden="1" customHeight="1" thickBot="1" x14ac:dyDescent="0.45">
      <c r="A150" s="54" t="s">
        <v>26</v>
      </c>
      <c r="B150" s="54">
        <f>COUNTIFS(G149:AK149,"&gt;="&amp;H$5,G149:AK149,"&lt;="&amp;P$5,G150:AK150,"土",G151:AK151,"〇")+COUNTIFS(G149:AK149,"&gt;="&amp;H$5,G149:AK149,"&lt;="&amp;P$5,G150:AK150,"日",G151:AK151,"〇")</f>
        <v>0</v>
      </c>
      <c r="C150" s="54">
        <f>COUNTIFS(G149:AK149,"&gt;="&amp;H$5,G149:AK149,"&lt;="&amp;P$5,G150:AK150,"土",G153:AK153,"〇")+COUNTIFS(G149:AK149,"&gt;="&amp;H$5,G149:AK149,"&lt;="&amp;P$5,G150:AK150,"日",G153:AK153,"〇")</f>
        <v>0</v>
      </c>
      <c r="E150" s="84"/>
      <c r="F150" s="85"/>
      <c r="G150" s="19" t="str">
        <f>IFERROR(IF(WEEKDAY(G149,1)=1,"日",IF(WEEKDAY(G149,1)=2,"月",IF(WEEKDAY(G149,1)=3,"火",IF(WEEKDAY(G149,1)=4,"水",IF(WEEKDAY(G149,1)=5,"木",IF(WEEKDAY(G149,1)=6,"金","土")))))),"")</f>
        <v/>
      </c>
      <c r="H150" s="19" t="str">
        <f t="shared" ref="H150:N150" si="29">IFERROR(IF(WEEKDAY(H149,1)=1,"日",IF(WEEKDAY(H149,1)=2,"月",IF(WEEKDAY(H149,1)=3,"火",IF(WEEKDAY(H149,1)=4,"水",IF(WEEKDAY(H149,1)=5,"木",IF(WEEKDAY(H149,1)=6,"金","土")))))),"")</f>
        <v/>
      </c>
      <c r="I150" s="19" t="str">
        <f t="shared" si="29"/>
        <v/>
      </c>
      <c r="J150" s="19" t="str">
        <f t="shared" si="29"/>
        <v/>
      </c>
      <c r="K150" s="19" t="str">
        <f t="shared" si="29"/>
        <v/>
      </c>
      <c r="L150" s="19" t="str">
        <f t="shared" si="29"/>
        <v/>
      </c>
      <c r="M150" s="19" t="str">
        <f t="shared" si="29"/>
        <v/>
      </c>
      <c r="N150" s="19" t="str">
        <f t="shared" si="29"/>
        <v/>
      </c>
      <c r="O150" s="19" t="str">
        <f>IFERROR(IF(WEEKDAY(O149,1)=1,"日",IF(WEEKDAY(O149,1)=2,"月",IF(WEEKDAY(O149,1)=3,"火",IF(WEEKDAY(O149,1)=4,"水",IF(WEEKDAY(O149,1)=5,"木",IF(WEEKDAY(O149,1)=6,"金","土")))))),"")</f>
        <v/>
      </c>
      <c r="P150" s="19" t="str">
        <f t="shared" ref="P150:AK150" si="30">IFERROR(IF(WEEKDAY(P149,1)=1,"日",IF(WEEKDAY(P149,1)=2,"月",IF(WEEKDAY(P149,1)=3,"火",IF(WEEKDAY(P149,1)=4,"水",IF(WEEKDAY(P149,1)=5,"木",IF(WEEKDAY(P149,1)=6,"金","土")))))),"")</f>
        <v/>
      </c>
      <c r="Q150" s="19" t="str">
        <f t="shared" si="30"/>
        <v/>
      </c>
      <c r="R150" s="19" t="str">
        <f t="shared" si="30"/>
        <v/>
      </c>
      <c r="S150" s="19" t="str">
        <f t="shared" si="30"/>
        <v/>
      </c>
      <c r="T150" s="19" t="str">
        <f t="shared" si="30"/>
        <v/>
      </c>
      <c r="U150" s="19" t="str">
        <f t="shared" si="30"/>
        <v/>
      </c>
      <c r="V150" s="19" t="str">
        <f t="shared" si="30"/>
        <v/>
      </c>
      <c r="W150" s="19" t="str">
        <f t="shared" si="30"/>
        <v/>
      </c>
      <c r="X150" s="19" t="str">
        <f t="shared" si="30"/>
        <v/>
      </c>
      <c r="Y150" s="19" t="str">
        <f t="shared" si="30"/>
        <v/>
      </c>
      <c r="Z150" s="19" t="str">
        <f t="shared" si="30"/>
        <v/>
      </c>
      <c r="AA150" s="19" t="str">
        <f t="shared" si="30"/>
        <v/>
      </c>
      <c r="AB150" s="19" t="str">
        <f t="shared" si="30"/>
        <v/>
      </c>
      <c r="AC150" s="19" t="str">
        <f t="shared" si="30"/>
        <v/>
      </c>
      <c r="AD150" s="19" t="str">
        <f t="shared" si="30"/>
        <v/>
      </c>
      <c r="AE150" s="19" t="str">
        <f t="shared" si="30"/>
        <v/>
      </c>
      <c r="AF150" s="19" t="str">
        <f t="shared" si="30"/>
        <v/>
      </c>
      <c r="AG150" s="19" t="str">
        <f t="shared" si="30"/>
        <v/>
      </c>
      <c r="AH150" s="19" t="str">
        <f t="shared" si="30"/>
        <v/>
      </c>
      <c r="AI150" s="19" t="str">
        <f t="shared" si="30"/>
        <v/>
      </c>
      <c r="AJ150" s="19" t="str">
        <f t="shared" si="30"/>
        <v/>
      </c>
      <c r="AK150" s="19" t="str">
        <f t="shared" si="30"/>
        <v/>
      </c>
      <c r="AL150" s="87"/>
      <c r="AM150" s="87"/>
      <c r="AN150" s="87"/>
      <c r="AO150" s="94"/>
      <c r="AP150" s="90"/>
      <c r="AQ150" s="92"/>
    </row>
    <row r="151" spans="1:43" ht="20.25" hidden="1" customHeight="1" x14ac:dyDescent="0.4">
      <c r="A151" s="54" t="s">
        <v>32</v>
      </c>
      <c r="B151" s="56">
        <f>AL151</f>
        <v>0</v>
      </c>
      <c r="C151" s="56">
        <f>AL153</f>
        <v>0</v>
      </c>
      <c r="E151" s="95" t="s">
        <v>0</v>
      </c>
      <c r="F151" s="28" t="s">
        <v>7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15">
        <f>COUNTIFS(G149:AK149,"&gt;="&amp;H$5,G149:AK149,"&lt;="&amp;P$5,G151:AK151,"〇")</f>
        <v>0</v>
      </c>
      <c r="AM151" s="96">
        <f>IFERROR(AL152/AL151,0)</f>
        <v>0</v>
      </c>
      <c r="AN151" s="97" t="str">
        <f>IF(AND(AL151=0,AL152=0),"対象外",
IF(B150=0,"対象外",
IF(AND(B150/AL151&lt;0.285,AL152&gt;=B150),"〇",
IF(AM151&lt;0.285,"×","〇"))))</f>
        <v>対象外</v>
      </c>
      <c r="AO151" s="78"/>
      <c r="AP151" s="98"/>
      <c r="AQ151" s="100" t="s">
        <v>27</v>
      </c>
    </row>
    <row r="152" spans="1:43" ht="20.25" hidden="1" customHeight="1" thickBot="1" x14ac:dyDescent="0.45">
      <c r="A152" s="54" t="s">
        <v>33</v>
      </c>
      <c r="B152" s="54">
        <f>AL152</f>
        <v>0</v>
      </c>
      <c r="C152" s="54">
        <f>AL154</f>
        <v>0</v>
      </c>
      <c r="E152" s="69"/>
      <c r="F152" s="5" t="s">
        <v>10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8"/>
      <c r="AL152" s="7">
        <f>COUNTIFS(G149:AK149,"&gt;="&amp;H$5,G149:AK149,"&lt;="&amp;P$5,G152:AK152,"&lt;&gt;"&amp;"")</f>
        <v>0</v>
      </c>
      <c r="AM152" s="71"/>
      <c r="AN152" s="73"/>
      <c r="AO152" s="79"/>
      <c r="AP152" s="99"/>
      <c r="AQ152" s="101"/>
    </row>
    <row r="153" spans="1:43" ht="20.25" hidden="1" customHeight="1" thickTop="1" x14ac:dyDescent="0.4">
      <c r="A153" s="54" t="s">
        <v>25</v>
      </c>
      <c r="B153" s="57" t="str">
        <f>AN151</f>
        <v>対象外</v>
      </c>
      <c r="C153" s="57" t="str">
        <f>AN153</f>
        <v>対象外</v>
      </c>
      <c r="E153" s="68" t="s">
        <v>1</v>
      </c>
      <c r="F153" s="6" t="s">
        <v>7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27">
        <f>COUNTIFS(G149:AK149,"&gt;="&amp;H$5,G149:AK149,"&lt;="&amp;P$5,G153:AK153,"〇")</f>
        <v>0</v>
      </c>
      <c r="AM153" s="70">
        <f>IFERROR(AL154/AL153,0)</f>
        <v>0</v>
      </c>
      <c r="AN153" s="72" t="str">
        <f>IF(AND(AL153=0,AL154=0),"対象外",
IF(C150=0,"対象外",
IF(AND(C150/AL153&lt;0.285,AL154&gt;=C150),"〇",
IF(AM153&lt;0.285,"×","〇"))))</f>
        <v>対象外</v>
      </c>
      <c r="AO153" s="80" t="str">
        <f>C155</f>
        <v>対象外</v>
      </c>
      <c r="AP153" s="74" t="str">
        <f>IF(AN153="対象外","－",
IF(AN153="×","×",
IF(AND(COUNTIFS(G151:AK151,"〇",G152:AK152,"●",G153:AK153,"〇")=COUNTIFS(G152:AK152,"●",G153:AK153,"〇",G154:AK154,"●"),COUNTIF(G154:AK154,"●")&gt;0),"〇",
IF(AND(COUNTIF(G152:AK152,"●")=0,COUNTIF(G154:AK154,"●")=0,AN153="〇"),"〇","×"))))</f>
        <v>－</v>
      </c>
      <c r="AQ153" s="76" t="s">
        <v>24</v>
      </c>
    </row>
    <row r="154" spans="1:43" ht="20.25" hidden="1" customHeight="1" thickBot="1" x14ac:dyDescent="0.45">
      <c r="A154" s="54" t="s">
        <v>38</v>
      </c>
      <c r="B154" s="57"/>
      <c r="C154" s="57" t="str">
        <f>IF(C148="","",AP153)</f>
        <v/>
      </c>
      <c r="E154" s="69"/>
      <c r="F154" s="5" t="s">
        <v>10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8"/>
      <c r="AL154" s="7">
        <f>COUNTIFS(G149:AK149,"&gt;="&amp;H$5,G149:AK149,"&lt;="&amp;P$5,G154:AK154,"&lt;&gt;"&amp;"")</f>
        <v>0</v>
      </c>
      <c r="AM154" s="71"/>
      <c r="AN154" s="73"/>
      <c r="AO154" s="81"/>
      <c r="AP154" s="75"/>
      <c r="AQ154" s="77"/>
    </row>
    <row r="155" spans="1:43" ht="42" hidden="1" customHeight="1" thickTop="1" thickBot="1" x14ac:dyDescent="0.45">
      <c r="A155" s="58" t="s">
        <v>39</v>
      </c>
      <c r="C155" s="62" t="str">
        <f>IF(OR(C148="",AN153="対象外"),"対象外",IF(AND(COUNTIFS(G151:AK151,"〇",G152:AK152,"●",G153:AK153,"〇")=COUNTIFS(G152:AK152,"●",G153:AK153,"〇",G154:AK154,"●"),COUNTIF(G154:AK154,"●")&gt;0),"〇","×"))</f>
        <v>対象外</v>
      </c>
      <c r="E155" s="25" t="s">
        <v>13</v>
      </c>
      <c r="F155" s="20"/>
      <c r="G155" s="22"/>
      <c r="H155" s="22"/>
      <c r="I155" s="22"/>
      <c r="J155" s="22"/>
      <c r="K155" s="22"/>
      <c r="L155" s="22"/>
      <c r="M155" s="22"/>
      <c r="N155" s="22"/>
      <c r="O155" s="21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60"/>
      <c r="AL155" s="31"/>
      <c r="AM155" s="32"/>
      <c r="AN155" s="32"/>
      <c r="AO155" s="32"/>
      <c r="AP155" s="33"/>
      <c r="AQ155" s="23" t="s">
        <v>17</v>
      </c>
    </row>
    <row r="156" spans="1:43" ht="20.25" hidden="1" customHeight="1" x14ac:dyDescent="0.4">
      <c r="E156" s="14"/>
      <c r="F156" s="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4"/>
      <c r="AL156" s="10"/>
      <c r="AM156" s="11"/>
    </row>
    <row r="157" spans="1:43" ht="20.25" hidden="1" customHeight="1" thickBot="1" x14ac:dyDescent="0.45">
      <c r="A157" s="54" t="s">
        <v>30</v>
      </c>
      <c r="B157" s="54" t="str">
        <f>IF(C157="","",IF(C148=12,B148+1,B148))</f>
        <v/>
      </c>
      <c r="C157" s="59" t="str">
        <f>IF(C148="","",IF(DATE(IF(C148=12,B148+1,B148),IF(C148=12,1,C148+1),1)&gt;P$5,"",IF(C148=12,1,C148+1)))</f>
        <v/>
      </c>
      <c r="E157" s="11" t="str">
        <f>IF(B157="","","令和"&amp;B157-2018&amp;"年"&amp;C157&amp;"月")</f>
        <v/>
      </c>
      <c r="G157" s="12" t="s">
        <v>11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1"/>
      <c r="AL157" s="10"/>
      <c r="AM157" s="11"/>
    </row>
    <row r="158" spans="1:43" ht="20.25" hidden="1" customHeight="1" x14ac:dyDescent="0.4">
      <c r="E158" s="82"/>
      <c r="F158" s="83"/>
      <c r="G158" s="15" t="str">
        <f>IF($B157="","",DATE($B157,$C157,1))</f>
        <v/>
      </c>
      <c r="H158" s="15" t="str">
        <f>IF($B157="","",DATE($B157,$C157,2))</f>
        <v/>
      </c>
      <c r="I158" s="15" t="str">
        <f>IF($B157="","",DATE($B157,$C157,3))</f>
        <v/>
      </c>
      <c r="J158" s="15" t="str">
        <f>IF($B157="","",DATE($B157,$C157,4))</f>
        <v/>
      </c>
      <c r="K158" s="15" t="str">
        <f>IF($B157="","",DATE($B157,$C157,5))</f>
        <v/>
      </c>
      <c r="L158" s="15" t="str">
        <f>IF($B157="","",DATE($B157,$C157,6))</f>
        <v/>
      </c>
      <c r="M158" s="15" t="str">
        <f>IF($B157="","",DATE($B157,$C157,7))</f>
        <v/>
      </c>
      <c r="N158" s="15" t="str">
        <f>IF($B157="","",DATE($B157,$C157,8))</f>
        <v/>
      </c>
      <c r="O158" s="15" t="str">
        <f>IF($B157="","",DATE($B157,$C157,9))</f>
        <v/>
      </c>
      <c r="P158" s="15" t="str">
        <f>IF($B157="","",DATE($B157,$C157,10))</f>
        <v/>
      </c>
      <c r="Q158" s="15" t="str">
        <f>IF($B157="","",DATE($B157,$C157,11))</f>
        <v/>
      </c>
      <c r="R158" s="15" t="str">
        <f>IF($B157="","",DATE($B157,$C157,12))</f>
        <v/>
      </c>
      <c r="S158" s="15" t="str">
        <f>IF($B157="","",DATE($B157,$C157,13))</f>
        <v/>
      </c>
      <c r="T158" s="15" t="str">
        <f>IF($B157="","",DATE($B157,$C157,14))</f>
        <v/>
      </c>
      <c r="U158" s="15" t="str">
        <f>IF($B157="","",DATE($B157,$C157,15))</f>
        <v/>
      </c>
      <c r="V158" s="15" t="str">
        <f>IF($B157="","",DATE($B157,$C157,16))</f>
        <v/>
      </c>
      <c r="W158" s="15" t="str">
        <f>IF($B157="","",DATE($B157,$C157,17))</f>
        <v/>
      </c>
      <c r="X158" s="15" t="str">
        <f>IF($B157="","",DATE($B157,$C157,18))</f>
        <v/>
      </c>
      <c r="Y158" s="15" t="str">
        <f>IF($B157="","",DATE($B157,$C157,19))</f>
        <v/>
      </c>
      <c r="Z158" s="15" t="str">
        <f>IF($B157="","",DATE($B157,$C157,20))</f>
        <v/>
      </c>
      <c r="AA158" s="15" t="str">
        <f>IF($B157="","",DATE($B157,$C157,21))</f>
        <v/>
      </c>
      <c r="AB158" s="15" t="str">
        <f>IF($B157="","",DATE($B157,$C157,22))</f>
        <v/>
      </c>
      <c r="AC158" s="15" t="str">
        <f>IF($B157="","",DATE($B157,$C157,23))</f>
        <v/>
      </c>
      <c r="AD158" s="15" t="str">
        <f>IF($B157="","",DATE($B157,$C157,24))</f>
        <v/>
      </c>
      <c r="AE158" s="15" t="str">
        <f>IF($B157="","",DATE($B157,$C157,25))</f>
        <v/>
      </c>
      <c r="AF158" s="15" t="str">
        <f>IF($B157="","",DATE($B157,$C157,26))</f>
        <v/>
      </c>
      <c r="AG158" s="15" t="str">
        <f>IF($B157="","",DATE($B157,$C157,27))</f>
        <v/>
      </c>
      <c r="AH158" s="15" t="str">
        <f>IF($B157="","",DATE($B157,$C157,28))</f>
        <v/>
      </c>
      <c r="AI158" s="15" t="str">
        <f>IF($B157="","",IF(MONTH(DATE($B157,$C157,29))=$C157,DATE($B157,$C157,29),""))</f>
        <v/>
      </c>
      <c r="AJ158" s="15" t="str">
        <f>IF($B157="","",IF(MONTH(DATE($B157,$C157,30))=$C157,DATE($B157,$C157,30),""))</f>
        <v/>
      </c>
      <c r="AK158" s="15" t="str">
        <f>IF($B157="","",IF(MONTH(DATE($B157,$C157,31))=$C157,DATE($B157,$C157,31),""))</f>
        <v/>
      </c>
      <c r="AL158" s="86" t="s">
        <v>8</v>
      </c>
      <c r="AM158" s="86" t="s">
        <v>4</v>
      </c>
      <c r="AN158" s="88" t="s">
        <v>35</v>
      </c>
      <c r="AO158" s="93" t="s">
        <v>42</v>
      </c>
      <c r="AP158" s="89" t="s">
        <v>34</v>
      </c>
      <c r="AQ158" s="91" t="s">
        <v>13</v>
      </c>
    </row>
    <row r="159" spans="1:43" ht="20.25" hidden="1" customHeight="1" thickBot="1" x14ac:dyDescent="0.45">
      <c r="A159" s="54" t="s">
        <v>26</v>
      </c>
      <c r="B159" s="54">
        <f>COUNTIFS(G158:AK158,"&gt;="&amp;H$5,G158:AK158,"&lt;="&amp;P$5,G159:AK159,"土",G160:AK160,"〇")+COUNTIFS(G158:AK158,"&gt;="&amp;H$5,G158:AK158,"&lt;="&amp;P$5,G159:AK159,"日",G160:AK160,"〇")</f>
        <v>0</v>
      </c>
      <c r="C159" s="54">
        <f>COUNTIFS(G158:AK158,"&gt;="&amp;H$5,G158:AK158,"&lt;="&amp;P$5,G159:AK159,"土",G162:AK162,"〇")+COUNTIFS(G158:AK158,"&gt;="&amp;H$5,G158:AK158,"&lt;="&amp;P$5,G159:AK159,"日",G162:AK162,"〇")</f>
        <v>0</v>
      </c>
      <c r="E159" s="84"/>
      <c r="F159" s="85"/>
      <c r="G159" s="19" t="str">
        <f>IFERROR(IF(WEEKDAY(G158,1)=1,"日",IF(WEEKDAY(G158,1)=2,"月",IF(WEEKDAY(G158,1)=3,"火",IF(WEEKDAY(G158,1)=4,"水",IF(WEEKDAY(G158,1)=5,"木",IF(WEEKDAY(G158,1)=6,"金","土")))))),"")</f>
        <v/>
      </c>
      <c r="H159" s="19" t="str">
        <f t="shared" ref="H159:N159" si="31">IFERROR(IF(WEEKDAY(H158,1)=1,"日",IF(WEEKDAY(H158,1)=2,"月",IF(WEEKDAY(H158,1)=3,"火",IF(WEEKDAY(H158,1)=4,"水",IF(WEEKDAY(H158,1)=5,"木",IF(WEEKDAY(H158,1)=6,"金","土")))))),"")</f>
        <v/>
      </c>
      <c r="I159" s="19" t="str">
        <f t="shared" si="31"/>
        <v/>
      </c>
      <c r="J159" s="19" t="str">
        <f t="shared" si="31"/>
        <v/>
      </c>
      <c r="K159" s="19" t="str">
        <f t="shared" si="31"/>
        <v/>
      </c>
      <c r="L159" s="19" t="str">
        <f t="shared" si="31"/>
        <v/>
      </c>
      <c r="M159" s="19" t="str">
        <f t="shared" si="31"/>
        <v/>
      </c>
      <c r="N159" s="19" t="str">
        <f t="shared" si="31"/>
        <v/>
      </c>
      <c r="O159" s="19" t="str">
        <f>IFERROR(IF(WEEKDAY(O158,1)=1,"日",IF(WEEKDAY(O158,1)=2,"月",IF(WEEKDAY(O158,1)=3,"火",IF(WEEKDAY(O158,1)=4,"水",IF(WEEKDAY(O158,1)=5,"木",IF(WEEKDAY(O158,1)=6,"金","土")))))),"")</f>
        <v/>
      </c>
      <c r="P159" s="19" t="str">
        <f t="shared" ref="P159:AK159" si="32">IFERROR(IF(WEEKDAY(P158,1)=1,"日",IF(WEEKDAY(P158,1)=2,"月",IF(WEEKDAY(P158,1)=3,"火",IF(WEEKDAY(P158,1)=4,"水",IF(WEEKDAY(P158,1)=5,"木",IF(WEEKDAY(P158,1)=6,"金","土")))))),"")</f>
        <v/>
      </c>
      <c r="Q159" s="19" t="str">
        <f t="shared" si="32"/>
        <v/>
      </c>
      <c r="R159" s="19" t="str">
        <f t="shared" si="32"/>
        <v/>
      </c>
      <c r="S159" s="19" t="str">
        <f t="shared" si="32"/>
        <v/>
      </c>
      <c r="T159" s="19" t="str">
        <f t="shared" si="32"/>
        <v/>
      </c>
      <c r="U159" s="19" t="str">
        <f t="shared" si="32"/>
        <v/>
      </c>
      <c r="V159" s="19" t="str">
        <f t="shared" si="32"/>
        <v/>
      </c>
      <c r="W159" s="19" t="str">
        <f t="shared" si="32"/>
        <v/>
      </c>
      <c r="X159" s="19" t="str">
        <f t="shared" si="32"/>
        <v/>
      </c>
      <c r="Y159" s="19" t="str">
        <f t="shared" si="32"/>
        <v/>
      </c>
      <c r="Z159" s="19" t="str">
        <f t="shared" si="32"/>
        <v/>
      </c>
      <c r="AA159" s="19" t="str">
        <f t="shared" si="32"/>
        <v/>
      </c>
      <c r="AB159" s="19" t="str">
        <f t="shared" si="32"/>
        <v/>
      </c>
      <c r="AC159" s="19" t="str">
        <f t="shared" si="32"/>
        <v/>
      </c>
      <c r="AD159" s="19" t="str">
        <f t="shared" si="32"/>
        <v/>
      </c>
      <c r="AE159" s="19" t="str">
        <f t="shared" si="32"/>
        <v/>
      </c>
      <c r="AF159" s="19" t="str">
        <f t="shared" si="32"/>
        <v/>
      </c>
      <c r="AG159" s="19" t="str">
        <f t="shared" si="32"/>
        <v/>
      </c>
      <c r="AH159" s="19" t="str">
        <f t="shared" si="32"/>
        <v/>
      </c>
      <c r="AI159" s="19" t="str">
        <f t="shared" si="32"/>
        <v/>
      </c>
      <c r="AJ159" s="19" t="str">
        <f t="shared" si="32"/>
        <v/>
      </c>
      <c r="AK159" s="19" t="str">
        <f t="shared" si="32"/>
        <v/>
      </c>
      <c r="AL159" s="87"/>
      <c r="AM159" s="87"/>
      <c r="AN159" s="87"/>
      <c r="AO159" s="94"/>
      <c r="AP159" s="90"/>
      <c r="AQ159" s="92"/>
    </row>
    <row r="160" spans="1:43" ht="20.25" hidden="1" customHeight="1" x14ac:dyDescent="0.4">
      <c r="A160" s="54" t="s">
        <v>32</v>
      </c>
      <c r="B160" s="56">
        <f>AL160</f>
        <v>0</v>
      </c>
      <c r="C160" s="56">
        <f>AL162</f>
        <v>0</v>
      </c>
      <c r="E160" s="95" t="s">
        <v>0</v>
      </c>
      <c r="F160" s="28" t="s">
        <v>7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15">
        <f>COUNTIFS(G158:AK158,"&gt;="&amp;H$5,G158:AK158,"&lt;="&amp;P$5,G160:AK160,"〇")</f>
        <v>0</v>
      </c>
      <c r="AM160" s="96">
        <f>IFERROR(AL161/AL160,0)</f>
        <v>0</v>
      </c>
      <c r="AN160" s="97" t="str">
        <f>IF(AND(AL160=0,AL161=0),"対象外",
IF(B159=0,"対象外",
IF(AND(B159/AL160&lt;0.285,AL161&gt;=B159),"〇",
IF(AM160&lt;0.285,"×","〇"))))</f>
        <v>対象外</v>
      </c>
      <c r="AO160" s="78"/>
      <c r="AP160" s="98"/>
      <c r="AQ160" s="100" t="s">
        <v>27</v>
      </c>
    </row>
    <row r="161" spans="1:43" ht="20.25" hidden="1" customHeight="1" thickBot="1" x14ac:dyDescent="0.45">
      <c r="A161" s="54" t="s">
        <v>33</v>
      </c>
      <c r="B161" s="54">
        <f>AL161</f>
        <v>0</v>
      </c>
      <c r="C161" s="54">
        <f>AL163</f>
        <v>0</v>
      </c>
      <c r="E161" s="69"/>
      <c r="F161" s="5" t="s">
        <v>10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8"/>
      <c r="AL161" s="7">
        <f>COUNTIFS(G158:AK158,"&gt;="&amp;H$5,G158:AK158,"&lt;="&amp;P$5,G161:AK161,"&lt;&gt;"&amp;"")</f>
        <v>0</v>
      </c>
      <c r="AM161" s="71"/>
      <c r="AN161" s="73"/>
      <c r="AO161" s="79"/>
      <c r="AP161" s="99"/>
      <c r="AQ161" s="101"/>
    </row>
    <row r="162" spans="1:43" ht="20.25" hidden="1" customHeight="1" thickTop="1" x14ac:dyDescent="0.4">
      <c r="A162" s="54" t="s">
        <v>25</v>
      </c>
      <c r="B162" s="57" t="str">
        <f>AN160</f>
        <v>対象外</v>
      </c>
      <c r="C162" s="57" t="str">
        <f>AN162</f>
        <v>対象外</v>
      </c>
      <c r="E162" s="68" t="s">
        <v>1</v>
      </c>
      <c r="F162" s="6" t="s">
        <v>7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27">
        <f>COUNTIFS(G158:AK158,"&gt;="&amp;H$5,G158:AK158,"&lt;="&amp;P$5,G162:AK162,"〇")</f>
        <v>0</v>
      </c>
      <c r="AM162" s="70">
        <f>IFERROR(AL163/AL162,0)</f>
        <v>0</v>
      </c>
      <c r="AN162" s="72" t="str">
        <f>IF(AND(AL162=0,AL163=0),"対象外",
IF(C159=0,"対象外",
IF(AND(C159/AL162&lt;0.285,AL163&gt;=C159),"〇",
IF(AM162&lt;0.285,"×","〇"))))</f>
        <v>対象外</v>
      </c>
      <c r="AO162" s="80" t="str">
        <f>C164</f>
        <v>対象外</v>
      </c>
      <c r="AP162" s="74" t="str">
        <f>IF(AN162="対象外","－",
IF(AN162="×","×",
IF(AND(COUNTIFS(G160:AK160,"〇",G161:AK161,"●",G162:AK162,"〇")=COUNTIFS(G161:AK161,"●",G162:AK162,"〇",G163:AK163,"●"),COUNTIF(G163:AK163,"●")&gt;0),"〇",
IF(AND(COUNTIF(G161:AK161,"●")=0,COUNTIF(G163:AK163,"●")=0,AN162="〇"),"〇","×"))))</f>
        <v>－</v>
      </c>
      <c r="AQ162" s="76" t="s">
        <v>24</v>
      </c>
    </row>
    <row r="163" spans="1:43" ht="20.25" hidden="1" customHeight="1" thickBot="1" x14ac:dyDescent="0.45">
      <c r="A163" s="54" t="s">
        <v>38</v>
      </c>
      <c r="B163" s="57"/>
      <c r="C163" s="57" t="str">
        <f>IF(C157="","",AP162)</f>
        <v/>
      </c>
      <c r="E163" s="69"/>
      <c r="F163" s="5" t="s">
        <v>10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8"/>
      <c r="AL163" s="7">
        <f>COUNTIFS(G158:AK158,"&gt;="&amp;H$5,G158:AK158,"&lt;="&amp;P$5,G163:AK163,"&lt;&gt;"&amp;"")</f>
        <v>0</v>
      </c>
      <c r="AM163" s="71"/>
      <c r="AN163" s="73"/>
      <c r="AO163" s="81"/>
      <c r="AP163" s="75"/>
      <c r="AQ163" s="77"/>
    </row>
    <row r="164" spans="1:43" ht="42" hidden="1" customHeight="1" thickTop="1" thickBot="1" x14ac:dyDescent="0.45">
      <c r="A164" s="58" t="s">
        <v>39</v>
      </c>
      <c r="C164" s="62" t="str">
        <f>IF(OR(C157="",AN162="対象外"),"対象外",IF(AND(COUNTIFS(G160:AK160,"〇",G161:AK161,"●",G162:AK162,"〇")=COUNTIFS(G161:AK161,"●",G162:AK162,"〇",G163:AK163,"●"),COUNTIF(G163:AK163,"●")&gt;0),"〇","×"))</f>
        <v>対象外</v>
      </c>
      <c r="E164" s="25" t="s">
        <v>13</v>
      </c>
      <c r="F164" s="20"/>
      <c r="G164" s="22"/>
      <c r="H164" s="22"/>
      <c r="I164" s="22"/>
      <c r="J164" s="22"/>
      <c r="K164" s="22"/>
      <c r="L164" s="22"/>
      <c r="M164" s="22"/>
      <c r="N164" s="22"/>
      <c r="O164" s="21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60"/>
      <c r="AL164" s="31"/>
      <c r="AM164" s="32"/>
      <c r="AN164" s="32"/>
      <c r="AO164" s="32"/>
      <c r="AP164" s="33"/>
      <c r="AQ164" s="23" t="s">
        <v>17</v>
      </c>
    </row>
    <row r="165" spans="1:43" ht="20.25" hidden="1" customHeight="1" x14ac:dyDescent="0.4">
      <c r="E165" s="14"/>
      <c r="F165" s="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4"/>
      <c r="AL165" s="10"/>
      <c r="AM165" s="11"/>
    </row>
    <row r="166" spans="1:43" ht="20.25" hidden="1" customHeight="1" thickBot="1" x14ac:dyDescent="0.45">
      <c r="A166" s="54" t="s">
        <v>30</v>
      </c>
      <c r="B166" s="54" t="str">
        <f>IF(C166="","",IF(C157=12,B157+1,B157))</f>
        <v/>
      </c>
      <c r="C166" s="59" t="str">
        <f>IF(C157="","",IF(DATE(IF(C157=12,B157+1,B157),IF(C157=12,1,C157+1),1)&gt;P$5,"",IF(C157=12,1,C157+1)))</f>
        <v/>
      </c>
      <c r="E166" s="11" t="str">
        <f>IF(B166="","","令和"&amp;B166-2018&amp;"年"&amp;C166&amp;"月")</f>
        <v/>
      </c>
      <c r="G166" s="12" t="s">
        <v>11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1"/>
      <c r="AL166" s="10"/>
      <c r="AM166" s="11"/>
    </row>
    <row r="167" spans="1:43" ht="20.25" hidden="1" customHeight="1" x14ac:dyDescent="0.4">
      <c r="E167" s="82"/>
      <c r="F167" s="83"/>
      <c r="G167" s="15" t="str">
        <f>IF($B166="","",DATE($B166,$C166,1))</f>
        <v/>
      </c>
      <c r="H167" s="15" t="str">
        <f>IF($B166="","",DATE($B166,$C166,2))</f>
        <v/>
      </c>
      <c r="I167" s="15" t="str">
        <f>IF($B166="","",DATE($B166,$C166,3))</f>
        <v/>
      </c>
      <c r="J167" s="15" t="str">
        <f>IF($B166="","",DATE($B166,$C166,4))</f>
        <v/>
      </c>
      <c r="K167" s="15" t="str">
        <f>IF($B166="","",DATE($B166,$C166,5))</f>
        <v/>
      </c>
      <c r="L167" s="15" t="str">
        <f>IF($B166="","",DATE($B166,$C166,6))</f>
        <v/>
      </c>
      <c r="M167" s="15" t="str">
        <f>IF($B166="","",DATE($B166,$C166,7))</f>
        <v/>
      </c>
      <c r="N167" s="15" t="str">
        <f>IF($B166="","",DATE($B166,$C166,8))</f>
        <v/>
      </c>
      <c r="O167" s="15" t="str">
        <f>IF($B166="","",DATE($B166,$C166,9))</f>
        <v/>
      </c>
      <c r="P167" s="15" t="str">
        <f>IF($B166="","",DATE($B166,$C166,10))</f>
        <v/>
      </c>
      <c r="Q167" s="15" t="str">
        <f>IF($B166="","",DATE($B166,$C166,11))</f>
        <v/>
      </c>
      <c r="R167" s="15" t="str">
        <f>IF($B166="","",DATE($B166,$C166,12))</f>
        <v/>
      </c>
      <c r="S167" s="15" t="str">
        <f>IF($B166="","",DATE($B166,$C166,13))</f>
        <v/>
      </c>
      <c r="T167" s="15" t="str">
        <f>IF($B166="","",DATE($B166,$C166,14))</f>
        <v/>
      </c>
      <c r="U167" s="15" t="str">
        <f>IF($B166="","",DATE($B166,$C166,15))</f>
        <v/>
      </c>
      <c r="V167" s="15" t="str">
        <f>IF($B166="","",DATE($B166,$C166,16))</f>
        <v/>
      </c>
      <c r="W167" s="15" t="str">
        <f>IF($B166="","",DATE($B166,$C166,17))</f>
        <v/>
      </c>
      <c r="X167" s="15" t="str">
        <f>IF($B166="","",DATE($B166,$C166,18))</f>
        <v/>
      </c>
      <c r="Y167" s="15" t="str">
        <f>IF($B166="","",DATE($B166,$C166,19))</f>
        <v/>
      </c>
      <c r="Z167" s="15" t="str">
        <f>IF($B166="","",DATE($B166,$C166,20))</f>
        <v/>
      </c>
      <c r="AA167" s="15" t="str">
        <f>IF($B166="","",DATE($B166,$C166,21))</f>
        <v/>
      </c>
      <c r="AB167" s="15" t="str">
        <f>IF($B166="","",DATE($B166,$C166,22))</f>
        <v/>
      </c>
      <c r="AC167" s="15" t="str">
        <f>IF($B166="","",DATE($B166,$C166,23))</f>
        <v/>
      </c>
      <c r="AD167" s="15" t="str">
        <f>IF($B166="","",DATE($B166,$C166,24))</f>
        <v/>
      </c>
      <c r="AE167" s="15" t="str">
        <f>IF($B166="","",DATE($B166,$C166,25))</f>
        <v/>
      </c>
      <c r="AF167" s="15" t="str">
        <f>IF($B166="","",DATE($B166,$C166,26))</f>
        <v/>
      </c>
      <c r="AG167" s="15" t="str">
        <f>IF($B166="","",DATE($B166,$C166,27))</f>
        <v/>
      </c>
      <c r="AH167" s="15" t="str">
        <f>IF($B166="","",DATE($B166,$C166,28))</f>
        <v/>
      </c>
      <c r="AI167" s="15" t="str">
        <f>IF($B166="","",IF(MONTH(DATE($B166,$C166,29))=$C166,DATE($B166,$C166,29),""))</f>
        <v/>
      </c>
      <c r="AJ167" s="15" t="str">
        <f>IF($B166="","",IF(MONTH(DATE($B166,$C166,30))=$C166,DATE($B166,$C166,30),""))</f>
        <v/>
      </c>
      <c r="AK167" s="15" t="str">
        <f>IF($B166="","",IF(MONTH(DATE($B166,$C166,31))=$C166,DATE($B166,$C166,31),""))</f>
        <v/>
      </c>
      <c r="AL167" s="86" t="s">
        <v>8</v>
      </c>
      <c r="AM167" s="86" t="s">
        <v>4</v>
      </c>
      <c r="AN167" s="88" t="s">
        <v>35</v>
      </c>
      <c r="AO167" s="93" t="s">
        <v>42</v>
      </c>
      <c r="AP167" s="89" t="s">
        <v>34</v>
      </c>
      <c r="AQ167" s="91" t="s">
        <v>13</v>
      </c>
    </row>
    <row r="168" spans="1:43" ht="20.25" hidden="1" customHeight="1" thickBot="1" x14ac:dyDescent="0.45">
      <c r="A168" s="54" t="s">
        <v>26</v>
      </c>
      <c r="B168" s="54">
        <f>COUNTIFS(G167:AK167,"&gt;="&amp;H$5,G167:AK167,"&lt;="&amp;P$5,G168:AK168,"土",G169:AK169,"〇")+COUNTIFS(G167:AK167,"&gt;="&amp;H$5,G167:AK167,"&lt;="&amp;P$5,G168:AK168,"日",G169:AK169,"〇")</f>
        <v>0</v>
      </c>
      <c r="C168" s="54">
        <f>COUNTIFS(G167:AK167,"&gt;="&amp;H$5,G167:AK167,"&lt;="&amp;P$5,G168:AK168,"土",G171:AK171,"〇")+COUNTIFS(G167:AK167,"&gt;="&amp;H$5,G167:AK167,"&lt;="&amp;P$5,G168:AK168,"日",G171:AK171,"〇")</f>
        <v>0</v>
      </c>
      <c r="E168" s="84"/>
      <c r="F168" s="85"/>
      <c r="G168" s="19" t="str">
        <f>IFERROR(IF(WEEKDAY(G167,1)=1,"日",IF(WEEKDAY(G167,1)=2,"月",IF(WEEKDAY(G167,1)=3,"火",IF(WEEKDAY(G167,1)=4,"水",IF(WEEKDAY(G167,1)=5,"木",IF(WEEKDAY(G167,1)=6,"金","土")))))),"")</f>
        <v/>
      </c>
      <c r="H168" s="19" t="str">
        <f t="shared" ref="H168:N168" si="33">IFERROR(IF(WEEKDAY(H167,1)=1,"日",IF(WEEKDAY(H167,1)=2,"月",IF(WEEKDAY(H167,1)=3,"火",IF(WEEKDAY(H167,1)=4,"水",IF(WEEKDAY(H167,1)=5,"木",IF(WEEKDAY(H167,1)=6,"金","土")))))),"")</f>
        <v/>
      </c>
      <c r="I168" s="19" t="str">
        <f t="shared" si="33"/>
        <v/>
      </c>
      <c r="J168" s="19" t="str">
        <f t="shared" si="33"/>
        <v/>
      </c>
      <c r="K168" s="19" t="str">
        <f t="shared" si="33"/>
        <v/>
      </c>
      <c r="L168" s="19" t="str">
        <f t="shared" si="33"/>
        <v/>
      </c>
      <c r="M168" s="19" t="str">
        <f t="shared" si="33"/>
        <v/>
      </c>
      <c r="N168" s="19" t="str">
        <f t="shared" si="33"/>
        <v/>
      </c>
      <c r="O168" s="19" t="str">
        <f>IFERROR(IF(WEEKDAY(O167,1)=1,"日",IF(WEEKDAY(O167,1)=2,"月",IF(WEEKDAY(O167,1)=3,"火",IF(WEEKDAY(O167,1)=4,"水",IF(WEEKDAY(O167,1)=5,"木",IF(WEEKDAY(O167,1)=6,"金","土")))))),"")</f>
        <v/>
      </c>
      <c r="P168" s="19" t="str">
        <f t="shared" ref="P168:AK168" si="34">IFERROR(IF(WEEKDAY(P167,1)=1,"日",IF(WEEKDAY(P167,1)=2,"月",IF(WEEKDAY(P167,1)=3,"火",IF(WEEKDAY(P167,1)=4,"水",IF(WEEKDAY(P167,1)=5,"木",IF(WEEKDAY(P167,1)=6,"金","土")))))),"")</f>
        <v/>
      </c>
      <c r="Q168" s="19" t="str">
        <f t="shared" si="34"/>
        <v/>
      </c>
      <c r="R168" s="19" t="str">
        <f t="shared" si="34"/>
        <v/>
      </c>
      <c r="S168" s="19" t="str">
        <f t="shared" si="34"/>
        <v/>
      </c>
      <c r="T168" s="19" t="str">
        <f t="shared" si="34"/>
        <v/>
      </c>
      <c r="U168" s="19" t="str">
        <f t="shared" si="34"/>
        <v/>
      </c>
      <c r="V168" s="19" t="str">
        <f t="shared" si="34"/>
        <v/>
      </c>
      <c r="W168" s="19" t="str">
        <f t="shared" si="34"/>
        <v/>
      </c>
      <c r="X168" s="19" t="str">
        <f t="shared" si="34"/>
        <v/>
      </c>
      <c r="Y168" s="19" t="str">
        <f t="shared" si="34"/>
        <v/>
      </c>
      <c r="Z168" s="19" t="str">
        <f t="shared" si="34"/>
        <v/>
      </c>
      <c r="AA168" s="19" t="str">
        <f t="shared" si="34"/>
        <v/>
      </c>
      <c r="AB168" s="19" t="str">
        <f t="shared" si="34"/>
        <v/>
      </c>
      <c r="AC168" s="19" t="str">
        <f t="shared" si="34"/>
        <v/>
      </c>
      <c r="AD168" s="19" t="str">
        <f t="shared" si="34"/>
        <v/>
      </c>
      <c r="AE168" s="19" t="str">
        <f t="shared" si="34"/>
        <v/>
      </c>
      <c r="AF168" s="19" t="str">
        <f t="shared" si="34"/>
        <v/>
      </c>
      <c r="AG168" s="19" t="str">
        <f t="shared" si="34"/>
        <v/>
      </c>
      <c r="AH168" s="19" t="str">
        <f t="shared" si="34"/>
        <v/>
      </c>
      <c r="AI168" s="19" t="str">
        <f t="shared" si="34"/>
        <v/>
      </c>
      <c r="AJ168" s="19" t="str">
        <f t="shared" si="34"/>
        <v/>
      </c>
      <c r="AK168" s="19" t="str">
        <f t="shared" si="34"/>
        <v/>
      </c>
      <c r="AL168" s="87"/>
      <c r="AM168" s="87"/>
      <c r="AN168" s="87"/>
      <c r="AO168" s="94"/>
      <c r="AP168" s="90"/>
      <c r="AQ168" s="92"/>
    </row>
    <row r="169" spans="1:43" ht="20.25" hidden="1" customHeight="1" x14ac:dyDescent="0.4">
      <c r="A169" s="54" t="s">
        <v>32</v>
      </c>
      <c r="B169" s="56">
        <f>AL169</f>
        <v>0</v>
      </c>
      <c r="C169" s="56">
        <f>AL171</f>
        <v>0</v>
      </c>
      <c r="E169" s="95" t="s">
        <v>0</v>
      </c>
      <c r="F169" s="28" t="s">
        <v>7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15">
        <f>COUNTIFS(G167:AK167,"&gt;="&amp;H$5,G167:AK167,"&lt;="&amp;P$5,G169:AK169,"〇")</f>
        <v>0</v>
      </c>
      <c r="AM169" s="96">
        <f>IFERROR(AL170/AL169,0)</f>
        <v>0</v>
      </c>
      <c r="AN169" s="97" t="str">
        <f>IF(AND(AL169=0,AL170=0),"対象外",
IF(B168=0,"対象外",
IF(AND(B168/AL169&lt;0.285,AL170&gt;=B168),"〇",
IF(AM169&lt;0.285,"×","〇"))))</f>
        <v>対象外</v>
      </c>
      <c r="AO169" s="78"/>
      <c r="AP169" s="98"/>
      <c r="AQ169" s="100" t="s">
        <v>27</v>
      </c>
    </row>
    <row r="170" spans="1:43" ht="20.25" hidden="1" customHeight="1" thickBot="1" x14ac:dyDescent="0.45">
      <c r="A170" s="54" t="s">
        <v>33</v>
      </c>
      <c r="B170" s="54">
        <f>AL170</f>
        <v>0</v>
      </c>
      <c r="C170" s="54">
        <f>AL172</f>
        <v>0</v>
      </c>
      <c r="E170" s="69"/>
      <c r="F170" s="5" t="s">
        <v>10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8"/>
      <c r="AL170" s="7">
        <f>COUNTIFS(G167:AK167,"&gt;="&amp;H$5,G167:AK167,"&lt;="&amp;P$5,G170:AK170,"&lt;&gt;"&amp;"")</f>
        <v>0</v>
      </c>
      <c r="AM170" s="71"/>
      <c r="AN170" s="73"/>
      <c r="AO170" s="79"/>
      <c r="AP170" s="99"/>
      <c r="AQ170" s="101"/>
    </row>
    <row r="171" spans="1:43" ht="20.25" hidden="1" customHeight="1" thickTop="1" x14ac:dyDescent="0.4">
      <c r="A171" s="54" t="s">
        <v>25</v>
      </c>
      <c r="B171" s="57" t="str">
        <f>AN169</f>
        <v>対象外</v>
      </c>
      <c r="C171" s="57" t="str">
        <f>AN171</f>
        <v>対象外</v>
      </c>
      <c r="E171" s="68" t="s">
        <v>1</v>
      </c>
      <c r="F171" s="6" t="s">
        <v>7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27">
        <f>COUNTIFS(G167:AK167,"&gt;="&amp;H$5,G167:AK167,"&lt;="&amp;P$5,G171:AK171,"〇")</f>
        <v>0</v>
      </c>
      <c r="AM171" s="70">
        <f>IFERROR(AL172/AL171,0)</f>
        <v>0</v>
      </c>
      <c r="AN171" s="72" t="str">
        <f>IF(AND(AL171=0,AL172=0),"対象外",
IF(C168=0,"対象外",
IF(AND(C168/AL171&lt;0.285,AL172&gt;=C168),"〇",
IF(AM171&lt;0.285,"×","〇"))))</f>
        <v>対象外</v>
      </c>
      <c r="AO171" s="80" t="str">
        <f>C173</f>
        <v>対象外</v>
      </c>
      <c r="AP171" s="74" t="str">
        <f>IF(AN171="対象外","－",
IF(AN171="×","×",
IF(AND(COUNTIFS(G169:AK169,"〇",G170:AK170,"●",G171:AK171,"〇")=COUNTIFS(G170:AK170,"●",G171:AK171,"〇",G172:AK172,"●"),COUNTIF(G172:AK172,"●")&gt;0),"〇",
IF(AND(COUNTIF(G170:AK170,"●")=0,COUNTIF(G172:AK172,"●")=0,AN171="〇"),"〇","×"))))</f>
        <v>－</v>
      </c>
      <c r="AQ171" s="76" t="s">
        <v>24</v>
      </c>
    </row>
    <row r="172" spans="1:43" ht="20.25" hidden="1" customHeight="1" thickBot="1" x14ac:dyDescent="0.45">
      <c r="A172" s="54" t="s">
        <v>38</v>
      </c>
      <c r="B172" s="57"/>
      <c r="C172" s="57" t="str">
        <f>IF(C166="","",AP171)</f>
        <v/>
      </c>
      <c r="E172" s="69"/>
      <c r="F172" s="5" t="s">
        <v>10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8"/>
      <c r="AL172" s="7">
        <f>COUNTIFS(G167:AK167,"&gt;="&amp;H$5,G167:AK167,"&lt;="&amp;P$5,G172:AK172,"&lt;&gt;"&amp;"")</f>
        <v>0</v>
      </c>
      <c r="AM172" s="71"/>
      <c r="AN172" s="73"/>
      <c r="AO172" s="81"/>
      <c r="AP172" s="75"/>
      <c r="AQ172" s="77"/>
    </row>
    <row r="173" spans="1:43" ht="42" hidden="1" customHeight="1" thickTop="1" thickBot="1" x14ac:dyDescent="0.45">
      <c r="A173" s="58" t="s">
        <v>39</v>
      </c>
      <c r="C173" s="62" t="str">
        <f>IF(OR(C166="",AN171="対象外"),"対象外",IF(AND(COUNTIFS(G169:AK169,"〇",G170:AK170,"●",G171:AK171,"〇")=COUNTIFS(G170:AK170,"●",G171:AK171,"〇",G172:AK172,"●"),COUNTIF(G172:AK172,"●")&gt;0),"〇","×"))</f>
        <v>対象外</v>
      </c>
      <c r="E173" s="25" t="s">
        <v>13</v>
      </c>
      <c r="F173" s="20"/>
      <c r="G173" s="22"/>
      <c r="H173" s="22"/>
      <c r="I173" s="22"/>
      <c r="J173" s="22"/>
      <c r="K173" s="22"/>
      <c r="L173" s="22"/>
      <c r="M173" s="22"/>
      <c r="N173" s="22"/>
      <c r="O173" s="21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60"/>
      <c r="AL173" s="31"/>
      <c r="AM173" s="32"/>
      <c r="AN173" s="32"/>
      <c r="AO173" s="32"/>
      <c r="AP173" s="33"/>
      <c r="AQ173" s="23" t="s">
        <v>17</v>
      </c>
    </row>
    <row r="174" spans="1:43" ht="20.25" hidden="1" customHeight="1" x14ac:dyDescent="0.4">
      <c r="E174" s="14"/>
      <c r="F174" s="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4"/>
      <c r="AL174" s="10"/>
      <c r="AM174" s="11"/>
    </row>
    <row r="175" spans="1:43" ht="20.25" hidden="1" customHeight="1" thickBot="1" x14ac:dyDescent="0.45">
      <c r="A175" s="54" t="s">
        <v>30</v>
      </c>
      <c r="B175" s="54" t="str">
        <f>IF(C175="","",IF(C166=12,B166+1,B166))</f>
        <v/>
      </c>
      <c r="C175" s="59" t="str">
        <f>IF(C166="","",IF(DATE(IF(C166=12,B166+1,B166),IF(C166=12,1,C166+1),1)&gt;P$5,"",IF(C166=12,1,C166+1)))</f>
        <v/>
      </c>
      <c r="E175" s="11" t="str">
        <f>IF(B175="","","令和"&amp;B175-2018&amp;"年"&amp;C175&amp;"月")</f>
        <v/>
      </c>
      <c r="G175" s="12" t="s">
        <v>11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1"/>
      <c r="AL175" s="10"/>
      <c r="AM175" s="11"/>
    </row>
    <row r="176" spans="1:43" ht="20.25" hidden="1" customHeight="1" x14ac:dyDescent="0.4">
      <c r="E176" s="82"/>
      <c r="F176" s="83"/>
      <c r="G176" s="15" t="str">
        <f>IF($B175="","",DATE($B175,$C175,1))</f>
        <v/>
      </c>
      <c r="H176" s="15" t="str">
        <f>IF($B175="","",DATE($B175,$C175,2))</f>
        <v/>
      </c>
      <c r="I176" s="15" t="str">
        <f>IF($B175="","",DATE($B175,$C175,3))</f>
        <v/>
      </c>
      <c r="J176" s="15" t="str">
        <f>IF($B175="","",DATE($B175,$C175,4))</f>
        <v/>
      </c>
      <c r="K176" s="15" t="str">
        <f>IF($B175="","",DATE($B175,$C175,5))</f>
        <v/>
      </c>
      <c r="L176" s="15" t="str">
        <f>IF($B175="","",DATE($B175,$C175,6))</f>
        <v/>
      </c>
      <c r="M176" s="15" t="str">
        <f>IF($B175="","",DATE($B175,$C175,7))</f>
        <v/>
      </c>
      <c r="N176" s="15" t="str">
        <f>IF($B175="","",DATE($B175,$C175,8))</f>
        <v/>
      </c>
      <c r="O176" s="15" t="str">
        <f>IF($B175="","",DATE($B175,$C175,9))</f>
        <v/>
      </c>
      <c r="P176" s="15" t="str">
        <f>IF($B175="","",DATE($B175,$C175,10))</f>
        <v/>
      </c>
      <c r="Q176" s="15" t="str">
        <f>IF($B175="","",DATE($B175,$C175,11))</f>
        <v/>
      </c>
      <c r="R176" s="15" t="str">
        <f>IF($B175="","",DATE($B175,$C175,12))</f>
        <v/>
      </c>
      <c r="S176" s="15" t="str">
        <f>IF($B175="","",DATE($B175,$C175,13))</f>
        <v/>
      </c>
      <c r="T176" s="15" t="str">
        <f>IF($B175="","",DATE($B175,$C175,14))</f>
        <v/>
      </c>
      <c r="U176" s="15" t="str">
        <f>IF($B175="","",DATE($B175,$C175,15))</f>
        <v/>
      </c>
      <c r="V176" s="15" t="str">
        <f>IF($B175="","",DATE($B175,$C175,16))</f>
        <v/>
      </c>
      <c r="W176" s="15" t="str">
        <f>IF($B175="","",DATE($B175,$C175,17))</f>
        <v/>
      </c>
      <c r="X176" s="15" t="str">
        <f>IF($B175="","",DATE($B175,$C175,18))</f>
        <v/>
      </c>
      <c r="Y176" s="15" t="str">
        <f>IF($B175="","",DATE($B175,$C175,19))</f>
        <v/>
      </c>
      <c r="Z176" s="15" t="str">
        <f>IF($B175="","",DATE($B175,$C175,20))</f>
        <v/>
      </c>
      <c r="AA176" s="15" t="str">
        <f>IF($B175="","",DATE($B175,$C175,21))</f>
        <v/>
      </c>
      <c r="AB176" s="15" t="str">
        <f>IF($B175="","",DATE($B175,$C175,22))</f>
        <v/>
      </c>
      <c r="AC176" s="15" t="str">
        <f>IF($B175="","",DATE($B175,$C175,23))</f>
        <v/>
      </c>
      <c r="AD176" s="15" t="str">
        <f>IF($B175="","",DATE($B175,$C175,24))</f>
        <v/>
      </c>
      <c r="AE176" s="15" t="str">
        <f>IF($B175="","",DATE($B175,$C175,25))</f>
        <v/>
      </c>
      <c r="AF176" s="15" t="str">
        <f>IF($B175="","",DATE($B175,$C175,26))</f>
        <v/>
      </c>
      <c r="AG176" s="15" t="str">
        <f>IF($B175="","",DATE($B175,$C175,27))</f>
        <v/>
      </c>
      <c r="AH176" s="15" t="str">
        <f>IF($B175="","",DATE($B175,$C175,28))</f>
        <v/>
      </c>
      <c r="AI176" s="15" t="str">
        <f>IF($B175="","",IF(MONTH(DATE($B175,$C175,29))=$C175,DATE($B175,$C175,29),""))</f>
        <v/>
      </c>
      <c r="AJ176" s="15" t="str">
        <f>IF($B175="","",IF(MONTH(DATE($B175,$C175,30))=$C175,DATE($B175,$C175,30),""))</f>
        <v/>
      </c>
      <c r="AK176" s="15" t="str">
        <f>IF($B175="","",IF(MONTH(DATE($B175,$C175,31))=$C175,DATE($B175,$C175,31),""))</f>
        <v/>
      </c>
      <c r="AL176" s="86" t="s">
        <v>8</v>
      </c>
      <c r="AM176" s="86" t="s">
        <v>4</v>
      </c>
      <c r="AN176" s="88" t="s">
        <v>35</v>
      </c>
      <c r="AO176" s="93" t="s">
        <v>42</v>
      </c>
      <c r="AP176" s="89" t="s">
        <v>34</v>
      </c>
      <c r="AQ176" s="91" t="s">
        <v>13</v>
      </c>
    </row>
    <row r="177" spans="1:43" ht="20.25" hidden="1" customHeight="1" thickBot="1" x14ac:dyDescent="0.45">
      <c r="A177" s="54" t="s">
        <v>26</v>
      </c>
      <c r="B177" s="54">
        <f>COUNTIFS(G176:AK176,"&gt;="&amp;H$5,G176:AK176,"&lt;="&amp;P$5,G177:AK177,"土",G178:AK178,"〇")+COUNTIFS(G176:AK176,"&gt;="&amp;H$5,G176:AK176,"&lt;="&amp;P$5,G177:AK177,"日",G178:AK178,"〇")</f>
        <v>0</v>
      </c>
      <c r="C177" s="54">
        <f>COUNTIFS(G176:AK176,"&gt;="&amp;H$5,G176:AK176,"&lt;="&amp;P$5,G177:AK177,"土",G180:AK180,"〇")+COUNTIFS(G176:AK176,"&gt;="&amp;H$5,G176:AK176,"&lt;="&amp;P$5,G177:AK177,"日",G180:AK180,"〇")</f>
        <v>0</v>
      </c>
      <c r="E177" s="84"/>
      <c r="F177" s="85"/>
      <c r="G177" s="19" t="str">
        <f>IFERROR(IF(WEEKDAY(G176,1)=1,"日",IF(WEEKDAY(G176,1)=2,"月",IF(WEEKDAY(G176,1)=3,"火",IF(WEEKDAY(G176,1)=4,"水",IF(WEEKDAY(G176,1)=5,"木",IF(WEEKDAY(G176,1)=6,"金","土")))))),"")</f>
        <v/>
      </c>
      <c r="H177" s="19" t="str">
        <f t="shared" ref="H177:N177" si="35">IFERROR(IF(WEEKDAY(H176,1)=1,"日",IF(WEEKDAY(H176,1)=2,"月",IF(WEEKDAY(H176,1)=3,"火",IF(WEEKDAY(H176,1)=4,"水",IF(WEEKDAY(H176,1)=5,"木",IF(WEEKDAY(H176,1)=6,"金","土")))))),"")</f>
        <v/>
      </c>
      <c r="I177" s="19" t="str">
        <f t="shared" si="35"/>
        <v/>
      </c>
      <c r="J177" s="19" t="str">
        <f t="shared" si="35"/>
        <v/>
      </c>
      <c r="K177" s="19" t="str">
        <f t="shared" si="35"/>
        <v/>
      </c>
      <c r="L177" s="19" t="str">
        <f t="shared" si="35"/>
        <v/>
      </c>
      <c r="M177" s="19" t="str">
        <f t="shared" si="35"/>
        <v/>
      </c>
      <c r="N177" s="19" t="str">
        <f t="shared" si="35"/>
        <v/>
      </c>
      <c r="O177" s="19" t="str">
        <f>IFERROR(IF(WEEKDAY(O176,1)=1,"日",IF(WEEKDAY(O176,1)=2,"月",IF(WEEKDAY(O176,1)=3,"火",IF(WEEKDAY(O176,1)=4,"水",IF(WEEKDAY(O176,1)=5,"木",IF(WEEKDAY(O176,1)=6,"金","土")))))),"")</f>
        <v/>
      </c>
      <c r="P177" s="19" t="str">
        <f t="shared" ref="P177:AK177" si="36">IFERROR(IF(WEEKDAY(P176,1)=1,"日",IF(WEEKDAY(P176,1)=2,"月",IF(WEEKDAY(P176,1)=3,"火",IF(WEEKDAY(P176,1)=4,"水",IF(WEEKDAY(P176,1)=5,"木",IF(WEEKDAY(P176,1)=6,"金","土")))))),"")</f>
        <v/>
      </c>
      <c r="Q177" s="19" t="str">
        <f t="shared" si="36"/>
        <v/>
      </c>
      <c r="R177" s="19" t="str">
        <f t="shared" si="36"/>
        <v/>
      </c>
      <c r="S177" s="19" t="str">
        <f t="shared" si="36"/>
        <v/>
      </c>
      <c r="T177" s="19" t="str">
        <f t="shared" si="36"/>
        <v/>
      </c>
      <c r="U177" s="19" t="str">
        <f t="shared" si="36"/>
        <v/>
      </c>
      <c r="V177" s="19" t="str">
        <f t="shared" si="36"/>
        <v/>
      </c>
      <c r="W177" s="19" t="str">
        <f t="shared" si="36"/>
        <v/>
      </c>
      <c r="X177" s="19" t="str">
        <f t="shared" si="36"/>
        <v/>
      </c>
      <c r="Y177" s="19" t="str">
        <f t="shared" si="36"/>
        <v/>
      </c>
      <c r="Z177" s="19" t="str">
        <f t="shared" si="36"/>
        <v/>
      </c>
      <c r="AA177" s="19" t="str">
        <f t="shared" si="36"/>
        <v/>
      </c>
      <c r="AB177" s="19" t="str">
        <f t="shared" si="36"/>
        <v/>
      </c>
      <c r="AC177" s="19" t="str">
        <f t="shared" si="36"/>
        <v/>
      </c>
      <c r="AD177" s="19" t="str">
        <f t="shared" si="36"/>
        <v/>
      </c>
      <c r="AE177" s="19" t="str">
        <f t="shared" si="36"/>
        <v/>
      </c>
      <c r="AF177" s="19" t="str">
        <f t="shared" si="36"/>
        <v/>
      </c>
      <c r="AG177" s="19" t="str">
        <f t="shared" si="36"/>
        <v/>
      </c>
      <c r="AH177" s="19" t="str">
        <f t="shared" si="36"/>
        <v/>
      </c>
      <c r="AI177" s="19" t="str">
        <f t="shared" si="36"/>
        <v/>
      </c>
      <c r="AJ177" s="19" t="str">
        <f t="shared" si="36"/>
        <v/>
      </c>
      <c r="AK177" s="19" t="str">
        <f t="shared" si="36"/>
        <v/>
      </c>
      <c r="AL177" s="87"/>
      <c r="AM177" s="87"/>
      <c r="AN177" s="87"/>
      <c r="AO177" s="94"/>
      <c r="AP177" s="90"/>
      <c r="AQ177" s="92"/>
    </row>
    <row r="178" spans="1:43" ht="20.25" hidden="1" customHeight="1" x14ac:dyDescent="0.4">
      <c r="A178" s="54" t="s">
        <v>32</v>
      </c>
      <c r="B178" s="56">
        <f>AL178</f>
        <v>0</v>
      </c>
      <c r="C178" s="56">
        <f>AL180</f>
        <v>0</v>
      </c>
      <c r="E178" s="95" t="s">
        <v>0</v>
      </c>
      <c r="F178" s="28" t="s">
        <v>7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15">
        <f>COUNTIFS(G176:AK176,"&gt;="&amp;H$5,G176:AK176,"&lt;="&amp;P$5,G178:AK178,"〇")</f>
        <v>0</v>
      </c>
      <c r="AM178" s="96">
        <f>IFERROR(AL179/AL178,0)</f>
        <v>0</v>
      </c>
      <c r="AN178" s="97" t="str">
        <f>IF(AND(AL178=0,AL179=0),"対象外",
IF(B177=0,"対象外",
IF(AND(B177/AL178&lt;0.285,AL179&gt;=B177),"〇",
IF(AM178&lt;0.285,"×","〇"))))</f>
        <v>対象外</v>
      </c>
      <c r="AO178" s="78"/>
      <c r="AP178" s="98"/>
      <c r="AQ178" s="100" t="s">
        <v>27</v>
      </c>
    </row>
    <row r="179" spans="1:43" ht="20.25" hidden="1" customHeight="1" thickBot="1" x14ac:dyDescent="0.45">
      <c r="A179" s="54" t="s">
        <v>33</v>
      </c>
      <c r="B179" s="54">
        <f>AL179</f>
        <v>0</v>
      </c>
      <c r="C179" s="54">
        <f>AL181</f>
        <v>0</v>
      </c>
      <c r="E179" s="69"/>
      <c r="F179" s="5" t="s">
        <v>10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8"/>
      <c r="AL179" s="7">
        <f>COUNTIFS(G176:AK176,"&gt;="&amp;H$5,G176:AK176,"&lt;="&amp;P$5,G179:AK179,"&lt;&gt;"&amp;"")</f>
        <v>0</v>
      </c>
      <c r="AM179" s="71"/>
      <c r="AN179" s="73"/>
      <c r="AO179" s="79"/>
      <c r="AP179" s="99"/>
      <c r="AQ179" s="101"/>
    </row>
    <row r="180" spans="1:43" ht="20.25" hidden="1" customHeight="1" thickTop="1" x14ac:dyDescent="0.4">
      <c r="A180" s="54" t="s">
        <v>25</v>
      </c>
      <c r="B180" s="57" t="str">
        <f>AN178</f>
        <v>対象外</v>
      </c>
      <c r="C180" s="57" t="str">
        <f>AN180</f>
        <v>対象外</v>
      </c>
      <c r="E180" s="68" t="s">
        <v>1</v>
      </c>
      <c r="F180" s="6" t="s">
        <v>7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27">
        <f>COUNTIFS(G176:AK176,"&gt;="&amp;H$5,G176:AK176,"&lt;="&amp;P$5,G180:AK180,"〇")</f>
        <v>0</v>
      </c>
      <c r="AM180" s="70">
        <f>IFERROR(AL181/AL180,0)</f>
        <v>0</v>
      </c>
      <c r="AN180" s="72" t="str">
        <f>IF(AND(AL180=0,AL181=0),"対象外",
IF(C177=0,"対象外",
IF(AND(C177/AL180&lt;0.285,AL181&gt;=C177),"〇",
IF(AM180&lt;0.285,"×","〇"))))</f>
        <v>対象外</v>
      </c>
      <c r="AO180" s="80" t="str">
        <f>C182</f>
        <v>対象外</v>
      </c>
      <c r="AP180" s="74" t="str">
        <f>IF(AN180="対象外","－",
IF(AN180="×","×",
IF(AND(COUNTIFS(G178:AK178,"〇",G179:AK179,"●",G180:AK180,"〇")=COUNTIFS(G179:AK179,"●",G180:AK180,"〇",G181:AK181,"●"),COUNTIF(G181:AK181,"●")&gt;0),"〇",
IF(AND(COUNTIF(G179:AK179,"●")=0,COUNTIF(G181:AK181,"●")=0,AN180="〇"),"〇","×"))))</f>
        <v>－</v>
      </c>
      <c r="AQ180" s="76" t="s">
        <v>24</v>
      </c>
    </row>
    <row r="181" spans="1:43" ht="20.25" hidden="1" customHeight="1" thickBot="1" x14ac:dyDescent="0.45">
      <c r="A181" s="54" t="s">
        <v>38</v>
      </c>
      <c r="B181" s="57"/>
      <c r="C181" s="57" t="str">
        <f>IF(C175="","",AP180)</f>
        <v/>
      </c>
      <c r="E181" s="69"/>
      <c r="F181" s="5" t="s">
        <v>10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8"/>
      <c r="AL181" s="7">
        <f>COUNTIFS(G176:AK176,"&gt;="&amp;H$5,G176:AK176,"&lt;="&amp;P$5,G181:AK181,"&lt;&gt;"&amp;"")</f>
        <v>0</v>
      </c>
      <c r="AM181" s="71"/>
      <c r="AN181" s="73"/>
      <c r="AO181" s="81"/>
      <c r="AP181" s="75"/>
      <c r="AQ181" s="77"/>
    </row>
    <row r="182" spans="1:43" ht="42" hidden="1" customHeight="1" thickTop="1" thickBot="1" x14ac:dyDescent="0.45">
      <c r="A182" s="58" t="s">
        <v>39</v>
      </c>
      <c r="C182" s="62" t="str">
        <f>IF(OR(C175="",AN180="対象外"),"対象外",IF(AND(COUNTIFS(G178:AK178,"〇",G179:AK179,"●",G180:AK180,"〇")=COUNTIFS(G179:AK179,"●",G180:AK180,"〇",G181:AK181,"●"),COUNTIF(G181:AK181,"●")&gt;0),"〇","×"))</f>
        <v>対象外</v>
      </c>
      <c r="E182" s="25" t="s">
        <v>13</v>
      </c>
      <c r="F182" s="20"/>
      <c r="G182" s="22"/>
      <c r="H182" s="22"/>
      <c r="I182" s="22"/>
      <c r="J182" s="22"/>
      <c r="K182" s="22"/>
      <c r="L182" s="22"/>
      <c r="M182" s="22"/>
      <c r="N182" s="22"/>
      <c r="O182" s="21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60"/>
      <c r="AL182" s="31"/>
      <c r="AM182" s="32"/>
      <c r="AN182" s="32"/>
      <c r="AO182" s="32"/>
      <c r="AP182" s="33"/>
      <c r="AQ182" s="23" t="s">
        <v>17</v>
      </c>
    </row>
    <row r="183" spans="1:43" ht="20.25" hidden="1" customHeight="1" x14ac:dyDescent="0.4">
      <c r="E183" s="14"/>
      <c r="F183" s="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4"/>
      <c r="AL183" s="10"/>
      <c r="AM183" s="11"/>
    </row>
    <row r="184" spans="1:43" ht="20.25" hidden="1" customHeight="1" thickBot="1" x14ac:dyDescent="0.45">
      <c r="A184" s="54" t="s">
        <v>30</v>
      </c>
      <c r="B184" s="54" t="str">
        <f>IF(C184="","",IF(C175=12,B175+1,B175))</f>
        <v/>
      </c>
      <c r="C184" s="59" t="str">
        <f>IF(C175="","",IF(DATE(IF(C175=12,B175+1,B175),IF(C175=12,1,C175+1),1)&gt;P$5,"",IF(C175=12,1,C175+1)))</f>
        <v/>
      </c>
      <c r="E184" s="11" t="str">
        <f>IF(B184="","","令和"&amp;B184-2018&amp;"年"&amp;C184&amp;"月")</f>
        <v/>
      </c>
      <c r="G184" s="12" t="s">
        <v>11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1"/>
      <c r="AL184" s="10"/>
      <c r="AM184" s="11"/>
    </row>
    <row r="185" spans="1:43" ht="20.25" hidden="1" customHeight="1" x14ac:dyDescent="0.4">
      <c r="E185" s="82"/>
      <c r="F185" s="83"/>
      <c r="G185" s="15" t="str">
        <f>IF($B184="","",DATE($B184,$C184,1))</f>
        <v/>
      </c>
      <c r="H185" s="15" t="str">
        <f>IF($B184="","",DATE($B184,$C184,2))</f>
        <v/>
      </c>
      <c r="I185" s="15" t="str">
        <f>IF($B184="","",DATE($B184,$C184,3))</f>
        <v/>
      </c>
      <c r="J185" s="15" t="str">
        <f>IF($B184="","",DATE($B184,$C184,4))</f>
        <v/>
      </c>
      <c r="K185" s="15" t="str">
        <f>IF($B184="","",DATE($B184,$C184,5))</f>
        <v/>
      </c>
      <c r="L185" s="15" t="str">
        <f>IF($B184="","",DATE($B184,$C184,6))</f>
        <v/>
      </c>
      <c r="M185" s="15" t="str">
        <f>IF($B184="","",DATE($B184,$C184,7))</f>
        <v/>
      </c>
      <c r="N185" s="15" t="str">
        <f>IF($B184="","",DATE($B184,$C184,8))</f>
        <v/>
      </c>
      <c r="O185" s="15" t="str">
        <f>IF($B184="","",DATE($B184,$C184,9))</f>
        <v/>
      </c>
      <c r="P185" s="15" t="str">
        <f>IF($B184="","",DATE($B184,$C184,10))</f>
        <v/>
      </c>
      <c r="Q185" s="15" t="str">
        <f>IF($B184="","",DATE($B184,$C184,11))</f>
        <v/>
      </c>
      <c r="R185" s="15" t="str">
        <f>IF($B184="","",DATE($B184,$C184,12))</f>
        <v/>
      </c>
      <c r="S185" s="15" t="str">
        <f>IF($B184="","",DATE($B184,$C184,13))</f>
        <v/>
      </c>
      <c r="T185" s="15" t="str">
        <f>IF($B184="","",DATE($B184,$C184,14))</f>
        <v/>
      </c>
      <c r="U185" s="15" t="str">
        <f>IF($B184="","",DATE($B184,$C184,15))</f>
        <v/>
      </c>
      <c r="V185" s="15" t="str">
        <f>IF($B184="","",DATE($B184,$C184,16))</f>
        <v/>
      </c>
      <c r="W185" s="15" t="str">
        <f>IF($B184="","",DATE($B184,$C184,17))</f>
        <v/>
      </c>
      <c r="X185" s="15" t="str">
        <f>IF($B184="","",DATE($B184,$C184,18))</f>
        <v/>
      </c>
      <c r="Y185" s="15" t="str">
        <f>IF($B184="","",DATE($B184,$C184,19))</f>
        <v/>
      </c>
      <c r="Z185" s="15" t="str">
        <f>IF($B184="","",DATE($B184,$C184,20))</f>
        <v/>
      </c>
      <c r="AA185" s="15" t="str">
        <f>IF($B184="","",DATE($B184,$C184,21))</f>
        <v/>
      </c>
      <c r="AB185" s="15" t="str">
        <f>IF($B184="","",DATE($B184,$C184,22))</f>
        <v/>
      </c>
      <c r="AC185" s="15" t="str">
        <f>IF($B184="","",DATE($B184,$C184,23))</f>
        <v/>
      </c>
      <c r="AD185" s="15" t="str">
        <f>IF($B184="","",DATE($B184,$C184,24))</f>
        <v/>
      </c>
      <c r="AE185" s="15" t="str">
        <f>IF($B184="","",DATE($B184,$C184,25))</f>
        <v/>
      </c>
      <c r="AF185" s="15" t="str">
        <f>IF($B184="","",DATE($B184,$C184,26))</f>
        <v/>
      </c>
      <c r="AG185" s="15" t="str">
        <f>IF($B184="","",DATE($B184,$C184,27))</f>
        <v/>
      </c>
      <c r="AH185" s="15" t="str">
        <f>IF($B184="","",DATE($B184,$C184,28))</f>
        <v/>
      </c>
      <c r="AI185" s="15" t="str">
        <f>IF($B184="","",IF(MONTH(DATE($B184,$C184,29))=$C184,DATE($B184,$C184,29),""))</f>
        <v/>
      </c>
      <c r="AJ185" s="15" t="str">
        <f>IF($B184="","",IF(MONTH(DATE($B184,$C184,30))=$C184,DATE($B184,$C184,30),""))</f>
        <v/>
      </c>
      <c r="AK185" s="15" t="str">
        <f>IF($B184="","",IF(MONTH(DATE($B184,$C184,31))=$C184,DATE($B184,$C184,31),""))</f>
        <v/>
      </c>
      <c r="AL185" s="86" t="s">
        <v>8</v>
      </c>
      <c r="AM185" s="86" t="s">
        <v>4</v>
      </c>
      <c r="AN185" s="88" t="s">
        <v>35</v>
      </c>
      <c r="AO185" s="93" t="s">
        <v>42</v>
      </c>
      <c r="AP185" s="89" t="s">
        <v>34</v>
      </c>
      <c r="AQ185" s="91" t="s">
        <v>13</v>
      </c>
    </row>
    <row r="186" spans="1:43" ht="20.25" hidden="1" customHeight="1" thickBot="1" x14ac:dyDescent="0.45">
      <c r="A186" s="54" t="s">
        <v>26</v>
      </c>
      <c r="B186" s="54">
        <f>COUNTIFS(G185:AK185,"&gt;="&amp;H$5,G185:AK185,"&lt;="&amp;P$5,G186:AK186,"土",G187:AK187,"〇")+COUNTIFS(G185:AK185,"&gt;="&amp;H$5,G185:AK185,"&lt;="&amp;P$5,G186:AK186,"日",G187:AK187,"〇")</f>
        <v>0</v>
      </c>
      <c r="C186" s="54">
        <f>COUNTIFS(G185:AK185,"&gt;="&amp;H$5,G185:AK185,"&lt;="&amp;P$5,G186:AK186,"土",G189:AK189,"〇")+COUNTIFS(G185:AK185,"&gt;="&amp;H$5,G185:AK185,"&lt;="&amp;P$5,G186:AK186,"日",G189:AK189,"〇")</f>
        <v>0</v>
      </c>
      <c r="E186" s="84"/>
      <c r="F186" s="85"/>
      <c r="G186" s="19" t="str">
        <f>IFERROR(IF(WEEKDAY(G185,1)=1,"日",IF(WEEKDAY(G185,1)=2,"月",IF(WEEKDAY(G185,1)=3,"火",IF(WEEKDAY(G185,1)=4,"水",IF(WEEKDAY(G185,1)=5,"木",IF(WEEKDAY(G185,1)=6,"金","土")))))),"")</f>
        <v/>
      </c>
      <c r="H186" s="19" t="str">
        <f t="shared" ref="H186:N186" si="37">IFERROR(IF(WEEKDAY(H185,1)=1,"日",IF(WEEKDAY(H185,1)=2,"月",IF(WEEKDAY(H185,1)=3,"火",IF(WEEKDAY(H185,1)=4,"水",IF(WEEKDAY(H185,1)=5,"木",IF(WEEKDAY(H185,1)=6,"金","土")))))),"")</f>
        <v/>
      </c>
      <c r="I186" s="19" t="str">
        <f t="shared" si="37"/>
        <v/>
      </c>
      <c r="J186" s="19" t="str">
        <f t="shared" si="37"/>
        <v/>
      </c>
      <c r="K186" s="19" t="str">
        <f t="shared" si="37"/>
        <v/>
      </c>
      <c r="L186" s="19" t="str">
        <f t="shared" si="37"/>
        <v/>
      </c>
      <c r="M186" s="19" t="str">
        <f t="shared" si="37"/>
        <v/>
      </c>
      <c r="N186" s="19" t="str">
        <f t="shared" si="37"/>
        <v/>
      </c>
      <c r="O186" s="19" t="str">
        <f>IFERROR(IF(WEEKDAY(O185,1)=1,"日",IF(WEEKDAY(O185,1)=2,"月",IF(WEEKDAY(O185,1)=3,"火",IF(WEEKDAY(O185,1)=4,"水",IF(WEEKDAY(O185,1)=5,"木",IF(WEEKDAY(O185,1)=6,"金","土")))))),"")</f>
        <v/>
      </c>
      <c r="P186" s="19" t="str">
        <f t="shared" ref="P186:AK186" si="38">IFERROR(IF(WEEKDAY(P185,1)=1,"日",IF(WEEKDAY(P185,1)=2,"月",IF(WEEKDAY(P185,1)=3,"火",IF(WEEKDAY(P185,1)=4,"水",IF(WEEKDAY(P185,1)=5,"木",IF(WEEKDAY(P185,1)=6,"金","土")))))),"")</f>
        <v/>
      </c>
      <c r="Q186" s="19" t="str">
        <f t="shared" si="38"/>
        <v/>
      </c>
      <c r="R186" s="19" t="str">
        <f t="shared" si="38"/>
        <v/>
      </c>
      <c r="S186" s="19" t="str">
        <f t="shared" si="38"/>
        <v/>
      </c>
      <c r="T186" s="19" t="str">
        <f t="shared" si="38"/>
        <v/>
      </c>
      <c r="U186" s="19" t="str">
        <f t="shared" si="38"/>
        <v/>
      </c>
      <c r="V186" s="19" t="str">
        <f t="shared" si="38"/>
        <v/>
      </c>
      <c r="W186" s="19" t="str">
        <f t="shared" si="38"/>
        <v/>
      </c>
      <c r="X186" s="19" t="str">
        <f t="shared" si="38"/>
        <v/>
      </c>
      <c r="Y186" s="19" t="str">
        <f t="shared" si="38"/>
        <v/>
      </c>
      <c r="Z186" s="19" t="str">
        <f t="shared" si="38"/>
        <v/>
      </c>
      <c r="AA186" s="19" t="str">
        <f t="shared" si="38"/>
        <v/>
      </c>
      <c r="AB186" s="19" t="str">
        <f t="shared" si="38"/>
        <v/>
      </c>
      <c r="AC186" s="19" t="str">
        <f t="shared" si="38"/>
        <v/>
      </c>
      <c r="AD186" s="19" t="str">
        <f t="shared" si="38"/>
        <v/>
      </c>
      <c r="AE186" s="19" t="str">
        <f t="shared" si="38"/>
        <v/>
      </c>
      <c r="AF186" s="19" t="str">
        <f t="shared" si="38"/>
        <v/>
      </c>
      <c r="AG186" s="19" t="str">
        <f t="shared" si="38"/>
        <v/>
      </c>
      <c r="AH186" s="19" t="str">
        <f t="shared" si="38"/>
        <v/>
      </c>
      <c r="AI186" s="19" t="str">
        <f t="shared" si="38"/>
        <v/>
      </c>
      <c r="AJ186" s="19" t="str">
        <f t="shared" si="38"/>
        <v/>
      </c>
      <c r="AK186" s="19" t="str">
        <f t="shared" si="38"/>
        <v/>
      </c>
      <c r="AL186" s="87"/>
      <c r="AM186" s="87"/>
      <c r="AN186" s="87"/>
      <c r="AO186" s="94"/>
      <c r="AP186" s="90"/>
      <c r="AQ186" s="92"/>
    </row>
    <row r="187" spans="1:43" ht="20.25" hidden="1" customHeight="1" x14ac:dyDescent="0.4">
      <c r="A187" s="54" t="s">
        <v>32</v>
      </c>
      <c r="B187" s="56">
        <f>AL187</f>
        <v>0</v>
      </c>
      <c r="C187" s="56">
        <f>AL189</f>
        <v>0</v>
      </c>
      <c r="E187" s="95" t="s">
        <v>0</v>
      </c>
      <c r="F187" s="28" t="s">
        <v>7</v>
      </c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15">
        <f>COUNTIFS(G185:AK185,"&gt;="&amp;H$5,G185:AK185,"&lt;="&amp;P$5,G187:AK187,"〇")</f>
        <v>0</v>
      </c>
      <c r="AM187" s="96">
        <f>IFERROR(AL188/AL187,0)</f>
        <v>0</v>
      </c>
      <c r="AN187" s="97" t="str">
        <f>IF(AND(AL187=0,AL188=0),"対象外",
IF(B186=0,"対象外",
IF(AND(B186/AL187&lt;0.285,AL188&gt;=B186),"〇",
IF(AM187&lt;0.285,"×","〇"))))</f>
        <v>対象外</v>
      </c>
      <c r="AO187" s="78"/>
      <c r="AP187" s="98"/>
      <c r="AQ187" s="100" t="s">
        <v>27</v>
      </c>
    </row>
    <row r="188" spans="1:43" ht="20.25" hidden="1" customHeight="1" thickBot="1" x14ac:dyDescent="0.45">
      <c r="A188" s="54" t="s">
        <v>33</v>
      </c>
      <c r="B188" s="54">
        <f>AL188</f>
        <v>0</v>
      </c>
      <c r="C188" s="54">
        <f>AL190</f>
        <v>0</v>
      </c>
      <c r="E188" s="69"/>
      <c r="F188" s="5" t="s">
        <v>10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8"/>
      <c r="AL188" s="7">
        <f>COUNTIFS(G185:AK185,"&gt;="&amp;H$5,G185:AK185,"&lt;="&amp;P$5,G188:AK188,"&lt;&gt;"&amp;"")</f>
        <v>0</v>
      </c>
      <c r="AM188" s="71"/>
      <c r="AN188" s="73"/>
      <c r="AO188" s="79"/>
      <c r="AP188" s="99"/>
      <c r="AQ188" s="101"/>
    </row>
    <row r="189" spans="1:43" ht="20.25" hidden="1" customHeight="1" thickTop="1" x14ac:dyDescent="0.4">
      <c r="A189" s="54" t="s">
        <v>25</v>
      </c>
      <c r="B189" s="57" t="str">
        <f>AN187</f>
        <v>対象外</v>
      </c>
      <c r="C189" s="57" t="str">
        <f>AN189</f>
        <v>対象外</v>
      </c>
      <c r="E189" s="68" t="s">
        <v>1</v>
      </c>
      <c r="F189" s="6" t="s">
        <v>7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27">
        <f>COUNTIFS(G185:AK185,"&gt;="&amp;H$5,G185:AK185,"&lt;="&amp;P$5,G189:AK189,"〇")</f>
        <v>0</v>
      </c>
      <c r="AM189" s="70">
        <f>IFERROR(AL190/AL189,0)</f>
        <v>0</v>
      </c>
      <c r="AN189" s="72" t="str">
        <f>IF(AND(AL189=0,AL190=0),"対象外",
IF(C186=0,"対象外",
IF(AND(C186/AL189&lt;0.285,AL190&gt;=C186),"〇",
IF(AM189&lt;0.285,"×","〇"))))</f>
        <v>対象外</v>
      </c>
      <c r="AO189" s="80" t="str">
        <f>C191</f>
        <v>対象外</v>
      </c>
      <c r="AP189" s="74" t="str">
        <f>IF(AN189="対象外","－",
IF(AN189="×","×",
IF(AND(COUNTIFS(G187:AK187,"〇",G188:AK188,"●",G189:AK189,"〇")=COUNTIFS(G188:AK188,"●",G189:AK189,"〇",G190:AK190,"●"),COUNTIF(G190:AK190,"●")&gt;0),"〇",
IF(AND(COUNTIF(G188:AK188,"●")=0,COUNTIF(G190:AK190,"●")=0,AN189="〇"),"〇","×"))))</f>
        <v>－</v>
      </c>
      <c r="AQ189" s="76" t="s">
        <v>24</v>
      </c>
    </row>
    <row r="190" spans="1:43" ht="20.25" hidden="1" customHeight="1" thickBot="1" x14ac:dyDescent="0.45">
      <c r="A190" s="54" t="s">
        <v>38</v>
      </c>
      <c r="B190" s="57"/>
      <c r="C190" s="57" t="str">
        <f>IF(C184="","",AP189)</f>
        <v/>
      </c>
      <c r="E190" s="69"/>
      <c r="F190" s="5" t="s">
        <v>10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8"/>
      <c r="AL190" s="7">
        <f>COUNTIFS(G185:AK185,"&gt;="&amp;H$5,G185:AK185,"&lt;="&amp;P$5,G190:AK190,"&lt;&gt;"&amp;"")</f>
        <v>0</v>
      </c>
      <c r="AM190" s="71"/>
      <c r="AN190" s="73"/>
      <c r="AO190" s="81"/>
      <c r="AP190" s="75"/>
      <c r="AQ190" s="77"/>
    </row>
    <row r="191" spans="1:43" ht="42" hidden="1" customHeight="1" thickTop="1" thickBot="1" x14ac:dyDescent="0.45">
      <c r="A191" s="58" t="s">
        <v>39</v>
      </c>
      <c r="C191" s="62" t="str">
        <f>IF(OR(C184="",AN189="対象外"),"対象外",IF(AND(COUNTIFS(G187:AK187,"〇",G188:AK188,"●",G189:AK189,"〇")=COUNTIFS(G188:AK188,"●",G189:AK189,"〇",G190:AK190,"●"),COUNTIF(G190:AK190,"●")&gt;0),"〇","×"))</f>
        <v>対象外</v>
      </c>
      <c r="E191" s="25" t="s">
        <v>13</v>
      </c>
      <c r="F191" s="20"/>
      <c r="G191" s="22"/>
      <c r="H191" s="22"/>
      <c r="I191" s="22"/>
      <c r="J191" s="22"/>
      <c r="K191" s="22"/>
      <c r="L191" s="22"/>
      <c r="M191" s="22"/>
      <c r="N191" s="22"/>
      <c r="O191" s="21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60"/>
      <c r="AL191" s="31"/>
      <c r="AM191" s="32"/>
      <c r="AN191" s="32"/>
      <c r="AO191" s="32"/>
      <c r="AP191" s="33"/>
      <c r="AQ191" s="23" t="s">
        <v>17</v>
      </c>
    </row>
    <row r="192" spans="1:43" ht="20.25" hidden="1" customHeight="1" x14ac:dyDescent="0.4">
      <c r="E192" s="14"/>
      <c r="F192" s="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4"/>
      <c r="AL192" s="10"/>
      <c r="AM192" s="11"/>
    </row>
    <row r="193" spans="1:43" ht="20.25" hidden="1" customHeight="1" thickBot="1" x14ac:dyDescent="0.45">
      <c r="A193" s="54" t="s">
        <v>30</v>
      </c>
      <c r="B193" s="54" t="str">
        <f>IF(C193="","",IF(C184=12,B184+1,B184))</f>
        <v/>
      </c>
      <c r="C193" s="59" t="str">
        <f>IF(C184="","",IF(DATE(IF(C184=12,B184+1,B184),IF(C184=12,1,C184+1),1)&gt;P$5,"",IF(C184=12,1,C184+1)))</f>
        <v/>
      </c>
      <c r="E193" s="11" t="str">
        <f>IF(B193="","","令和"&amp;B193-2018&amp;"年"&amp;C193&amp;"月")</f>
        <v/>
      </c>
      <c r="G193" s="12" t="s">
        <v>11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1"/>
      <c r="AL193" s="10"/>
      <c r="AM193" s="11"/>
    </row>
    <row r="194" spans="1:43" ht="20.25" hidden="1" customHeight="1" x14ac:dyDescent="0.4">
      <c r="E194" s="82"/>
      <c r="F194" s="83"/>
      <c r="G194" s="15" t="str">
        <f>IF($B193="","",DATE($B193,$C193,1))</f>
        <v/>
      </c>
      <c r="H194" s="15" t="str">
        <f>IF($B193="","",DATE($B193,$C193,2))</f>
        <v/>
      </c>
      <c r="I194" s="15" t="str">
        <f>IF($B193="","",DATE($B193,$C193,3))</f>
        <v/>
      </c>
      <c r="J194" s="15" t="str">
        <f>IF($B193="","",DATE($B193,$C193,4))</f>
        <v/>
      </c>
      <c r="K194" s="15" t="str">
        <f>IF($B193="","",DATE($B193,$C193,5))</f>
        <v/>
      </c>
      <c r="L194" s="15" t="str">
        <f>IF($B193="","",DATE($B193,$C193,6))</f>
        <v/>
      </c>
      <c r="M194" s="15" t="str">
        <f>IF($B193="","",DATE($B193,$C193,7))</f>
        <v/>
      </c>
      <c r="N194" s="15" t="str">
        <f>IF($B193="","",DATE($B193,$C193,8))</f>
        <v/>
      </c>
      <c r="O194" s="15" t="str">
        <f>IF($B193="","",DATE($B193,$C193,9))</f>
        <v/>
      </c>
      <c r="P194" s="15" t="str">
        <f>IF($B193="","",DATE($B193,$C193,10))</f>
        <v/>
      </c>
      <c r="Q194" s="15" t="str">
        <f>IF($B193="","",DATE($B193,$C193,11))</f>
        <v/>
      </c>
      <c r="R194" s="15" t="str">
        <f>IF($B193="","",DATE($B193,$C193,12))</f>
        <v/>
      </c>
      <c r="S194" s="15" t="str">
        <f>IF($B193="","",DATE($B193,$C193,13))</f>
        <v/>
      </c>
      <c r="T194" s="15" t="str">
        <f>IF($B193="","",DATE($B193,$C193,14))</f>
        <v/>
      </c>
      <c r="U194" s="15" t="str">
        <f>IF($B193="","",DATE($B193,$C193,15))</f>
        <v/>
      </c>
      <c r="V194" s="15" t="str">
        <f>IF($B193="","",DATE($B193,$C193,16))</f>
        <v/>
      </c>
      <c r="W194" s="15" t="str">
        <f>IF($B193="","",DATE($B193,$C193,17))</f>
        <v/>
      </c>
      <c r="X194" s="15" t="str">
        <f>IF($B193="","",DATE($B193,$C193,18))</f>
        <v/>
      </c>
      <c r="Y194" s="15" t="str">
        <f>IF($B193="","",DATE($B193,$C193,19))</f>
        <v/>
      </c>
      <c r="Z194" s="15" t="str">
        <f>IF($B193="","",DATE($B193,$C193,20))</f>
        <v/>
      </c>
      <c r="AA194" s="15" t="str">
        <f>IF($B193="","",DATE($B193,$C193,21))</f>
        <v/>
      </c>
      <c r="AB194" s="15" t="str">
        <f>IF($B193="","",DATE($B193,$C193,22))</f>
        <v/>
      </c>
      <c r="AC194" s="15" t="str">
        <f>IF($B193="","",DATE($B193,$C193,23))</f>
        <v/>
      </c>
      <c r="AD194" s="15" t="str">
        <f>IF($B193="","",DATE($B193,$C193,24))</f>
        <v/>
      </c>
      <c r="AE194" s="15" t="str">
        <f>IF($B193="","",DATE($B193,$C193,25))</f>
        <v/>
      </c>
      <c r="AF194" s="15" t="str">
        <f>IF($B193="","",DATE($B193,$C193,26))</f>
        <v/>
      </c>
      <c r="AG194" s="15" t="str">
        <f>IF($B193="","",DATE($B193,$C193,27))</f>
        <v/>
      </c>
      <c r="AH194" s="15" t="str">
        <f>IF($B193="","",DATE($B193,$C193,28))</f>
        <v/>
      </c>
      <c r="AI194" s="15" t="str">
        <f>IF($B193="","",IF(MONTH(DATE($B193,$C193,29))=$C193,DATE($B193,$C193,29),""))</f>
        <v/>
      </c>
      <c r="AJ194" s="15" t="str">
        <f>IF($B193="","",IF(MONTH(DATE($B193,$C193,30))=$C193,DATE($B193,$C193,30),""))</f>
        <v/>
      </c>
      <c r="AK194" s="15" t="str">
        <f>IF($B193="","",IF(MONTH(DATE($B193,$C193,31))=$C193,DATE($B193,$C193,31),""))</f>
        <v/>
      </c>
      <c r="AL194" s="86" t="s">
        <v>8</v>
      </c>
      <c r="AM194" s="86" t="s">
        <v>4</v>
      </c>
      <c r="AN194" s="88" t="s">
        <v>35</v>
      </c>
      <c r="AO194" s="93" t="s">
        <v>42</v>
      </c>
      <c r="AP194" s="89" t="s">
        <v>34</v>
      </c>
      <c r="AQ194" s="91" t="s">
        <v>13</v>
      </c>
    </row>
    <row r="195" spans="1:43" ht="20.25" hidden="1" customHeight="1" thickBot="1" x14ac:dyDescent="0.45">
      <c r="A195" s="54" t="s">
        <v>26</v>
      </c>
      <c r="B195" s="54">
        <f>COUNTIFS(G194:AK194,"&gt;="&amp;H$5,G194:AK194,"&lt;="&amp;P$5,G195:AK195,"土",G196:AK196,"〇")+COUNTIFS(G194:AK194,"&gt;="&amp;H$5,G194:AK194,"&lt;="&amp;P$5,G195:AK195,"日",G196:AK196,"〇")</f>
        <v>0</v>
      </c>
      <c r="C195" s="54">
        <f>COUNTIFS(G194:AK194,"&gt;="&amp;H$5,G194:AK194,"&lt;="&amp;P$5,G195:AK195,"土",G198:AK198,"〇")+COUNTIFS(G194:AK194,"&gt;="&amp;H$5,G194:AK194,"&lt;="&amp;P$5,G195:AK195,"日",G198:AK198,"〇")</f>
        <v>0</v>
      </c>
      <c r="E195" s="84"/>
      <c r="F195" s="85"/>
      <c r="G195" s="19" t="str">
        <f>IFERROR(IF(WEEKDAY(G194,1)=1,"日",IF(WEEKDAY(G194,1)=2,"月",IF(WEEKDAY(G194,1)=3,"火",IF(WEEKDAY(G194,1)=4,"水",IF(WEEKDAY(G194,1)=5,"木",IF(WEEKDAY(G194,1)=6,"金","土")))))),"")</f>
        <v/>
      </c>
      <c r="H195" s="19" t="str">
        <f t="shared" ref="H195:N195" si="39">IFERROR(IF(WEEKDAY(H194,1)=1,"日",IF(WEEKDAY(H194,1)=2,"月",IF(WEEKDAY(H194,1)=3,"火",IF(WEEKDAY(H194,1)=4,"水",IF(WEEKDAY(H194,1)=5,"木",IF(WEEKDAY(H194,1)=6,"金","土")))))),"")</f>
        <v/>
      </c>
      <c r="I195" s="19" t="str">
        <f t="shared" si="39"/>
        <v/>
      </c>
      <c r="J195" s="19" t="str">
        <f t="shared" si="39"/>
        <v/>
      </c>
      <c r="K195" s="19" t="str">
        <f t="shared" si="39"/>
        <v/>
      </c>
      <c r="L195" s="19" t="str">
        <f t="shared" si="39"/>
        <v/>
      </c>
      <c r="M195" s="19" t="str">
        <f t="shared" si="39"/>
        <v/>
      </c>
      <c r="N195" s="19" t="str">
        <f t="shared" si="39"/>
        <v/>
      </c>
      <c r="O195" s="19" t="str">
        <f>IFERROR(IF(WEEKDAY(O194,1)=1,"日",IF(WEEKDAY(O194,1)=2,"月",IF(WEEKDAY(O194,1)=3,"火",IF(WEEKDAY(O194,1)=4,"水",IF(WEEKDAY(O194,1)=5,"木",IF(WEEKDAY(O194,1)=6,"金","土")))))),"")</f>
        <v/>
      </c>
      <c r="P195" s="19" t="str">
        <f t="shared" ref="P195:AK195" si="40">IFERROR(IF(WEEKDAY(P194,1)=1,"日",IF(WEEKDAY(P194,1)=2,"月",IF(WEEKDAY(P194,1)=3,"火",IF(WEEKDAY(P194,1)=4,"水",IF(WEEKDAY(P194,1)=5,"木",IF(WEEKDAY(P194,1)=6,"金","土")))))),"")</f>
        <v/>
      </c>
      <c r="Q195" s="19" t="str">
        <f t="shared" si="40"/>
        <v/>
      </c>
      <c r="R195" s="19" t="str">
        <f t="shared" si="40"/>
        <v/>
      </c>
      <c r="S195" s="19" t="str">
        <f t="shared" si="40"/>
        <v/>
      </c>
      <c r="T195" s="19" t="str">
        <f t="shared" si="40"/>
        <v/>
      </c>
      <c r="U195" s="19" t="str">
        <f t="shared" si="40"/>
        <v/>
      </c>
      <c r="V195" s="19" t="str">
        <f t="shared" si="40"/>
        <v/>
      </c>
      <c r="W195" s="19" t="str">
        <f t="shared" si="40"/>
        <v/>
      </c>
      <c r="X195" s="19" t="str">
        <f t="shared" si="40"/>
        <v/>
      </c>
      <c r="Y195" s="19" t="str">
        <f t="shared" si="40"/>
        <v/>
      </c>
      <c r="Z195" s="19" t="str">
        <f t="shared" si="40"/>
        <v/>
      </c>
      <c r="AA195" s="19" t="str">
        <f t="shared" si="40"/>
        <v/>
      </c>
      <c r="AB195" s="19" t="str">
        <f t="shared" si="40"/>
        <v/>
      </c>
      <c r="AC195" s="19" t="str">
        <f t="shared" si="40"/>
        <v/>
      </c>
      <c r="AD195" s="19" t="str">
        <f t="shared" si="40"/>
        <v/>
      </c>
      <c r="AE195" s="19" t="str">
        <f t="shared" si="40"/>
        <v/>
      </c>
      <c r="AF195" s="19" t="str">
        <f t="shared" si="40"/>
        <v/>
      </c>
      <c r="AG195" s="19" t="str">
        <f t="shared" si="40"/>
        <v/>
      </c>
      <c r="AH195" s="19" t="str">
        <f t="shared" si="40"/>
        <v/>
      </c>
      <c r="AI195" s="19" t="str">
        <f t="shared" si="40"/>
        <v/>
      </c>
      <c r="AJ195" s="19" t="str">
        <f t="shared" si="40"/>
        <v/>
      </c>
      <c r="AK195" s="19" t="str">
        <f t="shared" si="40"/>
        <v/>
      </c>
      <c r="AL195" s="87"/>
      <c r="AM195" s="87"/>
      <c r="AN195" s="87"/>
      <c r="AO195" s="94"/>
      <c r="AP195" s="90"/>
      <c r="AQ195" s="92"/>
    </row>
    <row r="196" spans="1:43" ht="20.25" hidden="1" customHeight="1" x14ac:dyDescent="0.4">
      <c r="A196" s="54" t="s">
        <v>32</v>
      </c>
      <c r="B196" s="56">
        <f>AL196</f>
        <v>0</v>
      </c>
      <c r="C196" s="56">
        <f>AL198</f>
        <v>0</v>
      </c>
      <c r="E196" s="95" t="s">
        <v>0</v>
      </c>
      <c r="F196" s="28" t="s">
        <v>7</v>
      </c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15">
        <f>COUNTIFS(G194:AK194,"&gt;="&amp;H$5,G194:AK194,"&lt;="&amp;P$5,G196:AK196,"〇")</f>
        <v>0</v>
      </c>
      <c r="AM196" s="96">
        <f>IFERROR(AL197/AL196,0)</f>
        <v>0</v>
      </c>
      <c r="AN196" s="97" t="str">
        <f>IF(AND(AL196=0,AL197=0),"対象外",
IF(B195=0,"対象外",
IF(AND(B195/AL196&lt;0.285,AL197&gt;=B195),"〇",
IF(AM196&lt;0.285,"×","〇"))))</f>
        <v>対象外</v>
      </c>
      <c r="AO196" s="78"/>
      <c r="AP196" s="98"/>
      <c r="AQ196" s="100" t="s">
        <v>27</v>
      </c>
    </row>
    <row r="197" spans="1:43" ht="20.25" hidden="1" customHeight="1" thickBot="1" x14ac:dyDescent="0.45">
      <c r="A197" s="54" t="s">
        <v>33</v>
      </c>
      <c r="B197" s="54">
        <f>AL197</f>
        <v>0</v>
      </c>
      <c r="C197" s="54">
        <f>AL199</f>
        <v>0</v>
      </c>
      <c r="E197" s="69"/>
      <c r="F197" s="5" t="s">
        <v>10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8"/>
      <c r="AL197" s="7">
        <f>COUNTIFS(G194:AK194,"&gt;="&amp;H$5,G194:AK194,"&lt;="&amp;P$5,G197:AK197,"&lt;&gt;"&amp;"")</f>
        <v>0</v>
      </c>
      <c r="AM197" s="71"/>
      <c r="AN197" s="73"/>
      <c r="AO197" s="79"/>
      <c r="AP197" s="99"/>
      <c r="AQ197" s="101"/>
    </row>
    <row r="198" spans="1:43" ht="20.25" hidden="1" customHeight="1" thickTop="1" x14ac:dyDescent="0.4">
      <c r="A198" s="54" t="s">
        <v>25</v>
      </c>
      <c r="B198" s="57" t="str">
        <f>AN196</f>
        <v>対象外</v>
      </c>
      <c r="C198" s="57" t="str">
        <f>AN198</f>
        <v>対象外</v>
      </c>
      <c r="E198" s="68" t="s">
        <v>1</v>
      </c>
      <c r="F198" s="6" t="s">
        <v>7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27">
        <f>COUNTIFS(G194:AK194,"&gt;="&amp;H$5,G194:AK194,"&lt;="&amp;P$5,G198:AK198,"〇")</f>
        <v>0</v>
      </c>
      <c r="AM198" s="70">
        <f>IFERROR(AL199/AL198,0)</f>
        <v>0</v>
      </c>
      <c r="AN198" s="72" t="str">
        <f>IF(AND(AL198=0,AL199=0),"対象外",
IF(C195=0,"対象外",
IF(AND(C195/AL198&lt;0.285,AL199&gt;=C195),"〇",
IF(AM198&lt;0.285,"×","〇"))))</f>
        <v>対象外</v>
      </c>
      <c r="AO198" s="80" t="str">
        <f>C200</f>
        <v>対象外</v>
      </c>
      <c r="AP198" s="74" t="str">
        <f>IF(AN198="対象外","－",
IF(AN198="×","×",
IF(AND(COUNTIFS(G196:AK196,"〇",G197:AK197,"●",G198:AK198,"〇")=COUNTIFS(G197:AK197,"●",G198:AK198,"〇",G199:AK199,"●"),COUNTIF(G199:AK199,"●")&gt;0),"〇",
IF(AND(COUNTIF(G197:AK197,"●")=0,COUNTIF(G199:AK199,"●")=0,AN198="〇"),"〇","×"))))</f>
        <v>－</v>
      </c>
      <c r="AQ198" s="76" t="s">
        <v>24</v>
      </c>
    </row>
    <row r="199" spans="1:43" ht="20.25" hidden="1" customHeight="1" thickBot="1" x14ac:dyDescent="0.45">
      <c r="A199" s="54" t="s">
        <v>38</v>
      </c>
      <c r="B199" s="57"/>
      <c r="C199" s="57" t="str">
        <f>IF(C193="","",AP198)</f>
        <v/>
      </c>
      <c r="E199" s="69"/>
      <c r="F199" s="5" t="s">
        <v>10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8"/>
      <c r="AL199" s="7">
        <f>COUNTIFS(G194:AK194,"&gt;="&amp;H$5,G194:AK194,"&lt;="&amp;P$5,G199:AK199,"&lt;&gt;"&amp;"")</f>
        <v>0</v>
      </c>
      <c r="AM199" s="71"/>
      <c r="AN199" s="73"/>
      <c r="AO199" s="81"/>
      <c r="AP199" s="75"/>
      <c r="AQ199" s="77"/>
    </row>
    <row r="200" spans="1:43" ht="42" hidden="1" customHeight="1" thickTop="1" thickBot="1" x14ac:dyDescent="0.45">
      <c r="A200" s="58" t="s">
        <v>39</v>
      </c>
      <c r="C200" s="62" t="str">
        <f>IF(OR(C193="",AN198="対象外"),"対象外",IF(AND(COUNTIFS(G196:AK196,"〇",G197:AK197,"●",G198:AK198,"〇")=COUNTIFS(G197:AK197,"●",G198:AK198,"〇",G199:AK199,"●"),COUNTIF(G199:AK199,"●")&gt;0),"〇","×"))</f>
        <v>対象外</v>
      </c>
      <c r="E200" s="25" t="s">
        <v>13</v>
      </c>
      <c r="F200" s="20"/>
      <c r="G200" s="22"/>
      <c r="H200" s="22"/>
      <c r="I200" s="22"/>
      <c r="J200" s="22"/>
      <c r="K200" s="22"/>
      <c r="L200" s="22"/>
      <c r="M200" s="22"/>
      <c r="N200" s="22"/>
      <c r="O200" s="21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60"/>
      <c r="AL200" s="31"/>
      <c r="AM200" s="32"/>
      <c r="AN200" s="32"/>
      <c r="AO200" s="32"/>
      <c r="AP200" s="33"/>
      <c r="AQ200" s="23" t="s">
        <v>17</v>
      </c>
    </row>
    <row r="201" spans="1:43" ht="20.25" hidden="1" customHeight="1" x14ac:dyDescent="0.4">
      <c r="E201" s="14"/>
      <c r="F201" s="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4"/>
      <c r="AL201" s="10"/>
      <c r="AM201" s="11"/>
    </row>
    <row r="202" spans="1:43" ht="20.25" hidden="1" customHeight="1" thickBot="1" x14ac:dyDescent="0.45">
      <c r="A202" s="54" t="s">
        <v>30</v>
      </c>
      <c r="B202" s="54" t="str">
        <f>IF(C202="","",IF(C193=12,B193+1,B193))</f>
        <v/>
      </c>
      <c r="C202" s="59" t="str">
        <f>IF(C193="","",IF(DATE(IF(C193=12,B193+1,B193),IF(C193=12,1,C193+1),1)&gt;P$5,"",IF(C193=12,1,C193+1)))</f>
        <v/>
      </c>
      <c r="E202" s="11" t="str">
        <f>IF(B202="","","令和"&amp;B202-2018&amp;"年"&amp;C202&amp;"月")</f>
        <v/>
      </c>
      <c r="G202" s="12" t="s">
        <v>11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1"/>
      <c r="AL202" s="10"/>
      <c r="AM202" s="11"/>
    </row>
    <row r="203" spans="1:43" ht="20.25" hidden="1" customHeight="1" x14ac:dyDescent="0.4">
      <c r="E203" s="82"/>
      <c r="F203" s="83"/>
      <c r="G203" s="15" t="str">
        <f>IF($B202="","",DATE($B202,$C202,1))</f>
        <v/>
      </c>
      <c r="H203" s="15" t="str">
        <f>IF($B202="","",DATE($B202,$C202,2))</f>
        <v/>
      </c>
      <c r="I203" s="15" t="str">
        <f>IF($B202="","",DATE($B202,$C202,3))</f>
        <v/>
      </c>
      <c r="J203" s="15" t="str">
        <f>IF($B202="","",DATE($B202,$C202,4))</f>
        <v/>
      </c>
      <c r="K203" s="15" t="str">
        <f>IF($B202="","",DATE($B202,$C202,5))</f>
        <v/>
      </c>
      <c r="L203" s="15" t="str">
        <f>IF($B202="","",DATE($B202,$C202,6))</f>
        <v/>
      </c>
      <c r="M203" s="15" t="str">
        <f>IF($B202="","",DATE($B202,$C202,7))</f>
        <v/>
      </c>
      <c r="N203" s="15" t="str">
        <f>IF($B202="","",DATE($B202,$C202,8))</f>
        <v/>
      </c>
      <c r="O203" s="15" t="str">
        <f>IF($B202="","",DATE($B202,$C202,9))</f>
        <v/>
      </c>
      <c r="P203" s="15" t="str">
        <f>IF($B202="","",DATE($B202,$C202,10))</f>
        <v/>
      </c>
      <c r="Q203" s="15" t="str">
        <f>IF($B202="","",DATE($B202,$C202,11))</f>
        <v/>
      </c>
      <c r="R203" s="15" t="str">
        <f>IF($B202="","",DATE($B202,$C202,12))</f>
        <v/>
      </c>
      <c r="S203" s="15" t="str">
        <f>IF($B202="","",DATE($B202,$C202,13))</f>
        <v/>
      </c>
      <c r="T203" s="15" t="str">
        <f>IF($B202="","",DATE($B202,$C202,14))</f>
        <v/>
      </c>
      <c r="U203" s="15" t="str">
        <f>IF($B202="","",DATE($B202,$C202,15))</f>
        <v/>
      </c>
      <c r="V203" s="15" t="str">
        <f>IF($B202="","",DATE($B202,$C202,16))</f>
        <v/>
      </c>
      <c r="W203" s="15" t="str">
        <f>IF($B202="","",DATE($B202,$C202,17))</f>
        <v/>
      </c>
      <c r="X203" s="15" t="str">
        <f>IF($B202="","",DATE($B202,$C202,18))</f>
        <v/>
      </c>
      <c r="Y203" s="15" t="str">
        <f>IF($B202="","",DATE($B202,$C202,19))</f>
        <v/>
      </c>
      <c r="Z203" s="15" t="str">
        <f>IF($B202="","",DATE($B202,$C202,20))</f>
        <v/>
      </c>
      <c r="AA203" s="15" t="str">
        <f>IF($B202="","",DATE($B202,$C202,21))</f>
        <v/>
      </c>
      <c r="AB203" s="15" t="str">
        <f>IF($B202="","",DATE($B202,$C202,22))</f>
        <v/>
      </c>
      <c r="AC203" s="15" t="str">
        <f>IF($B202="","",DATE($B202,$C202,23))</f>
        <v/>
      </c>
      <c r="AD203" s="15" t="str">
        <f>IF($B202="","",DATE($B202,$C202,24))</f>
        <v/>
      </c>
      <c r="AE203" s="15" t="str">
        <f>IF($B202="","",DATE($B202,$C202,25))</f>
        <v/>
      </c>
      <c r="AF203" s="15" t="str">
        <f>IF($B202="","",DATE($B202,$C202,26))</f>
        <v/>
      </c>
      <c r="AG203" s="15" t="str">
        <f>IF($B202="","",DATE($B202,$C202,27))</f>
        <v/>
      </c>
      <c r="AH203" s="15" t="str">
        <f>IF($B202="","",DATE($B202,$C202,28))</f>
        <v/>
      </c>
      <c r="AI203" s="15" t="str">
        <f>IF($B202="","",IF(MONTH(DATE($B202,$C202,29))=$C202,DATE($B202,$C202,29),""))</f>
        <v/>
      </c>
      <c r="AJ203" s="15" t="str">
        <f>IF($B202="","",IF(MONTH(DATE($B202,$C202,30))=$C202,DATE($B202,$C202,30),""))</f>
        <v/>
      </c>
      <c r="AK203" s="15" t="str">
        <f>IF($B202="","",IF(MONTH(DATE($B202,$C202,31))=$C202,DATE($B202,$C202,31),""))</f>
        <v/>
      </c>
      <c r="AL203" s="86" t="s">
        <v>8</v>
      </c>
      <c r="AM203" s="86" t="s">
        <v>4</v>
      </c>
      <c r="AN203" s="88" t="s">
        <v>35</v>
      </c>
      <c r="AO203" s="93" t="s">
        <v>42</v>
      </c>
      <c r="AP203" s="89" t="s">
        <v>34</v>
      </c>
      <c r="AQ203" s="91" t="s">
        <v>13</v>
      </c>
    </row>
    <row r="204" spans="1:43" ht="20.25" hidden="1" customHeight="1" thickBot="1" x14ac:dyDescent="0.45">
      <c r="A204" s="54" t="s">
        <v>26</v>
      </c>
      <c r="B204" s="54">
        <f>COUNTIFS(G203:AK203,"&gt;="&amp;H$5,G203:AK203,"&lt;="&amp;P$5,G204:AK204,"土",G205:AK205,"〇")+COUNTIFS(G203:AK203,"&gt;="&amp;H$5,G203:AK203,"&lt;="&amp;P$5,G204:AK204,"日",G205:AK205,"〇")</f>
        <v>0</v>
      </c>
      <c r="C204" s="54">
        <f>COUNTIFS(G203:AK203,"&gt;="&amp;H$5,G203:AK203,"&lt;="&amp;P$5,G204:AK204,"土",G207:AK207,"〇")+COUNTIFS(G203:AK203,"&gt;="&amp;H$5,G203:AK203,"&lt;="&amp;P$5,G204:AK204,"日",G207:AK207,"〇")</f>
        <v>0</v>
      </c>
      <c r="E204" s="84"/>
      <c r="F204" s="85"/>
      <c r="G204" s="19" t="str">
        <f>IFERROR(IF(WEEKDAY(G203,1)=1,"日",IF(WEEKDAY(G203,1)=2,"月",IF(WEEKDAY(G203,1)=3,"火",IF(WEEKDAY(G203,1)=4,"水",IF(WEEKDAY(G203,1)=5,"木",IF(WEEKDAY(G203,1)=6,"金","土")))))),"")</f>
        <v/>
      </c>
      <c r="H204" s="19" t="str">
        <f t="shared" ref="H204:N204" si="41">IFERROR(IF(WEEKDAY(H203,1)=1,"日",IF(WEEKDAY(H203,1)=2,"月",IF(WEEKDAY(H203,1)=3,"火",IF(WEEKDAY(H203,1)=4,"水",IF(WEEKDAY(H203,1)=5,"木",IF(WEEKDAY(H203,1)=6,"金","土")))))),"")</f>
        <v/>
      </c>
      <c r="I204" s="19" t="str">
        <f t="shared" si="41"/>
        <v/>
      </c>
      <c r="J204" s="19" t="str">
        <f t="shared" si="41"/>
        <v/>
      </c>
      <c r="K204" s="19" t="str">
        <f t="shared" si="41"/>
        <v/>
      </c>
      <c r="L204" s="19" t="str">
        <f t="shared" si="41"/>
        <v/>
      </c>
      <c r="M204" s="19" t="str">
        <f t="shared" si="41"/>
        <v/>
      </c>
      <c r="N204" s="19" t="str">
        <f t="shared" si="41"/>
        <v/>
      </c>
      <c r="O204" s="19" t="str">
        <f>IFERROR(IF(WEEKDAY(O203,1)=1,"日",IF(WEEKDAY(O203,1)=2,"月",IF(WEEKDAY(O203,1)=3,"火",IF(WEEKDAY(O203,1)=4,"水",IF(WEEKDAY(O203,1)=5,"木",IF(WEEKDAY(O203,1)=6,"金","土")))))),"")</f>
        <v/>
      </c>
      <c r="P204" s="19" t="str">
        <f t="shared" ref="P204:AK204" si="42">IFERROR(IF(WEEKDAY(P203,1)=1,"日",IF(WEEKDAY(P203,1)=2,"月",IF(WEEKDAY(P203,1)=3,"火",IF(WEEKDAY(P203,1)=4,"水",IF(WEEKDAY(P203,1)=5,"木",IF(WEEKDAY(P203,1)=6,"金","土")))))),"")</f>
        <v/>
      </c>
      <c r="Q204" s="19" t="str">
        <f t="shared" si="42"/>
        <v/>
      </c>
      <c r="R204" s="19" t="str">
        <f t="shared" si="42"/>
        <v/>
      </c>
      <c r="S204" s="19" t="str">
        <f t="shared" si="42"/>
        <v/>
      </c>
      <c r="T204" s="19" t="str">
        <f t="shared" si="42"/>
        <v/>
      </c>
      <c r="U204" s="19" t="str">
        <f t="shared" si="42"/>
        <v/>
      </c>
      <c r="V204" s="19" t="str">
        <f t="shared" si="42"/>
        <v/>
      </c>
      <c r="W204" s="19" t="str">
        <f t="shared" si="42"/>
        <v/>
      </c>
      <c r="X204" s="19" t="str">
        <f t="shared" si="42"/>
        <v/>
      </c>
      <c r="Y204" s="19" t="str">
        <f t="shared" si="42"/>
        <v/>
      </c>
      <c r="Z204" s="19" t="str">
        <f t="shared" si="42"/>
        <v/>
      </c>
      <c r="AA204" s="19" t="str">
        <f t="shared" si="42"/>
        <v/>
      </c>
      <c r="AB204" s="19" t="str">
        <f t="shared" si="42"/>
        <v/>
      </c>
      <c r="AC204" s="19" t="str">
        <f t="shared" si="42"/>
        <v/>
      </c>
      <c r="AD204" s="19" t="str">
        <f t="shared" si="42"/>
        <v/>
      </c>
      <c r="AE204" s="19" t="str">
        <f t="shared" si="42"/>
        <v/>
      </c>
      <c r="AF204" s="19" t="str">
        <f t="shared" si="42"/>
        <v/>
      </c>
      <c r="AG204" s="19" t="str">
        <f t="shared" si="42"/>
        <v/>
      </c>
      <c r="AH204" s="19" t="str">
        <f t="shared" si="42"/>
        <v/>
      </c>
      <c r="AI204" s="19" t="str">
        <f t="shared" si="42"/>
        <v/>
      </c>
      <c r="AJ204" s="19" t="str">
        <f t="shared" si="42"/>
        <v/>
      </c>
      <c r="AK204" s="19" t="str">
        <f t="shared" si="42"/>
        <v/>
      </c>
      <c r="AL204" s="87"/>
      <c r="AM204" s="87"/>
      <c r="AN204" s="87"/>
      <c r="AO204" s="94"/>
      <c r="AP204" s="90"/>
      <c r="AQ204" s="92"/>
    </row>
    <row r="205" spans="1:43" ht="20.25" hidden="1" customHeight="1" x14ac:dyDescent="0.4">
      <c r="A205" s="54" t="s">
        <v>32</v>
      </c>
      <c r="B205" s="56">
        <f>AL205</f>
        <v>0</v>
      </c>
      <c r="C205" s="56">
        <f>AL207</f>
        <v>0</v>
      </c>
      <c r="E205" s="95" t="s">
        <v>0</v>
      </c>
      <c r="F205" s="28" t="s">
        <v>7</v>
      </c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15">
        <f>COUNTIFS(G203:AK203,"&gt;="&amp;H$5,G203:AK203,"&lt;="&amp;P$5,G205:AK205,"〇")</f>
        <v>0</v>
      </c>
      <c r="AM205" s="96">
        <f>IFERROR(AL206/AL205,0)</f>
        <v>0</v>
      </c>
      <c r="AN205" s="97" t="str">
        <f>IF(AND(AL205=0,AL206=0),"対象外",
IF(B204=0,"対象外",
IF(AND(B204/AL205&lt;0.285,AL206&gt;=B204),"〇",
IF(AM205&lt;0.285,"×","〇"))))</f>
        <v>対象外</v>
      </c>
      <c r="AO205" s="78"/>
      <c r="AP205" s="98"/>
      <c r="AQ205" s="100" t="s">
        <v>27</v>
      </c>
    </row>
    <row r="206" spans="1:43" ht="20.25" hidden="1" customHeight="1" thickBot="1" x14ac:dyDescent="0.45">
      <c r="A206" s="54" t="s">
        <v>33</v>
      </c>
      <c r="B206" s="54">
        <f>AL206</f>
        <v>0</v>
      </c>
      <c r="C206" s="54">
        <f>AL208</f>
        <v>0</v>
      </c>
      <c r="E206" s="69"/>
      <c r="F206" s="5" t="s">
        <v>10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8"/>
      <c r="AL206" s="7">
        <f>COUNTIFS(G203:AK203,"&gt;="&amp;H$5,G203:AK203,"&lt;="&amp;P$5,G206:AK206,"&lt;&gt;"&amp;"")</f>
        <v>0</v>
      </c>
      <c r="AM206" s="71"/>
      <c r="AN206" s="73"/>
      <c r="AO206" s="79"/>
      <c r="AP206" s="99"/>
      <c r="AQ206" s="101"/>
    </row>
    <row r="207" spans="1:43" ht="20.25" hidden="1" customHeight="1" thickTop="1" x14ac:dyDescent="0.4">
      <c r="A207" s="54" t="s">
        <v>25</v>
      </c>
      <c r="B207" s="57" t="str">
        <f>AN205</f>
        <v>対象外</v>
      </c>
      <c r="C207" s="57" t="str">
        <f>AN207</f>
        <v>対象外</v>
      </c>
      <c r="E207" s="68" t="s">
        <v>1</v>
      </c>
      <c r="F207" s="6" t="s">
        <v>7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27">
        <f>COUNTIFS(G203:AK203,"&gt;="&amp;H$5,G203:AK203,"&lt;="&amp;P$5,G207:AK207,"〇")</f>
        <v>0</v>
      </c>
      <c r="AM207" s="70">
        <f>IFERROR(AL208/AL207,0)</f>
        <v>0</v>
      </c>
      <c r="AN207" s="72" t="str">
        <f>IF(AND(AL207=0,AL208=0),"対象外",
IF(C204=0,"対象外",
IF(AND(C204/AL207&lt;0.285,AL208&gt;=C204),"〇",
IF(AM207&lt;0.285,"×","〇"))))</f>
        <v>対象外</v>
      </c>
      <c r="AO207" s="80" t="str">
        <f>C209</f>
        <v>対象外</v>
      </c>
      <c r="AP207" s="74" t="str">
        <f>IF(AN207="対象外","－",
IF(AN207="×","×",
IF(AND(COUNTIFS(G205:AK205,"〇",G206:AK206,"●",G207:AK207,"〇")=COUNTIFS(G206:AK206,"●",G207:AK207,"〇",G208:AK208,"●"),COUNTIF(G208:AK208,"●")&gt;0),"〇",
IF(AND(COUNTIF(G206:AK206,"●")=0,COUNTIF(G208:AK208,"●")=0,AN207="〇"),"〇","×"))))</f>
        <v>－</v>
      </c>
      <c r="AQ207" s="76" t="s">
        <v>24</v>
      </c>
    </row>
    <row r="208" spans="1:43" ht="20.25" hidden="1" customHeight="1" thickBot="1" x14ac:dyDescent="0.45">
      <c r="A208" s="54" t="s">
        <v>38</v>
      </c>
      <c r="B208" s="57"/>
      <c r="C208" s="57" t="str">
        <f>IF(C202="","",AP207)</f>
        <v/>
      </c>
      <c r="E208" s="69"/>
      <c r="F208" s="5" t="s">
        <v>10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8"/>
      <c r="AL208" s="7">
        <f>COUNTIFS(G203:AK203,"&gt;="&amp;H$5,G203:AK203,"&lt;="&amp;P$5,G208:AK208,"&lt;&gt;"&amp;"")</f>
        <v>0</v>
      </c>
      <c r="AM208" s="71"/>
      <c r="AN208" s="73"/>
      <c r="AO208" s="81"/>
      <c r="AP208" s="75"/>
      <c r="AQ208" s="77"/>
    </row>
    <row r="209" spans="1:43" ht="42" hidden="1" customHeight="1" thickTop="1" thickBot="1" x14ac:dyDescent="0.45">
      <c r="A209" s="58" t="s">
        <v>39</v>
      </c>
      <c r="C209" s="62" t="str">
        <f>IF(OR(C202="",AN207="対象外"),"対象外",IF(AND(COUNTIFS(G205:AK205,"〇",G206:AK206,"●",G207:AK207,"〇")=COUNTIFS(G206:AK206,"●",G207:AK207,"〇",G208:AK208,"●"),COUNTIF(G208:AK208,"●")&gt;0),"〇","×"))</f>
        <v>対象外</v>
      </c>
      <c r="E209" s="25" t="s">
        <v>13</v>
      </c>
      <c r="F209" s="20"/>
      <c r="G209" s="22"/>
      <c r="H209" s="22"/>
      <c r="I209" s="22"/>
      <c r="J209" s="22"/>
      <c r="K209" s="22"/>
      <c r="L209" s="22"/>
      <c r="M209" s="22"/>
      <c r="N209" s="22"/>
      <c r="O209" s="21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60"/>
      <c r="AL209" s="31"/>
      <c r="AM209" s="32"/>
      <c r="AN209" s="32"/>
      <c r="AO209" s="32"/>
      <c r="AP209" s="33"/>
      <c r="AQ209" s="23" t="s">
        <v>17</v>
      </c>
    </row>
    <row r="210" spans="1:43" ht="20.25" hidden="1" customHeight="1" x14ac:dyDescent="0.4">
      <c r="E210" s="14"/>
      <c r="F210" s="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4"/>
      <c r="AL210" s="10"/>
      <c r="AM210" s="11"/>
    </row>
    <row r="211" spans="1:43" ht="20.25" hidden="1" customHeight="1" thickBot="1" x14ac:dyDescent="0.45">
      <c r="A211" s="54" t="s">
        <v>30</v>
      </c>
      <c r="B211" s="54" t="str">
        <f>IF(C211="","",IF(C202=12,B202+1,B202))</f>
        <v/>
      </c>
      <c r="C211" s="59" t="str">
        <f>IF(C202="","",IF(DATE(IF(C202=12,B202+1,B202),IF(C202=12,1,C202+1),1)&gt;P$5,"",IF(C202=12,1,C202+1)))</f>
        <v/>
      </c>
      <c r="E211" s="11" t="str">
        <f>IF(B211="","","令和"&amp;B211-2018&amp;"年"&amp;C211&amp;"月")</f>
        <v/>
      </c>
      <c r="G211" s="12" t="s">
        <v>11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1"/>
      <c r="AL211" s="10"/>
      <c r="AM211" s="11"/>
    </row>
    <row r="212" spans="1:43" ht="20.25" hidden="1" customHeight="1" x14ac:dyDescent="0.4">
      <c r="E212" s="82"/>
      <c r="F212" s="83"/>
      <c r="G212" s="15" t="str">
        <f>IF($B211="","",DATE($B211,$C211,1))</f>
        <v/>
      </c>
      <c r="H212" s="15" t="str">
        <f>IF($B211="","",DATE($B211,$C211,2))</f>
        <v/>
      </c>
      <c r="I212" s="15" t="str">
        <f>IF($B211="","",DATE($B211,$C211,3))</f>
        <v/>
      </c>
      <c r="J212" s="15" t="str">
        <f>IF($B211="","",DATE($B211,$C211,4))</f>
        <v/>
      </c>
      <c r="K212" s="15" t="str">
        <f>IF($B211="","",DATE($B211,$C211,5))</f>
        <v/>
      </c>
      <c r="L212" s="15" t="str">
        <f>IF($B211="","",DATE($B211,$C211,6))</f>
        <v/>
      </c>
      <c r="M212" s="15" t="str">
        <f>IF($B211="","",DATE($B211,$C211,7))</f>
        <v/>
      </c>
      <c r="N212" s="15" t="str">
        <f>IF($B211="","",DATE($B211,$C211,8))</f>
        <v/>
      </c>
      <c r="O212" s="15" t="str">
        <f>IF($B211="","",DATE($B211,$C211,9))</f>
        <v/>
      </c>
      <c r="P212" s="15" t="str">
        <f>IF($B211="","",DATE($B211,$C211,10))</f>
        <v/>
      </c>
      <c r="Q212" s="15" t="str">
        <f>IF($B211="","",DATE($B211,$C211,11))</f>
        <v/>
      </c>
      <c r="R212" s="15" t="str">
        <f>IF($B211="","",DATE($B211,$C211,12))</f>
        <v/>
      </c>
      <c r="S212" s="15" t="str">
        <f>IF($B211="","",DATE($B211,$C211,13))</f>
        <v/>
      </c>
      <c r="T212" s="15" t="str">
        <f>IF($B211="","",DATE($B211,$C211,14))</f>
        <v/>
      </c>
      <c r="U212" s="15" t="str">
        <f>IF($B211="","",DATE($B211,$C211,15))</f>
        <v/>
      </c>
      <c r="V212" s="15" t="str">
        <f>IF($B211="","",DATE($B211,$C211,16))</f>
        <v/>
      </c>
      <c r="W212" s="15" t="str">
        <f>IF($B211="","",DATE($B211,$C211,17))</f>
        <v/>
      </c>
      <c r="X212" s="15" t="str">
        <f>IF($B211="","",DATE($B211,$C211,18))</f>
        <v/>
      </c>
      <c r="Y212" s="15" t="str">
        <f>IF($B211="","",DATE($B211,$C211,19))</f>
        <v/>
      </c>
      <c r="Z212" s="15" t="str">
        <f>IF($B211="","",DATE($B211,$C211,20))</f>
        <v/>
      </c>
      <c r="AA212" s="15" t="str">
        <f>IF($B211="","",DATE($B211,$C211,21))</f>
        <v/>
      </c>
      <c r="AB212" s="15" t="str">
        <f>IF($B211="","",DATE($B211,$C211,22))</f>
        <v/>
      </c>
      <c r="AC212" s="15" t="str">
        <f>IF($B211="","",DATE($B211,$C211,23))</f>
        <v/>
      </c>
      <c r="AD212" s="15" t="str">
        <f>IF($B211="","",DATE($B211,$C211,24))</f>
        <v/>
      </c>
      <c r="AE212" s="15" t="str">
        <f>IF($B211="","",DATE($B211,$C211,25))</f>
        <v/>
      </c>
      <c r="AF212" s="15" t="str">
        <f>IF($B211="","",DATE($B211,$C211,26))</f>
        <v/>
      </c>
      <c r="AG212" s="15" t="str">
        <f>IF($B211="","",DATE($B211,$C211,27))</f>
        <v/>
      </c>
      <c r="AH212" s="15" t="str">
        <f>IF($B211="","",DATE($B211,$C211,28))</f>
        <v/>
      </c>
      <c r="AI212" s="15" t="str">
        <f>IF($B211="","",IF(MONTH(DATE($B211,$C211,29))=$C211,DATE($B211,$C211,29),""))</f>
        <v/>
      </c>
      <c r="AJ212" s="15" t="str">
        <f>IF($B211="","",IF(MONTH(DATE($B211,$C211,30))=$C211,DATE($B211,$C211,30),""))</f>
        <v/>
      </c>
      <c r="AK212" s="15" t="str">
        <f>IF($B211="","",IF(MONTH(DATE($B211,$C211,31))=$C211,DATE($B211,$C211,31),""))</f>
        <v/>
      </c>
      <c r="AL212" s="86" t="s">
        <v>8</v>
      </c>
      <c r="AM212" s="86" t="s">
        <v>4</v>
      </c>
      <c r="AN212" s="88" t="s">
        <v>35</v>
      </c>
      <c r="AO212" s="93" t="s">
        <v>42</v>
      </c>
      <c r="AP212" s="89" t="s">
        <v>34</v>
      </c>
      <c r="AQ212" s="91" t="s">
        <v>13</v>
      </c>
    </row>
    <row r="213" spans="1:43" ht="20.25" hidden="1" customHeight="1" thickBot="1" x14ac:dyDescent="0.45">
      <c r="A213" s="54" t="s">
        <v>26</v>
      </c>
      <c r="B213" s="54">
        <f>COUNTIFS(G212:AK212,"&gt;="&amp;H$5,G212:AK212,"&lt;="&amp;P$5,G213:AK213,"土",G214:AK214,"〇")+COUNTIFS(G212:AK212,"&gt;="&amp;H$5,G212:AK212,"&lt;="&amp;P$5,G213:AK213,"日",G214:AK214,"〇")</f>
        <v>0</v>
      </c>
      <c r="C213" s="54">
        <f>COUNTIFS(G212:AK212,"&gt;="&amp;H$5,G212:AK212,"&lt;="&amp;P$5,G213:AK213,"土",G216:AK216,"〇")+COUNTIFS(G212:AK212,"&gt;="&amp;H$5,G212:AK212,"&lt;="&amp;P$5,G213:AK213,"日",G216:AK216,"〇")</f>
        <v>0</v>
      </c>
      <c r="E213" s="84"/>
      <c r="F213" s="85"/>
      <c r="G213" s="19" t="str">
        <f>IFERROR(IF(WEEKDAY(G212,1)=1,"日",IF(WEEKDAY(G212,1)=2,"月",IF(WEEKDAY(G212,1)=3,"火",IF(WEEKDAY(G212,1)=4,"水",IF(WEEKDAY(G212,1)=5,"木",IF(WEEKDAY(G212,1)=6,"金","土")))))),"")</f>
        <v/>
      </c>
      <c r="H213" s="19" t="str">
        <f t="shared" ref="H213:N213" si="43">IFERROR(IF(WEEKDAY(H212,1)=1,"日",IF(WEEKDAY(H212,1)=2,"月",IF(WEEKDAY(H212,1)=3,"火",IF(WEEKDAY(H212,1)=4,"水",IF(WEEKDAY(H212,1)=5,"木",IF(WEEKDAY(H212,1)=6,"金","土")))))),"")</f>
        <v/>
      </c>
      <c r="I213" s="19" t="str">
        <f t="shared" si="43"/>
        <v/>
      </c>
      <c r="J213" s="19" t="str">
        <f t="shared" si="43"/>
        <v/>
      </c>
      <c r="K213" s="19" t="str">
        <f t="shared" si="43"/>
        <v/>
      </c>
      <c r="L213" s="19" t="str">
        <f t="shared" si="43"/>
        <v/>
      </c>
      <c r="M213" s="19" t="str">
        <f t="shared" si="43"/>
        <v/>
      </c>
      <c r="N213" s="19" t="str">
        <f t="shared" si="43"/>
        <v/>
      </c>
      <c r="O213" s="19" t="str">
        <f>IFERROR(IF(WEEKDAY(O212,1)=1,"日",IF(WEEKDAY(O212,1)=2,"月",IF(WEEKDAY(O212,1)=3,"火",IF(WEEKDAY(O212,1)=4,"水",IF(WEEKDAY(O212,1)=5,"木",IF(WEEKDAY(O212,1)=6,"金","土")))))),"")</f>
        <v/>
      </c>
      <c r="P213" s="19" t="str">
        <f t="shared" ref="P213:AK213" si="44">IFERROR(IF(WEEKDAY(P212,1)=1,"日",IF(WEEKDAY(P212,1)=2,"月",IF(WEEKDAY(P212,1)=3,"火",IF(WEEKDAY(P212,1)=4,"水",IF(WEEKDAY(P212,1)=5,"木",IF(WEEKDAY(P212,1)=6,"金","土")))))),"")</f>
        <v/>
      </c>
      <c r="Q213" s="19" t="str">
        <f t="shared" si="44"/>
        <v/>
      </c>
      <c r="R213" s="19" t="str">
        <f t="shared" si="44"/>
        <v/>
      </c>
      <c r="S213" s="19" t="str">
        <f t="shared" si="44"/>
        <v/>
      </c>
      <c r="T213" s="19" t="str">
        <f t="shared" si="44"/>
        <v/>
      </c>
      <c r="U213" s="19" t="str">
        <f t="shared" si="44"/>
        <v/>
      </c>
      <c r="V213" s="19" t="str">
        <f t="shared" si="44"/>
        <v/>
      </c>
      <c r="W213" s="19" t="str">
        <f t="shared" si="44"/>
        <v/>
      </c>
      <c r="X213" s="19" t="str">
        <f t="shared" si="44"/>
        <v/>
      </c>
      <c r="Y213" s="19" t="str">
        <f t="shared" si="44"/>
        <v/>
      </c>
      <c r="Z213" s="19" t="str">
        <f t="shared" si="44"/>
        <v/>
      </c>
      <c r="AA213" s="19" t="str">
        <f t="shared" si="44"/>
        <v/>
      </c>
      <c r="AB213" s="19" t="str">
        <f t="shared" si="44"/>
        <v/>
      </c>
      <c r="AC213" s="19" t="str">
        <f t="shared" si="44"/>
        <v/>
      </c>
      <c r="AD213" s="19" t="str">
        <f t="shared" si="44"/>
        <v/>
      </c>
      <c r="AE213" s="19" t="str">
        <f t="shared" si="44"/>
        <v/>
      </c>
      <c r="AF213" s="19" t="str">
        <f t="shared" si="44"/>
        <v/>
      </c>
      <c r="AG213" s="19" t="str">
        <f t="shared" si="44"/>
        <v/>
      </c>
      <c r="AH213" s="19" t="str">
        <f t="shared" si="44"/>
        <v/>
      </c>
      <c r="AI213" s="19" t="str">
        <f t="shared" si="44"/>
        <v/>
      </c>
      <c r="AJ213" s="19" t="str">
        <f t="shared" si="44"/>
        <v/>
      </c>
      <c r="AK213" s="19" t="str">
        <f t="shared" si="44"/>
        <v/>
      </c>
      <c r="AL213" s="87"/>
      <c r="AM213" s="87"/>
      <c r="AN213" s="87"/>
      <c r="AO213" s="94"/>
      <c r="AP213" s="90"/>
      <c r="AQ213" s="92"/>
    </row>
    <row r="214" spans="1:43" ht="20.25" hidden="1" customHeight="1" x14ac:dyDescent="0.4">
      <c r="A214" s="54" t="s">
        <v>32</v>
      </c>
      <c r="B214" s="56">
        <f>AL214</f>
        <v>0</v>
      </c>
      <c r="C214" s="56">
        <f>AL216</f>
        <v>0</v>
      </c>
      <c r="E214" s="95" t="s">
        <v>0</v>
      </c>
      <c r="F214" s="28" t="s">
        <v>7</v>
      </c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15">
        <f>COUNTIFS(G212:AK212,"&gt;="&amp;H$5,G212:AK212,"&lt;="&amp;P$5,G214:AK214,"〇")</f>
        <v>0</v>
      </c>
      <c r="AM214" s="96">
        <f>IFERROR(AL215/AL214,0)</f>
        <v>0</v>
      </c>
      <c r="AN214" s="97" t="str">
        <f>IF(AND(AL214=0,AL215=0),"対象外",
IF(B213=0,"対象外",
IF(AND(B213/AL214&lt;0.285,AL215&gt;=B213),"〇",
IF(AM214&lt;0.285,"×","〇"))))</f>
        <v>対象外</v>
      </c>
      <c r="AO214" s="78"/>
      <c r="AP214" s="98"/>
      <c r="AQ214" s="100" t="s">
        <v>27</v>
      </c>
    </row>
    <row r="215" spans="1:43" ht="20.25" hidden="1" customHeight="1" thickBot="1" x14ac:dyDescent="0.45">
      <c r="A215" s="54" t="s">
        <v>33</v>
      </c>
      <c r="B215" s="54">
        <f>AL215</f>
        <v>0</v>
      </c>
      <c r="C215" s="54">
        <f>AL217</f>
        <v>0</v>
      </c>
      <c r="E215" s="69"/>
      <c r="F215" s="5" t="s">
        <v>10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8"/>
      <c r="AL215" s="7">
        <f>COUNTIFS(G212:AK212,"&gt;="&amp;H$5,G212:AK212,"&lt;="&amp;P$5,G215:AK215,"&lt;&gt;"&amp;"")</f>
        <v>0</v>
      </c>
      <c r="AM215" s="71"/>
      <c r="AN215" s="73"/>
      <c r="AO215" s="79"/>
      <c r="AP215" s="99"/>
      <c r="AQ215" s="101"/>
    </row>
    <row r="216" spans="1:43" ht="20.25" hidden="1" customHeight="1" thickTop="1" x14ac:dyDescent="0.4">
      <c r="A216" s="54" t="s">
        <v>25</v>
      </c>
      <c r="B216" s="57" t="str">
        <f>AN214</f>
        <v>対象外</v>
      </c>
      <c r="C216" s="57" t="str">
        <f>AN216</f>
        <v>対象外</v>
      </c>
      <c r="E216" s="68" t="s">
        <v>1</v>
      </c>
      <c r="F216" s="6" t="s">
        <v>7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27">
        <f>COUNTIFS(G212:AK212,"&gt;="&amp;H$5,G212:AK212,"&lt;="&amp;P$5,G216:AK216,"〇")</f>
        <v>0</v>
      </c>
      <c r="AM216" s="70">
        <f>IFERROR(AL217/AL216,0)</f>
        <v>0</v>
      </c>
      <c r="AN216" s="72" t="str">
        <f>IF(AND(AL216=0,AL217=0),"対象外",
IF(C213=0,"対象外",
IF(AND(C213/AL216&lt;0.285,AL217&gt;=C213),"〇",
IF(AM216&lt;0.285,"×","〇"))))</f>
        <v>対象外</v>
      </c>
      <c r="AO216" s="80" t="str">
        <f>C218</f>
        <v>対象外</v>
      </c>
      <c r="AP216" s="74" t="str">
        <f>IF(AN216="対象外","－",
IF(AN216="×","×",
IF(AND(COUNTIFS(G214:AK214,"〇",G215:AK215,"●",G216:AK216,"〇")=COUNTIFS(G215:AK215,"●",G216:AK216,"〇",G217:AK217,"●"),COUNTIF(G217:AK217,"●")&gt;0),"〇",
IF(AND(COUNTIF(G215:AK215,"●")=0,COUNTIF(G217:AK217,"●")=0,AN216="〇"),"〇","×"))))</f>
        <v>－</v>
      </c>
      <c r="AQ216" s="76" t="s">
        <v>24</v>
      </c>
    </row>
    <row r="217" spans="1:43" ht="20.25" hidden="1" customHeight="1" thickBot="1" x14ac:dyDescent="0.45">
      <c r="A217" s="54" t="s">
        <v>38</v>
      </c>
      <c r="B217" s="57"/>
      <c r="C217" s="57" t="str">
        <f>IF(C211="","",AP216)</f>
        <v/>
      </c>
      <c r="E217" s="69"/>
      <c r="F217" s="5" t="s">
        <v>10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8"/>
      <c r="AL217" s="7">
        <f>COUNTIFS(G212:AK212,"&gt;="&amp;H$5,G212:AK212,"&lt;="&amp;P$5,G217:AK217,"&lt;&gt;"&amp;"")</f>
        <v>0</v>
      </c>
      <c r="AM217" s="71"/>
      <c r="AN217" s="73"/>
      <c r="AO217" s="81"/>
      <c r="AP217" s="75"/>
      <c r="AQ217" s="77"/>
    </row>
    <row r="218" spans="1:43" ht="42" hidden="1" customHeight="1" thickTop="1" thickBot="1" x14ac:dyDescent="0.45">
      <c r="A218" s="58" t="s">
        <v>39</v>
      </c>
      <c r="C218" s="62" t="str">
        <f>IF(OR(C211="",AN216="対象外"),"対象外",IF(AND(COUNTIFS(G214:AK214,"〇",G215:AK215,"●",G216:AK216,"〇")=COUNTIFS(G215:AK215,"●",G216:AK216,"〇",G217:AK217,"●"),COUNTIF(G217:AK217,"●")&gt;0),"〇","×"))</f>
        <v>対象外</v>
      </c>
      <c r="E218" s="25" t="s">
        <v>13</v>
      </c>
      <c r="F218" s="20"/>
      <c r="G218" s="22"/>
      <c r="H218" s="22"/>
      <c r="I218" s="22"/>
      <c r="J218" s="22"/>
      <c r="K218" s="22"/>
      <c r="L218" s="22"/>
      <c r="M218" s="22"/>
      <c r="N218" s="22"/>
      <c r="O218" s="21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60"/>
      <c r="AL218" s="31"/>
      <c r="AM218" s="32"/>
      <c r="AN218" s="32"/>
      <c r="AO218" s="32"/>
      <c r="AP218" s="33"/>
      <c r="AQ218" s="23" t="s">
        <v>17</v>
      </c>
    </row>
    <row r="219" spans="1:43" ht="20.25" hidden="1" customHeight="1" x14ac:dyDescent="0.4">
      <c r="E219" s="14"/>
      <c r="F219" s="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4"/>
      <c r="AL219" s="10"/>
      <c r="AM219" s="11"/>
    </row>
    <row r="220" spans="1:43" ht="20.25" hidden="1" customHeight="1" thickBot="1" x14ac:dyDescent="0.45">
      <c r="A220" s="54" t="s">
        <v>30</v>
      </c>
      <c r="B220" s="54" t="str">
        <f>IF(C220="","",IF(C211=12,B211+1,B211))</f>
        <v/>
      </c>
      <c r="C220" s="59" t="str">
        <f>IF(C211="","",IF(DATE(IF(C211=12,B211+1,B211),IF(C211=12,1,C211+1),1)&gt;P$5,"",IF(C211=12,1,C211+1)))</f>
        <v/>
      </c>
      <c r="E220" s="11" t="str">
        <f>IF(B220="","","令和"&amp;B220-2018&amp;"年"&amp;C220&amp;"月")</f>
        <v/>
      </c>
      <c r="G220" s="12" t="s">
        <v>11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1"/>
      <c r="AL220" s="10"/>
      <c r="AM220" s="11"/>
    </row>
    <row r="221" spans="1:43" ht="20.25" hidden="1" customHeight="1" x14ac:dyDescent="0.4">
      <c r="E221" s="82"/>
      <c r="F221" s="83"/>
      <c r="G221" s="15" t="str">
        <f>IF($B220="","",DATE($B220,$C220,1))</f>
        <v/>
      </c>
      <c r="H221" s="15" t="str">
        <f>IF($B220="","",DATE($B220,$C220,2))</f>
        <v/>
      </c>
      <c r="I221" s="15" t="str">
        <f>IF($B220="","",DATE($B220,$C220,3))</f>
        <v/>
      </c>
      <c r="J221" s="15" t="str">
        <f>IF($B220="","",DATE($B220,$C220,4))</f>
        <v/>
      </c>
      <c r="K221" s="15" t="str">
        <f>IF($B220="","",DATE($B220,$C220,5))</f>
        <v/>
      </c>
      <c r="L221" s="15" t="str">
        <f>IF($B220="","",DATE($B220,$C220,6))</f>
        <v/>
      </c>
      <c r="M221" s="15" t="str">
        <f>IF($B220="","",DATE($B220,$C220,7))</f>
        <v/>
      </c>
      <c r="N221" s="15" t="str">
        <f>IF($B220="","",DATE($B220,$C220,8))</f>
        <v/>
      </c>
      <c r="O221" s="15" t="str">
        <f>IF($B220="","",DATE($B220,$C220,9))</f>
        <v/>
      </c>
      <c r="P221" s="15" t="str">
        <f>IF($B220="","",DATE($B220,$C220,10))</f>
        <v/>
      </c>
      <c r="Q221" s="15" t="str">
        <f>IF($B220="","",DATE($B220,$C220,11))</f>
        <v/>
      </c>
      <c r="R221" s="15" t="str">
        <f>IF($B220="","",DATE($B220,$C220,12))</f>
        <v/>
      </c>
      <c r="S221" s="15" t="str">
        <f>IF($B220="","",DATE($B220,$C220,13))</f>
        <v/>
      </c>
      <c r="T221" s="15" t="str">
        <f>IF($B220="","",DATE($B220,$C220,14))</f>
        <v/>
      </c>
      <c r="U221" s="15" t="str">
        <f>IF($B220="","",DATE($B220,$C220,15))</f>
        <v/>
      </c>
      <c r="V221" s="15" t="str">
        <f>IF($B220="","",DATE($B220,$C220,16))</f>
        <v/>
      </c>
      <c r="W221" s="15" t="str">
        <f>IF($B220="","",DATE($B220,$C220,17))</f>
        <v/>
      </c>
      <c r="X221" s="15" t="str">
        <f>IF($B220="","",DATE($B220,$C220,18))</f>
        <v/>
      </c>
      <c r="Y221" s="15" t="str">
        <f>IF($B220="","",DATE($B220,$C220,19))</f>
        <v/>
      </c>
      <c r="Z221" s="15" t="str">
        <f>IF($B220="","",DATE($B220,$C220,20))</f>
        <v/>
      </c>
      <c r="AA221" s="15" t="str">
        <f>IF($B220="","",DATE($B220,$C220,21))</f>
        <v/>
      </c>
      <c r="AB221" s="15" t="str">
        <f>IF($B220="","",DATE($B220,$C220,22))</f>
        <v/>
      </c>
      <c r="AC221" s="15" t="str">
        <f>IF($B220="","",DATE($B220,$C220,23))</f>
        <v/>
      </c>
      <c r="AD221" s="15" t="str">
        <f>IF($B220="","",DATE($B220,$C220,24))</f>
        <v/>
      </c>
      <c r="AE221" s="15" t="str">
        <f>IF($B220="","",DATE($B220,$C220,25))</f>
        <v/>
      </c>
      <c r="AF221" s="15" t="str">
        <f>IF($B220="","",DATE($B220,$C220,26))</f>
        <v/>
      </c>
      <c r="AG221" s="15" t="str">
        <f>IF($B220="","",DATE($B220,$C220,27))</f>
        <v/>
      </c>
      <c r="AH221" s="15" t="str">
        <f>IF($B220="","",DATE($B220,$C220,28))</f>
        <v/>
      </c>
      <c r="AI221" s="15" t="str">
        <f>IF($B220="","",IF(MONTH(DATE($B220,$C220,29))=$C220,DATE($B220,$C220,29),""))</f>
        <v/>
      </c>
      <c r="AJ221" s="15" t="str">
        <f>IF($B220="","",IF(MONTH(DATE($B220,$C220,30))=$C220,DATE($B220,$C220,30),""))</f>
        <v/>
      </c>
      <c r="AK221" s="15" t="str">
        <f>IF($B220="","",IF(MONTH(DATE($B220,$C220,31))=$C220,DATE($B220,$C220,31),""))</f>
        <v/>
      </c>
      <c r="AL221" s="86" t="s">
        <v>8</v>
      </c>
      <c r="AM221" s="86" t="s">
        <v>4</v>
      </c>
      <c r="AN221" s="88" t="s">
        <v>35</v>
      </c>
      <c r="AO221" s="93" t="s">
        <v>42</v>
      </c>
      <c r="AP221" s="89" t="s">
        <v>34</v>
      </c>
      <c r="AQ221" s="91" t="s">
        <v>13</v>
      </c>
    </row>
    <row r="222" spans="1:43" ht="20.25" hidden="1" customHeight="1" thickBot="1" x14ac:dyDescent="0.45">
      <c r="A222" s="54" t="s">
        <v>26</v>
      </c>
      <c r="B222" s="54">
        <f>COUNTIFS(G221:AK221,"&gt;="&amp;H$5,G221:AK221,"&lt;="&amp;P$5,G222:AK222,"土",G223:AK223,"〇")+COUNTIFS(G221:AK221,"&gt;="&amp;H$5,G221:AK221,"&lt;="&amp;P$5,G222:AK222,"日",G223:AK223,"〇")</f>
        <v>0</v>
      </c>
      <c r="C222" s="54">
        <f>COUNTIFS(G221:AK221,"&gt;="&amp;H$5,G221:AK221,"&lt;="&amp;P$5,G222:AK222,"土",G225:AK225,"〇")+COUNTIFS(G221:AK221,"&gt;="&amp;H$5,G221:AK221,"&lt;="&amp;P$5,G222:AK222,"日",G225:AK225,"〇")</f>
        <v>0</v>
      </c>
      <c r="E222" s="84"/>
      <c r="F222" s="85"/>
      <c r="G222" s="19" t="str">
        <f>IFERROR(IF(WEEKDAY(G221,1)=1,"日",IF(WEEKDAY(G221,1)=2,"月",IF(WEEKDAY(G221,1)=3,"火",IF(WEEKDAY(G221,1)=4,"水",IF(WEEKDAY(G221,1)=5,"木",IF(WEEKDAY(G221,1)=6,"金","土")))))),"")</f>
        <v/>
      </c>
      <c r="H222" s="19" t="str">
        <f t="shared" ref="H222:N222" si="45">IFERROR(IF(WEEKDAY(H221,1)=1,"日",IF(WEEKDAY(H221,1)=2,"月",IF(WEEKDAY(H221,1)=3,"火",IF(WEEKDAY(H221,1)=4,"水",IF(WEEKDAY(H221,1)=5,"木",IF(WEEKDAY(H221,1)=6,"金","土")))))),"")</f>
        <v/>
      </c>
      <c r="I222" s="19" t="str">
        <f t="shared" si="45"/>
        <v/>
      </c>
      <c r="J222" s="19" t="str">
        <f t="shared" si="45"/>
        <v/>
      </c>
      <c r="K222" s="19" t="str">
        <f t="shared" si="45"/>
        <v/>
      </c>
      <c r="L222" s="19" t="str">
        <f t="shared" si="45"/>
        <v/>
      </c>
      <c r="M222" s="19" t="str">
        <f t="shared" si="45"/>
        <v/>
      </c>
      <c r="N222" s="19" t="str">
        <f t="shared" si="45"/>
        <v/>
      </c>
      <c r="O222" s="19" t="str">
        <f>IFERROR(IF(WEEKDAY(O221,1)=1,"日",IF(WEEKDAY(O221,1)=2,"月",IF(WEEKDAY(O221,1)=3,"火",IF(WEEKDAY(O221,1)=4,"水",IF(WEEKDAY(O221,1)=5,"木",IF(WEEKDAY(O221,1)=6,"金","土")))))),"")</f>
        <v/>
      </c>
      <c r="P222" s="19" t="str">
        <f t="shared" ref="P222:AK222" si="46">IFERROR(IF(WEEKDAY(P221,1)=1,"日",IF(WEEKDAY(P221,1)=2,"月",IF(WEEKDAY(P221,1)=3,"火",IF(WEEKDAY(P221,1)=4,"水",IF(WEEKDAY(P221,1)=5,"木",IF(WEEKDAY(P221,1)=6,"金","土")))))),"")</f>
        <v/>
      </c>
      <c r="Q222" s="19" t="str">
        <f t="shared" si="46"/>
        <v/>
      </c>
      <c r="R222" s="19" t="str">
        <f t="shared" si="46"/>
        <v/>
      </c>
      <c r="S222" s="19" t="str">
        <f t="shared" si="46"/>
        <v/>
      </c>
      <c r="T222" s="19" t="str">
        <f t="shared" si="46"/>
        <v/>
      </c>
      <c r="U222" s="19" t="str">
        <f t="shared" si="46"/>
        <v/>
      </c>
      <c r="V222" s="19" t="str">
        <f t="shared" si="46"/>
        <v/>
      </c>
      <c r="W222" s="19" t="str">
        <f t="shared" si="46"/>
        <v/>
      </c>
      <c r="X222" s="19" t="str">
        <f t="shared" si="46"/>
        <v/>
      </c>
      <c r="Y222" s="19" t="str">
        <f t="shared" si="46"/>
        <v/>
      </c>
      <c r="Z222" s="19" t="str">
        <f t="shared" si="46"/>
        <v/>
      </c>
      <c r="AA222" s="19" t="str">
        <f t="shared" si="46"/>
        <v/>
      </c>
      <c r="AB222" s="19" t="str">
        <f t="shared" si="46"/>
        <v/>
      </c>
      <c r="AC222" s="19" t="str">
        <f t="shared" si="46"/>
        <v/>
      </c>
      <c r="AD222" s="19" t="str">
        <f t="shared" si="46"/>
        <v/>
      </c>
      <c r="AE222" s="19" t="str">
        <f t="shared" si="46"/>
        <v/>
      </c>
      <c r="AF222" s="19" t="str">
        <f t="shared" si="46"/>
        <v/>
      </c>
      <c r="AG222" s="19" t="str">
        <f t="shared" si="46"/>
        <v/>
      </c>
      <c r="AH222" s="19" t="str">
        <f t="shared" si="46"/>
        <v/>
      </c>
      <c r="AI222" s="19" t="str">
        <f t="shared" si="46"/>
        <v/>
      </c>
      <c r="AJ222" s="19" t="str">
        <f t="shared" si="46"/>
        <v/>
      </c>
      <c r="AK222" s="19" t="str">
        <f t="shared" si="46"/>
        <v/>
      </c>
      <c r="AL222" s="87"/>
      <c r="AM222" s="87"/>
      <c r="AN222" s="87"/>
      <c r="AO222" s="94"/>
      <c r="AP222" s="90"/>
      <c r="AQ222" s="92"/>
    </row>
    <row r="223" spans="1:43" ht="20.25" hidden="1" customHeight="1" x14ac:dyDescent="0.4">
      <c r="A223" s="54" t="s">
        <v>32</v>
      </c>
      <c r="B223" s="56">
        <f>AL223</f>
        <v>0</v>
      </c>
      <c r="C223" s="56">
        <f>AL225</f>
        <v>0</v>
      </c>
      <c r="E223" s="95" t="s">
        <v>0</v>
      </c>
      <c r="F223" s="28" t="s">
        <v>7</v>
      </c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15">
        <f>COUNTIFS(G221:AK221,"&gt;="&amp;H$5,G221:AK221,"&lt;="&amp;P$5,G223:AK223,"〇")</f>
        <v>0</v>
      </c>
      <c r="AM223" s="96">
        <f>IFERROR(AL224/AL223,0)</f>
        <v>0</v>
      </c>
      <c r="AN223" s="97" t="str">
        <f>IF(AND(AL223=0,AL224=0),"対象外",
IF(B222=0,"対象外",
IF(AND(B222/AL223&lt;0.285,AL224&gt;=B222),"〇",
IF(AM223&lt;0.285,"×","〇"))))</f>
        <v>対象外</v>
      </c>
      <c r="AO223" s="78"/>
      <c r="AP223" s="98"/>
      <c r="AQ223" s="100" t="s">
        <v>27</v>
      </c>
    </row>
    <row r="224" spans="1:43" ht="20.25" hidden="1" customHeight="1" thickBot="1" x14ac:dyDescent="0.45">
      <c r="A224" s="54" t="s">
        <v>33</v>
      </c>
      <c r="B224" s="54">
        <f>AL224</f>
        <v>0</v>
      </c>
      <c r="C224" s="54">
        <f>AL226</f>
        <v>0</v>
      </c>
      <c r="E224" s="69"/>
      <c r="F224" s="5" t="s">
        <v>10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8"/>
      <c r="AL224" s="7">
        <f>COUNTIFS(G221:AK221,"&gt;="&amp;H$5,G221:AK221,"&lt;="&amp;P$5,G224:AK224,"&lt;&gt;"&amp;"")</f>
        <v>0</v>
      </c>
      <c r="AM224" s="71"/>
      <c r="AN224" s="73"/>
      <c r="AO224" s="79"/>
      <c r="AP224" s="99"/>
      <c r="AQ224" s="101"/>
    </row>
    <row r="225" spans="1:43" ht="20.25" hidden="1" customHeight="1" thickTop="1" x14ac:dyDescent="0.4">
      <c r="A225" s="54" t="s">
        <v>25</v>
      </c>
      <c r="B225" s="57" t="str">
        <f>AN223</f>
        <v>対象外</v>
      </c>
      <c r="C225" s="57" t="str">
        <f>AN225</f>
        <v>対象外</v>
      </c>
      <c r="E225" s="68" t="s">
        <v>1</v>
      </c>
      <c r="F225" s="6" t="s">
        <v>7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27">
        <f>COUNTIFS(G221:AK221,"&gt;="&amp;H$5,G221:AK221,"&lt;="&amp;P$5,G225:AK225,"〇")</f>
        <v>0</v>
      </c>
      <c r="AM225" s="70">
        <f>IFERROR(AL226/AL225,0)</f>
        <v>0</v>
      </c>
      <c r="AN225" s="72" t="str">
        <f>IF(AND(AL225=0,AL226=0),"対象外",
IF(C222=0,"対象外",
IF(AND(C222/AL225&lt;0.285,AL226&gt;=C222),"〇",
IF(AM225&lt;0.285,"×","〇"))))</f>
        <v>対象外</v>
      </c>
      <c r="AO225" s="80" t="str">
        <f>C227</f>
        <v>対象外</v>
      </c>
      <c r="AP225" s="74" t="str">
        <f>IF(AN225="対象外","－",
IF(AN225="×","×",
IF(AND(COUNTIFS(G223:AK223,"〇",G224:AK224,"●",G225:AK225,"〇")=COUNTIFS(G224:AK224,"●",G225:AK225,"〇",G226:AK226,"●"),COUNTIF(G226:AK226,"●")&gt;0),"〇",
IF(AND(COUNTIF(G224:AK224,"●")=0,COUNTIF(G226:AK226,"●")=0,AN225="〇"),"〇","×"))))</f>
        <v>－</v>
      </c>
      <c r="AQ225" s="76" t="s">
        <v>24</v>
      </c>
    </row>
    <row r="226" spans="1:43" ht="20.25" hidden="1" customHeight="1" thickBot="1" x14ac:dyDescent="0.45">
      <c r="A226" s="54" t="s">
        <v>38</v>
      </c>
      <c r="B226" s="57"/>
      <c r="C226" s="57" t="str">
        <f>IF(C220="","",AP225)</f>
        <v/>
      </c>
      <c r="E226" s="69"/>
      <c r="F226" s="5" t="s">
        <v>10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8"/>
      <c r="AL226" s="7">
        <f>COUNTIFS(G221:AK221,"&gt;="&amp;H$5,G221:AK221,"&lt;="&amp;P$5,G226:AK226,"&lt;&gt;"&amp;"")</f>
        <v>0</v>
      </c>
      <c r="AM226" s="71"/>
      <c r="AN226" s="73"/>
      <c r="AO226" s="81"/>
      <c r="AP226" s="75"/>
      <c r="AQ226" s="77"/>
    </row>
    <row r="227" spans="1:43" ht="42" hidden="1" customHeight="1" thickTop="1" thickBot="1" x14ac:dyDescent="0.45">
      <c r="A227" s="58" t="s">
        <v>39</v>
      </c>
      <c r="C227" s="62" t="str">
        <f>IF(OR(C220="",AN225="対象外"),"対象外",IF(AND(COUNTIFS(G223:AK223,"〇",G224:AK224,"●",G225:AK225,"〇")=COUNTIFS(G224:AK224,"●",G225:AK225,"〇",G226:AK226,"●"),COUNTIF(G226:AK226,"●")&gt;0),"〇","×"))</f>
        <v>対象外</v>
      </c>
      <c r="E227" s="25" t="s">
        <v>13</v>
      </c>
      <c r="F227" s="20"/>
      <c r="G227" s="22"/>
      <c r="H227" s="22"/>
      <c r="I227" s="22"/>
      <c r="J227" s="22"/>
      <c r="K227" s="22"/>
      <c r="L227" s="22"/>
      <c r="M227" s="22"/>
      <c r="N227" s="22"/>
      <c r="O227" s="21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60"/>
      <c r="AL227" s="31"/>
      <c r="AM227" s="32"/>
      <c r="AN227" s="32"/>
      <c r="AO227" s="32"/>
      <c r="AP227" s="33"/>
      <c r="AQ227" s="23" t="s">
        <v>17</v>
      </c>
    </row>
    <row r="228" spans="1:43" ht="20.25" hidden="1" customHeight="1" x14ac:dyDescent="0.4">
      <c r="E228" s="14"/>
      <c r="F228" s="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4"/>
      <c r="AL228" s="10"/>
      <c r="AM228" s="11"/>
    </row>
    <row r="229" spans="1:43" ht="20.25" hidden="1" customHeight="1" thickBot="1" x14ac:dyDescent="0.45">
      <c r="A229" s="54" t="s">
        <v>30</v>
      </c>
      <c r="B229" s="54" t="str">
        <f>IF(C229="","",IF(C220=12,B220+1,B220))</f>
        <v/>
      </c>
      <c r="C229" s="59" t="str">
        <f>IF(C220="","",IF(DATE(IF(C220=12,B220+1,B220),IF(C220=12,1,C220+1),1)&gt;P$5,"",IF(C220=12,1,C220+1)))</f>
        <v/>
      </c>
      <c r="E229" s="11" t="str">
        <f>IF(B229="","","令和"&amp;B229-2018&amp;"年"&amp;C229&amp;"月")</f>
        <v/>
      </c>
      <c r="G229" s="12" t="s">
        <v>11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1"/>
      <c r="AL229" s="10"/>
      <c r="AM229" s="11"/>
    </row>
    <row r="230" spans="1:43" ht="20.25" hidden="1" customHeight="1" x14ac:dyDescent="0.4">
      <c r="E230" s="82"/>
      <c r="F230" s="83"/>
      <c r="G230" s="15" t="str">
        <f>IF($B229="","",DATE($B229,$C229,1))</f>
        <v/>
      </c>
      <c r="H230" s="15" t="str">
        <f>IF($B229="","",DATE($B229,$C229,2))</f>
        <v/>
      </c>
      <c r="I230" s="15" t="str">
        <f>IF($B229="","",DATE($B229,$C229,3))</f>
        <v/>
      </c>
      <c r="J230" s="15" t="str">
        <f>IF($B229="","",DATE($B229,$C229,4))</f>
        <v/>
      </c>
      <c r="K230" s="15" t="str">
        <f>IF($B229="","",DATE($B229,$C229,5))</f>
        <v/>
      </c>
      <c r="L230" s="15" t="str">
        <f>IF($B229="","",DATE($B229,$C229,6))</f>
        <v/>
      </c>
      <c r="M230" s="15" t="str">
        <f>IF($B229="","",DATE($B229,$C229,7))</f>
        <v/>
      </c>
      <c r="N230" s="15" t="str">
        <f>IF($B229="","",DATE($B229,$C229,8))</f>
        <v/>
      </c>
      <c r="O230" s="15" t="str">
        <f>IF($B229="","",DATE($B229,$C229,9))</f>
        <v/>
      </c>
      <c r="P230" s="15" t="str">
        <f>IF($B229="","",DATE($B229,$C229,10))</f>
        <v/>
      </c>
      <c r="Q230" s="15" t="str">
        <f>IF($B229="","",DATE($B229,$C229,11))</f>
        <v/>
      </c>
      <c r="R230" s="15" t="str">
        <f>IF($B229="","",DATE($B229,$C229,12))</f>
        <v/>
      </c>
      <c r="S230" s="15" t="str">
        <f>IF($B229="","",DATE($B229,$C229,13))</f>
        <v/>
      </c>
      <c r="T230" s="15" t="str">
        <f>IF($B229="","",DATE($B229,$C229,14))</f>
        <v/>
      </c>
      <c r="U230" s="15" t="str">
        <f>IF($B229="","",DATE($B229,$C229,15))</f>
        <v/>
      </c>
      <c r="V230" s="15" t="str">
        <f>IF($B229="","",DATE($B229,$C229,16))</f>
        <v/>
      </c>
      <c r="W230" s="15" t="str">
        <f>IF($B229="","",DATE($B229,$C229,17))</f>
        <v/>
      </c>
      <c r="X230" s="15" t="str">
        <f>IF($B229="","",DATE($B229,$C229,18))</f>
        <v/>
      </c>
      <c r="Y230" s="15" t="str">
        <f>IF($B229="","",DATE($B229,$C229,19))</f>
        <v/>
      </c>
      <c r="Z230" s="15" t="str">
        <f>IF($B229="","",DATE($B229,$C229,20))</f>
        <v/>
      </c>
      <c r="AA230" s="15" t="str">
        <f>IF($B229="","",DATE($B229,$C229,21))</f>
        <v/>
      </c>
      <c r="AB230" s="15" t="str">
        <f>IF($B229="","",DATE($B229,$C229,22))</f>
        <v/>
      </c>
      <c r="AC230" s="15" t="str">
        <f>IF($B229="","",DATE($B229,$C229,23))</f>
        <v/>
      </c>
      <c r="AD230" s="15" t="str">
        <f>IF($B229="","",DATE($B229,$C229,24))</f>
        <v/>
      </c>
      <c r="AE230" s="15" t="str">
        <f>IF($B229="","",DATE($B229,$C229,25))</f>
        <v/>
      </c>
      <c r="AF230" s="15" t="str">
        <f>IF($B229="","",DATE($B229,$C229,26))</f>
        <v/>
      </c>
      <c r="AG230" s="15" t="str">
        <f>IF($B229="","",DATE($B229,$C229,27))</f>
        <v/>
      </c>
      <c r="AH230" s="15" t="str">
        <f>IF($B229="","",DATE($B229,$C229,28))</f>
        <v/>
      </c>
      <c r="AI230" s="15" t="str">
        <f>IF($B229="","",IF(MONTH(DATE($B229,$C229,29))=$C229,DATE($B229,$C229,29),""))</f>
        <v/>
      </c>
      <c r="AJ230" s="15" t="str">
        <f>IF($B229="","",IF(MONTH(DATE($B229,$C229,30))=$C229,DATE($B229,$C229,30),""))</f>
        <v/>
      </c>
      <c r="AK230" s="15" t="str">
        <f>IF($B229="","",IF(MONTH(DATE($B229,$C229,31))=$C229,DATE($B229,$C229,31),""))</f>
        <v/>
      </c>
      <c r="AL230" s="86" t="s">
        <v>8</v>
      </c>
      <c r="AM230" s="86" t="s">
        <v>4</v>
      </c>
      <c r="AN230" s="88" t="s">
        <v>35</v>
      </c>
      <c r="AO230" s="93" t="s">
        <v>42</v>
      </c>
      <c r="AP230" s="89" t="s">
        <v>34</v>
      </c>
      <c r="AQ230" s="91" t="s">
        <v>13</v>
      </c>
    </row>
    <row r="231" spans="1:43" ht="20.25" hidden="1" customHeight="1" thickBot="1" x14ac:dyDescent="0.45">
      <c r="A231" s="54" t="s">
        <v>26</v>
      </c>
      <c r="B231" s="54">
        <f>COUNTIFS(G230:AK230,"&gt;="&amp;H$5,G230:AK230,"&lt;="&amp;P$5,G231:AK231,"土",G232:AK232,"〇")+COUNTIFS(G230:AK230,"&gt;="&amp;H$5,G230:AK230,"&lt;="&amp;P$5,G231:AK231,"日",G232:AK232,"〇")</f>
        <v>0</v>
      </c>
      <c r="C231" s="54">
        <f>COUNTIFS(G230:AK230,"&gt;="&amp;H$5,G230:AK230,"&lt;="&amp;P$5,G231:AK231,"土",G234:AK234,"〇")+COUNTIFS(G230:AK230,"&gt;="&amp;H$5,G230:AK230,"&lt;="&amp;P$5,G231:AK231,"日",G234:AK234,"〇")</f>
        <v>0</v>
      </c>
      <c r="E231" s="84"/>
      <c r="F231" s="85"/>
      <c r="G231" s="19" t="str">
        <f>IFERROR(IF(WEEKDAY(G230,1)=1,"日",IF(WEEKDAY(G230,1)=2,"月",IF(WEEKDAY(G230,1)=3,"火",IF(WEEKDAY(G230,1)=4,"水",IF(WEEKDAY(G230,1)=5,"木",IF(WEEKDAY(G230,1)=6,"金","土")))))),"")</f>
        <v/>
      </c>
      <c r="H231" s="19" t="str">
        <f t="shared" ref="H231:N231" si="47">IFERROR(IF(WEEKDAY(H230,1)=1,"日",IF(WEEKDAY(H230,1)=2,"月",IF(WEEKDAY(H230,1)=3,"火",IF(WEEKDAY(H230,1)=4,"水",IF(WEEKDAY(H230,1)=5,"木",IF(WEEKDAY(H230,1)=6,"金","土")))))),"")</f>
        <v/>
      </c>
      <c r="I231" s="19" t="str">
        <f t="shared" si="47"/>
        <v/>
      </c>
      <c r="J231" s="19" t="str">
        <f t="shared" si="47"/>
        <v/>
      </c>
      <c r="K231" s="19" t="str">
        <f t="shared" si="47"/>
        <v/>
      </c>
      <c r="L231" s="19" t="str">
        <f t="shared" si="47"/>
        <v/>
      </c>
      <c r="M231" s="19" t="str">
        <f t="shared" si="47"/>
        <v/>
      </c>
      <c r="N231" s="19" t="str">
        <f t="shared" si="47"/>
        <v/>
      </c>
      <c r="O231" s="19" t="str">
        <f>IFERROR(IF(WEEKDAY(O230,1)=1,"日",IF(WEEKDAY(O230,1)=2,"月",IF(WEEKDAY(O230,1)=3,"火",IF(WEEKDAY(O230,1)=4,"水",IF(WEEKDAY(O230,1)=5,"木",IF(WEEKDAY(O230,1)=6,"金","土")))))),"")</f>
        <v/>
      </c>
      <c r="P231" s="19" t="str">
        <f t="shared" ref="P231:AK231" si="48">IFERROR(IF(WEEKDAY(P230,1)=1,"日",IF(WEEKDAY(P230,1)=2,"月",IF(WEEKDAY(P230,1)=3,"火",IF(WEEKDAY(P230,1)=4,"水",IF(WEEKDAY(P230,1)=5,"木",IF(WEEKDAY(P230,1)=6,"金","土")))))),"")</f>
        <v/>
      </c>
      <c r="Q231" s="19" t="str">
        <f t="shared" si="48"/>
        <v/>
      </c>
      <c r="R231" s="19" t="str">
        <f t="shared" si="48"/>
        <v/>
      </c>
      <c r="S231" s="19" t="str">
        <f t="shared" si="48"/>
        <v/>
      </c>
      <c r="T231" s="19" t="str">
        <f t="shared" si="48"/>
        <v/>
      </c>
      <c r="U231" s="19" t="str">
        <f t="shared" si="48"/>
        <v/>
      </c>
      <c r="V231" s="19" t="str">
        <f t="shared" si="48"/>
        <v/>
      </c>
      <c r="W231" s="19" t="str">
        <f t="shared" si="48"/>
        <v/>
      </c>
      <c r="X231" s="19" t="str">
        <f t="shared" si="48"/>
        <v/>
      </c>
      <c r="Y231" s="19" t="str">
        <f t="shared" si="48"/>
        <v/>
      </c>
      <c r="Z231" s="19" t="str">
        <f t="shared" si="48"/>
        <v/>
      </c>
      <c r="AA231" s="19" t="str">
        <f t="shared" si="48"/>
        <v/>
      </c>
      <c r="AB231" s="19" t="str">
        <f t="shared" si="48"/>
        <v/>
      </c>
      <c r="AC231" s="19" t="str">
        <f t="shared" si="48"/>
        <v/>
      </c>
      <c r="AD231" s="19" t="str">
        <f t="shared" si="48"/>
        <v/>
      </c>
      <c r="AE231" s="19" t="str">
        <f t="shared" si="48"/>
        <v/>
      </c>
      <c r="AF231" s="19" t="str">
        <f t="shared" si="48"/>
        <v/>
      </c>
      <c r="AG231" s="19" t="str">
        <f t="shared" si="48"/>
        <v/>
      </c>
      <c r="AH231" s="19" t="str">
        <f t="shared" si="48"/>
        <v/>
      </c>
      <c r="AI231" s="19" t="str">
        <f t="shared" si="48"/>
        <v/>
      </c>
      <c r="AJ231" s="19" t="str">
        <f t="shared" si="48"/>
        <v/>
      </c>
      <c r="AK231" s="19" t="str">
        <f t="shared" si="48"/>
        <v/>
      </c>
      <c r="AL231" s="87"/>
      <c r="AM231" s="87"/>
      <c r="AN231" s="87"/>
      <c r="AO231" s="94"/>
      <c r="AP231" s="90"/>
      <c r="AQ231" s="92"/>
    </row>
    <row r="232" spans="1:43" ht="20.25" hidden="1" customHeight="1" x14ac:dyDescent="0.4">
      <c r="A232" s="54" t="s">
        <v>32</v>
      </c>
      <c r="B232" s="56">
        <f>AL232</f>
        <v>0</v>
      </c>
      <c r="C232" s="56">
        <f>AL234</f>
        <v>0</v>
      </c>
      <c r="E232" s="95" t="s">
        <v>0</v>
      </c>
      <c r="F232" s="37" t="s">
        <v>7</v>
      </c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15">
        <f>COUNTIFS(G230:AK230,"&gt;="&amp;H$5,G230:AK230,"&lt;="&amp;P$5,G232:AK232,"〇")</f>
        <v>0</v>
      </c>
      <c r="AM232" s="96">
        <f>IFERROR(AL233/AL232,0)</f>
        <v>0</v>
      </c>
      <c r="AN232" s="97" t="str">
        <f>IF(AND(AL232=0,AL233=0),"対象外",
IF(B231=0,"対象外",
IF(AND(B231/AL232&lt;0.285,AL233&gt;=B231),"〇",
IF(AM232&lt;0.285,"×","〇"))))</f>
        <v>対象外</v>
      </c>
      <c r="AO232" s="78"/>
      <c r="AP232" s="98"/>
      <c r="AQ232" s="100" t="s">
        <v>27</v>
      </c>
    </row>
    <row r="233" spans="1:43" ht="20.25" hidden="1" customHeight="1" thickBot="1" x14ac:dyDescent="0.45">
      <c r="A233" s="54" t="s">
        <v>33</v>
      </c>
      <c r="B233" s="54">
        <f>AL233</f>
        <v>0</v>
      </c>
      <c r="C233" s="54">
        <f>AL235</f>
        <v>0</v>
      </c>
      <c r="E233" s="69"/>
      <c r="F233" s="5" t="s">
        <v>10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8"/>
      <c r="AL233" s="7">
        <f>COUNTIFS(G230:AK230,"&gt;="&amp;H$5,G230:AK230,"&lt;="&amp;P$5,G233:AK233,"&lt;&gt;"&amp;"")</f>
        <v>0</v>
      </c>
      <c r="AM233" s="71"/>
      <c r="AN233" s="73"/>
      <c r="AO233" s="79"/>
      <c r="AP233" s="99"/>
      <c r="AQ233" s="101"/>
    </row>
    <row r="234" spans="1:43" ht="20.25" hidden="1" customHeight="1" thickTop="1" x14ac:dyDescent="0.4">
      <c r="A234" s="54" t="s">
        <v>25</v>
      </c>
      <c r="B234" s="57" t="str">
        <f>AN232</f>
        <v>対象外</v>
      </c>
      <c r="C234" s="57" t="str">
        <f>AN234</f>
        <v>対象外</v>
      </c>
      <c r="E234" s="68" t="s">
        <v>1</v>
      </c>
      <c r="F234" s="6" t="s">
        <v>7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27">
        <f>COUNTIFS(G230:AK230,"&gt;="&amp;H$5,G230:AK230,"&lt;="&amp;P$5,G234:AK234,"〇")</f>
        <v>0</v>
      </c>
      <c r="AM234" s="70">
        <f>IFERROR(AL235/AL234,0)</f>
        <v>0</v>
      </c>
      <c r="AN234" s="72" t="str">
        <f>IF(AND(AL234=0,AL235=0),"対象外",
IF(C231=0,"対象外",
IF(AND(C231/AL234&lt;0.285,AL235&gt;=C231),"〇",
IF(AM234&lt;0.285,"×","〇"))))</f>
        <v>対象外</v>
      </c>
      <c r="AO234" s="80" t="str">
        <f>C236</f>
        <v>対象外</v>
      </c>
      <c r="AP234" s="74" t="str">
        <f>IF(AN234="対象外","－",
IF(AN234="×","×",
IF(AND(COUNTIFS(G232:AK232,"〇",G233:AK233,"●",G234:AK234,"〇")=COUNTIFS(G233:AK233,"●",G234:AK234,"〇",G235:AK235,"●"),COUNTIF(G235:AK235,"●")&gt;0),"〇",
IF(AND(COUNTIF(G233:AK233,"●")=0,COUNTIF(G235:AK235,"●")=0,AN234="〇"),"〇","×"))))</f>
        <v>－</v>
      </c>
      <c r="AQ234" s="76" t="s">
        <v>24</v>
      </c>
    </row>
    <row r="235" spans="1:43" ht="20.25" hidden="1" customHeight="1" thickBot="1" x14ac:dyDescent="0.45">
      <c r="A235" s="54" t="s">
        <v>38</v>
      </c>
      <c r="B235" s="57"/>
      <c r="C235" s="57" t="str">
        <f>IF(C229="","",AP234)</f>
        <v/>
      </c>
      <c r="E235" s="69"/>
      <c r="F235" s="5" t="s">
        <v>10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8"/>
      <c r="AL235" s="7">
        <f>COUNTIFS(G230:AK230,"&gt;="&amp;H$5,G230:AK230,"&lt;="&amp;P$5,G235:AK235,"&lt;&gt;"&amp;"")</f>
        <v>0</v>
      </c>
      <c r="AM235" s="71"/>
      <c r="AN235" s="73"/>
      <c r="AO235" s="81"/>
      <c r="AP235" s="75"/>
      <c r="AQ235" s="77"/>
    </row>
    <row r="236" spans="1:43" ht="42" hidden="1" customHeight="1" thickTop="1" thickBot="1" x14ac:dyDescent="0.45">
      <c r="A236" s="58" t="s">
        <v>39</v>
      </c>
      <c r="C236" s="62" t="str">
        <f>IF(OR(C229="",AN234="対象外"),"対象外",IF(AND(COUNTIFS(G232:AK232,"〇",G233:AK233,"●",G234:AK234,"〇")=COUNTIFS(G233:AK233,"●",G234:AK234,"〇",G235:AK235,"●"),COUNTIF(G235:AK235,"●")&gt;0),"〇","×"))</f>
        <v>対象外</v>
      </c>
      <c r="E236" s="25" t="s">
        <v>13</v>
      </c>
      <c r="F236" s="20"/>
      <c r="G236" s="22"/>
      <c r="H236" s="22"/>
      <c r="I236" s="22"/>
      <c r="J236" s="22"/>
      <c r="K236" s="22"/>
      <c r="L236" s="22"/>
      <c r="M236" s="22"/>
      <c r="N236" s="22"/>
      <c r="O236" s="21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60"/>
      <c r="AL236" s="31"/>
      <c r="AM236" s="32"/>
      <c r="AN236" s="32"/>
      <c r="AO236" s="32"/>
      <c r="AP236" s="33"/>
      <c r="AQ236" s="23" t="s">
        <v>17</v>
      </c>
    </row>
    <row r="237" spans="1:43" ht="20.25" hidden="1" customHeight="1" x14ac:dyDescent="0.4">
      <c r="E237" s="14"/>
      <c r="F237" s="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4"/>
      <c r="AL237" s="10"/>
      <c r="AM237" s="11"/>
    </row>
    <row r="238" spans="1:43" ht="20.25" hidden="1" customHeight="1" thickBot="1" x14ac:dyDescent="0.45">
      <c r="A238" s="54" t="s">
        <v>30</v>
      </c>
      <c r="B238" s="54" t="str">
        <f>IF(C238="","",IF(C229=12,B229+1,B229))</f>
        <v/>
      </c>
      <c r="C238" s="59" t="str">
        <f>IF(C229="","",IF(DATE(IF(C229=12,B229+1,B229),IF(C229=12,1,C229+1),1)&gt;P$5,"",IF(C229=12,1,C229+1)))</f>
        <v/>
      </c>
      <c r="E238" s="11" t="str">
        <f>IF(B238="","","令和"&amp;B238-2018&amp;"年"&amp;C238&amp;"月")</f>
        <v/>
      </c>
      <c r="G238" s="12" t="s">
        <v>11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1"/>
      <c r="AL238" s="10"/>
      <c r="AM238" s="11"/>
    </row>
    <row r="239" spans="1:43" ht="20.25" hidden="1" customHeight="1" x14ac:dyDescent="0.4">
      <c r="E239" s="82"/>
      <c r="F239" s="83"/>
      <c r="G239" s="15" t="str">
        <f>IF($B238="","",DATE($B238,$C238,1))</f>
        <v/>
      </c>
      <c r="H239" s="15" t="str">
        <f>IF($B238="","",DATE($B238,$C238,2))</f>
        <v/>
      </c>
      <c r="I239" s="15" t="str">
        <f>IF($B238="","",DATE($B238,$C238,3))</f>
        <v/>
      </c>
      <c r="J239" s="15" t="str">
        <f>IF($B238="","",DATE($B238,$C238,4))</f>
        <v/>
      </c>
      <c r="K239" s="15" t="str">
        <f>IF($B238="","",DATE($B238,$C238,5))</f>
        <v/>
      </c>
      <c r="L239" s="15" t="str">
        <f>IF($B238="","",DATE($B238,$C238,6))</f>
        <v/>
      </c>
      <c r="M239" s="15" t="str">
        <f>IF($B238="","",DATE($B238,$C238,7))</f>
        <v/>
      </c>
      <c r="N239" s="15" t="str">
        <f>IF($B238="","",DATE($B238,$C238,8))</f>
        <v/>
      </c>
      <c r="O239" s="15" t="str">
        <f>IF($B238="","",DATE($B238,$C238,9))</f>
        <v/>
      </c>
      <c r="P239" s="15" t="str">
        <f>IF($B238="","",DATE($B238,$C238,10))</f>
        <v/>
      </c>
      <c r="Q239" s="15" t="str">
        <f>IF($B238="","",DATE($B238,$C238,11))</f>
        <v/>
      </c>
      <c r="R239" s="15" t="str">
        <f>IF($B238="","",DATE($B238,$C238,12))</f>
        <v/>
      </c>
      <c r="S239" s="15" t="str">
        <f>IF($B238="","",DATE($B238,$C238,13))</f>
        <v/>
      </c>
      <c r="T239" s="15" t="str">
        <f>IF($B238="","",DATE($B238,$C238,14))</f>
        <v/>
      </c>
      <c r="U239" s="15" t="str">
        <f>IF($B238="","",DATE($B238,$C238,15))</f>
        <v/>
      </c>
      <c r="V239" s="15" t="str">
        <f>IF($B238="","",DATE($B238,$C238,16))</f>
        <v/>
      </c>
      <c r="W239" s="15" t="str">
        <f>IF($B238="","",DATE($B238,$C238,17))</f>
        <v/>
      </c>
      <c r="X239" s="15" t="str">
        <f>IF($B238="","",DATE($B238,$C238,18))</f>
        <v/>
      </c>
      <c r="Y239" s="15" t="str">
        <f>IF($B238="","",DATE($B238,$C238,19))</f>
        <v/>
      </c>
      <c r="Z239" s="15" t="str">
        <f>IF($B238="","",DATE($B238,$C238,20))</f>
        <v/>
      </c>
      <c r="AA239" s="15" t="str">
        <f>IF($B238="","",DATE($B238,$C238,21))</f>
        <v/>
      </c>
      <c r="AB239" s="15" t="str">
        <f>IF($B238="","",DATE($B238,$C238,22))</f>
        <v/>
      </c>
      <c r="AC239" s="15" t="str">
        <f>IF($B238="","",DATE($B238,$C238,23))</f>
        <v/>
      </c>
      <c r="AD239" s="15" t="str">
        <f>IF($B238="","",DATE($B238,$C238,24))</f>
        <v/>
      </c>
      <c r="AE239" s="15" t="str">
        <f>IF($B238="","",DATE($B238,$C238,25))</f>
        <v/>
      </c>
      <c r="AF239" s="15" t="str">
        <f>IF($B238="","",DATE($B238,$C238,26))</f>
        <v/>
      </c>
      <c r="AG239" s="15" t="str">
        <f>IF($B238="","",DATE($B238,$C238,27))</f>
        <v/>
      </c>
      <c r="AH239" s="15" t="str">
        <f>IF($B238="","",DATE($B238,$C238,28))</f>
        <v/>
      </c>
      <c r="AI239" s="15" t="str">
        <f>IF($B238="","",IF(MONTH(DATE($B238,$C238,29))=$C238,DATE($B238,$C238,29),""))</f>
        <v/>
      </c>
      <c r="AJ239" s="15" t="str">
        <f>IF($B238="","",IF(MONTH(DATE($B238,$C238,30))=$C238,DATE($B238,$C238,30),""))</f>
        <v/>
      </c>
      <c r="AK239" s="15" t="str">
        <f>IF($B238="","",IF(MONTH(DATE($B238,$C238,31))=$C238,DATE($B238,$C238,31),""))</f>
        <v/>
      </c>
      <c r="AL239" s="86" t="s">
        <v>8</v>
      </c>
      <c r="AM239" s="86" t="s">
        <v>4</v>
      </c>
      <c r="AN239" s="88" t="s">
        <v>35</v>
      </c>
      <c r="AO239" s="93" t="s">
        <v>42</v>
      </c>
      <c r="AP239" s="89" t="s">
        <v>34</v>
      </c>
      <c r="AQ239" s="91" t="s">
        <v>13</v>
      </c>
    </row>
    <row r="240" spans="1:43" ht="20.25" hidden="1" customHeight="1" thickBot="1" x14ac:dyDescent="0.45">
      <c r="A240" s="54" t="s">
        <v>26</v>
      </c>
      <c r="B240" s="54">
        <f>COUNTIFS(G239:AK239,"&gt;="&amp;H$5,G239:AK239,"&lt;="&amp;P$5,G240:AK240,"土",G241:AK241,"〇")+COUNTIFS(G239:AK239,"&gt;="&amp;H$5,G239:AK239,"&lt;="&amp;P$5,G240:AK240,"日",G241:AK241,"〇")</f>
        <v>0</v>
      </c>
      <c r="C240" s="54">
        <f>COUNTIFS(G239:AK239,"&gt;="&amp;H$5,G239:AK239,"&lt;="&amp;P$5,G240:AK240,"土",G243:AK243,"〇")+COUNTIFS(G239:AK239,"&gt;="&amp;H$5,G239:AK239,"&lt;="&amp;P$5,G240:AK240,"日",G243:AK243,"〇")</f>
        <v>0</v>
      </c>
      <c r="E240" s="84"/>
      <c r="F240" s="85"/>
      <c r="G240" s="19" t="str">
        <f>IFERROR(IF(WEEKDAY(G239,1)=1,"日",IF(WEEKDAY(G239,1)=2,"月",IF(WEEKDAY(G239,1)=3,"火",IF(WEEKDAY(G239,1)=4,"水",IF(WEEKDAY(G239,1)=5,"木",IF(WEEKDAY(G239,1)=6,"金","土")))))),"")</f>
        <v/>
      </c>
      <c r="H240" s="19" t="str">
        <f t="shared" ref="H240:N240" si="49">IFERROR(IF(WEEKDAY(H239,1)=1,"日",IF(WEEKDAY(H239,1)=2,"月",IF(WEEKDAY(H239,1)=3,"火",IF(WEEKDAY(H239,1)=4,"水",IF(WEEKDAY(H239,1)=5,"木",IF(WEEKDAY(H239,1)=6,"金","土")))))),"")</f>
        <v/>
      </c>
      <c r="I240" s="19" t="str">
        <f t="shared" si="49"/>
        <v/>
      </c>
      <c r="J240" s="19" t="str">
        <f t="shared" si="49"/>
        <v/>
      </c>
      <c r="K240" s="19" t="str">
        <f t="shared" si="49"/>
        <v/>
      </c>
      <c r="L240" s="19" t="str">
        <f t="shared" si="49"/>
        <v/>
      </c>
      <c r="M240" s="19" t="str">
        <f t="shared" si="49"/>
        <v/>
      </c>
      <c r="N240" s="19" t="str">
        <f t="shared" si="49"/>
        <v/>
      </c>
      <c r="O240" s="19" t="str">
        <f>IFERROR(IF(WEEKDAY(O239,1)=1,"日",IF(WEEKDAY(O239,1)=2,"月",IF(WEEKDAY(O239,1)=3,"火",IF(WEEKDAY(O239,1)=4,"水",IF(WEEKDAY(O239,1)=5,"木",IF(WEEKDAY(O239,1)=6,"金","土")))))),"")</f>
        <v/>
      </c>
      <c r="P240" s="19" t="str">
        <f t="shared" ref="P240:AK240" si="50">IFERROR(IF(WEEKDAY(P239,1)=1,"日",IF(WEEKDAY(P239,1)=2,"月",IF(WEEKDAY(P239,1)=3,"火",IF(WEEKDAY(P239,1)=4,"水",IF(WEEKDAY(P239,1)=5,"木",IF(WEEKDAY(P239,1)=6,"金","土")))))),"")</f>
        <v/>
      </c>
      <c r="Q240" s="19" t="str">
        <f t="shared" si="50"/>
        <v/>
      </c>
      <c r="R240" s="19" t="str">
        <f t="shared" si="50"/>
        <v/>
      </c>
      <c r="S240" s="19" t="str">
        <f t="shared" si="50"/>
        <v/>
      </c>
      <c r="T240" s="19" t="str">
        <f t="shared" si="50"/>
        <v/>
      </c>
      <c r="U240" s="19" t="str">
        <f t="shared" si="50"/>
        <v/>
      </c>
      <c r="V240" s="19" t="str">
        <f t="shared" si="50"/>
        <v/>
      </c>
      <c r="W240" s="19" t="str">
        <f t="shared" si="50"/>
        <v/>
      </c>
      <c r="X240" s="19" t="str">
        <f t="shared" si="50"/>
        <v/>
      </c>
      <c r="Y240" s="19" t="str">
        <f t="shared" si="50"/>
        <v/>
      </c>
      <c r="Z240" s="19" t="str">
        <f t="shared" si="50"/>
        <v/>
      </c>
      <c r="AA240" s="19" t="str">
        <f t="shared" si="50"/>
        <v/>
      </c>
      <c r="AB240" s="19" t="str">
        <f t="shared" si="50"/>
        <v/>
      </c>
      <c r="AC240" s="19" t="str">
        <f t="shared" si="50"/>
        <v/>
      </c>
      <c r="AD240" s="19" t="str">
        <f t="shared" si="50"/>
        <v/>
      </c>
      <c r="AE240" s="19" t="str">
        <f t="shared" si="50"/>
        <v/>
      </c>
      <c r="AF240" s="19" t="str">
        <f t="shared" si="50"/>
        <v/>
      </c>
      <c r="AG240" s="19" t="str">
        <f t="shared" si="50"/>
        <v/>
      </c>
      <c r="AH240" s="19" t="str">
        <f t="shared" si="50"/>
        <v/>
      </c>
      <c r="AI240" s="19" t="str">
        <f t="shared" si="50"/>
        <v/>
      </c>
      <c r="AJ240" s="19" t="str">
        <f t="shared" si="50"/>
        <v/>
      </c>
      <c r="AK240" s="19" t="str">
        <f t="shared" si="50"/>
        <v/>
      </c>
      <c r="AL240" s="87"/>
      <c r="AM240" s="87"/>
      <c r="AN240" s="87"/>
      <c r="AO240" s="94"/>
      <c r="AP240" s="90"/>
      <c r="AQ240" s="92"/>
    </row>
    <row r="241" spans="1:43" ht="20.25" hidden="1" customHeight="1" x14ac:dyDescent="0.4">
      <c r="A241" s="54" t="s">
        <v>32</v>
      </c>
      <c r="B241" s="56">
        <f>AL241</f>
        <v>0</v>
      </c>
      <c r="C241" s="56">
        <f>AL243</f>
        <v>0</v>
      </c>
      <c r="E241" s="95" t="s">
        <v>0</v>
      </c>
      <c r="F241" s="37" t="s">
        <v>7</v>
      </c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15">
        <f>COUNTIFS(G239:AK239,"&gt;="&amp;H$5,G239:AK239,"&lt;="&amp;P$5,G241:AK241,"〇")</f>
        <v>0</v>
      </c>
      <c r="AM241" s="96">
        <f>IFERROR(AL242/AL241,0)</f>
        <v>0</v>
      </c>
      <c r="AN241" s="97" t="str">
        <f>IF(AND(AL241=0,AL242=0),"対象外",
IF(B240=0,"対象外",
IF(AND(B240/AL241&lt;0.285,AL242&gt;=B240),"〇",
IF(AM241&lt;0.285,"×","〇"))))</f>
        <v>対象外</v>
      </c>
      <c r="AO241" s="78"/>
      <c r="AP241" s="98"/>
      <c r="AQ241" s="100" t="s">
        <v>27</v>
      </c>
    </row>
    <row r="242" spans="1:43" ht="20.25" hidden="1" customHeight="1" thickBot="1" x14ac:dyDescent="0.45">
      <c r="A242" s="54" t="s">
        <v>33</v>
      </c>
      <c r="B242" s="54">
        <f>AL242</f>
        <v>0</v>
      </c>
      <c r="C242" s="54">
        <f>AL244</f>
        <v>0</v>
      </c>
      <c r="E242" s="69"/>
      <c r="F242" s="5" t="s">
        <v>10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8"/>
      <c r="AL242" s="7">
        <f>COUNTIFS(G239:AK239,"&gt;="&amp;H$5,G239:AK239,"&lt;="&amp;P$5,G242:AK242,"&lt;&gt;"&amp;"")</f>
        <v>0</v>
      </c>
      <c r="AM242" s="71"/>
      <c r="AN242" s="73"/>
      <c r="AO242" s="79"/>
      <c r="AP242" s="99"/>
      <c r="AQ242" s="101"/>
    </row>
    <row r="243" spans="1:43" ht="20.25" hidden="1" customHeight="1" thickTop="1" x14ac:dyDescent="0.4">
      <c r="A243" s="54" t="s">
        <v>25</v>
      </c>
      <c r="B243" s="57" t="str">
        <f>AN241</f>
        <v>対象外</v>
      </c>
      <c r="C243" s="57" t="str">
        <f>AN243</f>
        <v>対象外</v>
      </c>
      <c r="E243" s="68" t="s">
        <v>1</v>
      </c>
      <c r="F243" s="6" t="s">
        <v>7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27">
        <f>COUNTIFS(G239:AK239,"&gt;="&amp;H$5,G239:AK239,"&lt;="&amp;P$5,G243:AK243,"〇")</f>
        <v>0</v>
      </c>
      <c r="AM243" s="70">
        <f>IFERROR(AL244/AL243,0)</f>
        <v>0</v>
      </c>
      <c r="AN243" s="72" t="str">
        <f>IF(AND(AL243=0,AL244=0),"対象外",
IF(C240=0,"対象外",
IF(AND(C240/AL243&lt;0.285,AL244&gt;=C240),"〇",
IF(AM243&lt;0.285,"×","〇"))))</f>
        <v>対象外</v>
      </c>
      <c r="AO243" s="80" t="str">
        <f>C245</f>
        <v>対象外</v>
      </c>
      <c r="AP243" s="74" t="str">
        <f>IF(AN243="対象外","－",
IF(AN243="×","×",
IF(AND(COUNTIFS(G241:AK241,"〇",G242:AK242,"●",G243:AK243,"〇")=COUNTIFS(G242:AK242,"●",G243:AK243,"〇",G244:AK244,"●"),COUNTIF(G244:AK244,"●")&gt;0),"〇",
IF(AND(COUNTIF(G242:AK242,"●")=0,COUNTIF(G244:AK244,"●")=0,AN243="〇"),"〇","×"))))</f>
        <v>－</v>
      </c>
      <c r="AQ243" s="76" t="s">
        <v>24</v>
      </c>
    </row>
    <row r="244" spans="1:43" ht="20.25" hidden="1" customHeight="1" thickBot="1" x14ac:dyDescent="0.45">
      <c r="A244" s="54" t="s">
        <v>38</v>
      </c>
      <c r="B244" s="57"/>
      <c r="C244" s="57" t="str">
        <f>IF(C238="","",AP243)</f>
        <v/>
      </c>
      <c r="E244" s="69"/>
      <c r="F244" s="5" t="s">
        <v>10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8"/>
      <c r="AL244" s="7">
        <f>COUNTIFS(G239:AK239,"&gt;="&amp;H$5,G239:AK239,"&lt;="&amp;P$5,G244:AK244,"&lt;&gt;"&amp;"")</f>
        <v>0</v>
      </c>
      <c r="AM244" s="71"/>
      <c r="AN244" s="73"/>
      <c r="AO244" s="81"/>
      <c r="AP244" s="75"/>
      <c r="AQ244" s="77"/>
    </row>
    <row r="245" spans="1:43" ht="42" hidden="1" customHeight="1" thickTop="1" thickBot="1" x14ac:dyDescent="0.45">
      <c r="A245" s="58" t="s">
        <v>39</v>
      </c>
      <c r="C245" s="62" t="str">
        <f>IF(OR(C238="",AN243="対象外"),"対象外",IF(AND(COUNTIFS(G241:AK241,"〇",G242:AK242,"●",G243:AK243,"〇")=COUNTIFS(G242:AK242,"●",G243:AK243,"〇",G244:AK244,"●"),COUNTIF(G244:AK244,"●")&gt;0),"〇","×"))</f>
        <v>対象外</v>
      </c>
      <c r="E245" s="25" t="s">
        <v>13</v>
      </c>
      <c r="F245" s="20"/>
      <c r="G245" s="22"/>
      <c r="H245" s="22"/>
      <c r="I245" s="22"/>
      <c r="J245" s="22"/>
      <c r="K245" s="22"/>
      <c r="L245" s="22"/>
      <c r="M245" s="22"/>
      <c r="N245" s="22"/>
      <c r="O245" s="21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60"/>
      <c r="AL245" s="31"/>
      <c r="AM245" s="32"/>
      <c r="AN245" s="32"/>
      <c r="AO245" s="32"/>
      <c r="AP245" s="33"/>
      <c r="AQ245" s="23" t="s">
        <v>17</v>
      </c>
    </row>
    <row r="246" spans="1:43" ht="20.25" hidden="1" customHeight="1" x14ac:dyDescent="0.4">
      <c r="E246" s="14"/>
      <c r="F246" s="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4"/>
      <c r="AL246" s="10"/>
      <c r="AM246" s="11"/>
    </row>
    <row r="247" spans="1:43" ht="20.25" hidden="1" customHeight="1" thickBot="1" x14ac:dyDescent="0.45">
      <c r="A247" s="54" t="s">
        <v>30</v>
      </c>
      <c r="B247" s="54" t="str">
        <f>IF(C247="","",IF(C238=12,B238+1,B238))</f>
        <v/>
      </c>
      <c r="C247" s="59" t="str">
        <f>IF(C238="","",IF(DATE(IF(C238=12,B238+1,B238),IF(C238=12,1,C238+1),1)&gt;P$5,"",IF(C238=12,1,C238+1)))</f>
        <v/>
      </c>
      <c r="E247" s="11" t="str">
        <f>IF(B247="","","令和"&amp;B247-2018&amp;"年"&amp;C247&amp;"月")</f>
        <v/>
      </c>
      <c r="G247" s="12" t="s">
        <v>11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1"/>
      <c r="AL247" s="10"/>
      <c r="AM247" s="11"/>
    </row>
    <row r="248" spans="1:43" ht="20.25" hidden="1" customHeight="1" x14ac:dyDescent="0.4">
      <c r="E248" s="82"/>
      <c r="F248" s="83"/>
      <c r="G248" s="15" t="str">
        <f>IF($B247="","",DATE($B247,$C247,1))</f>
        <v/>
      </c>
      <c r="H248" s="15" t="str">
        <f>IF($B247="","",DATE($B247,$C247,2))</f>
        <v/>
      </c>
      <c r="I248" s="15" t="str">
        <f>IF($B247="","",DATE($B247,$C247,3))</f>
        <v/>
      </c>
      <c r="J248" s="15" t="str">
        <f>IF($B247="","",DATE($B247,$C247,4))</f>
        <v/>
      </c>
      <c r="K248" s="15" t="str">
        <f>IF($B247="","",DATE($B247,$C247,5))</f>
        <v/>
      </c>
      <c r="L248" s="15" t="str">
        <f>IF($B247="","",DATE($B247,$C247,6))</f>
        <v/>
      </c>
      <c r="M248" s="15" t="str">
        <f>IF($B247="","",DATE($B247,$C247,7))</f>
        <v/>
      </c>
      <c r="N248" s="15" t="str">
        <f>IF($B247="","",DATE($B247,$C247,8))</f>
        <v/>
      </c>
      <c r="O248" s="15" t="str">
        <f>IF($B247="","",DATE($B247,$C247,9))</f>
        <v/>
      </c>
      <c r="P248" s="15" t="str">
        <f>IF($B247="","",DATE($B247,$C247,10))</f>
        <v/>
      </c>
      <c r="Q248" s="15" t="str">
        <f>IF($B247="","",DATE($B247,$C247,11))</f>
        <v/>
      </c>
      <c r="R248" s="15" t="str">
        <f>IF($B247="","",DATE($B247,$C247,12))</f>
        <v/>
      </c>
      <c r="S248" s="15" t="str">
        <f>IF($B247="","",DATE($B247,$C247,13))</f>
        <v/>
      </c>
      <c r="T248" s="15" t="str">
        <f>IF($B247="","",DATE($B247,$C247,14))</f>
        <v/>
      </c>
      <c r="U248" s="15" t="str">
        <f>IF($B247="","",DATE($B247,$C247,15))</f>
        <v/>
      </c>
      <c r="V248" s="15" t="str">
        <f>IF($B247="","",DATE($B247,$C247,16))</f>
        <v/>
      </c>
      <c r="W248" s="15" t="str">
        <f>IF($B247="","",DATE($B247,$C247,17))</f>
        <v/>
      </c>
      <c r="X248" s="15" t="str">
        <f>IF($B247="","",DATE($B247,$C247,18))</f>
        <v/>
      </c>
      <c r="Y248" s="15" t="str">
        <f>IF($B247="","",DATE($B247,$C247,19))</f>
        <v/>
      </c>
      <c r="Z248" s="15" t="str">
        <f>IF($B247="","",DATE($B247,$C247,20))</f>
        <v/>
      </c>
      <c r="AA248" s="15" t="str">
        <f>IF($B247="","",DATE($B247,$C247,21))</f>
        <v/>
      </c>
      <c r="AB248" s="15" t="str">
        <f>IF($B247="","",DATE($B247,$C247,22))</f>
        <v/>
      </c>
      <c r="AC248" s="15" t="str">
        <f>IF($B247="","",DATE($B247,$C247,23))</f>
        <v/>
      </c>
      <c r="AD248" s="15" t="str">
        <f>IF($B247="","",DATE($B247,$C247,24))</f>
        <v/>
      </c>
      <c r="AE248" s="15" t="str">
        <f>IF($B247="","",DATE($B247,$C247,25))</f>
        <v/>
      </c>
      <c r="AF248" s="15" t="str">
        <f>IF($B247="","",DATE($B247,$C247,26))</f>
        <v/>
      </c>
      <c r="AG248" s="15" t="str">
        <f>IF($B247="","",DATE($B247,$C247,27))</f>
        <v/>
      </c>
      <c r="AH248" s="15" t="str">
        <f>IF($B247="","",DATE($B247,$C247,28))</f>
        <v/>
      </c>
      <c r="AI248" s="15" t="str">
        <f>IF($B247="","",IF(MONTH(DATE($B247,$C247,29))=$C247,DATE($B247,$C247,29),""))</f>
        <v/>
      </c>
      <c r="AJ248" s="15" t="str">
        <f>IF($B247="","",IF(MONTH(DATE($B247,$C247,30))=$C247,DATE($B247,$C247,30),""))</f>
        <v/>
      </c>
      <c r="AK248" s="15" t="str">
        <f>IF($B247="","",IF(MONTH(DATE($B247,$C247,31))=$C247,DATE($B247,$C247,31),""))</f>
        <v/>
      </c>
      <c r="AL248" s="86" t="s">
        <v>8</v>
      </c>
      <c r="AM248" s="86" t="s">
        <v>4</v>
      </c>
      <c r="AN248" s="88" t="s">
        <v>35</v>
      </c>
      <c r="AO248" s="93" t="s">
        <v>42</v>
      </c>
      <c r="AP248" s="89" t="s">
        <v>34</v>
      </c>
      <c r="AQ248" s="91" t="s">
        <v>13</v>
      </c>
    </row>
    <row r="249" spans="1:43" ht="20.25" hidden="1" customHeight="1" thickBot="1" x14ac:dyDescent="0.45">
      <c r="A249" s="54" t="s">
        <v>26</v>
      </c>
      <c r="B249" s="54">
        <f>COUNTIFS(G248:AK248,"&gt;="&amp;H$5,G248:AK248,"&lt;="&amp;P$5,G249:AK249,"土",G250:AK250,"〇")+COUNTIFS(G248:AK248,"&gt;="&amp;H$5,G248:AK248,"&lt;="&amp;P$5,G249:AK249,"日",G250:AK250,"〇")</f>
        <v>0</v>
      </c>
      <c r="C249" s="54">
        <f>COUNTIFS(G248:AK248,"&gt;="&amp;H$5,G248:AK248,"&lt;="&amp;P$5,G249:AK249,"土",G252:AK252,"〇")+COUNTIFS(G248:AK248,"&gt;="&amp;H$5,G248:AK248,"&lt;="&amp;P$5,G249:AK249,"日",G252:AK252,"〇")</f>
        <v>0</v>
      </c>
      <c r="E249" s="84"/>
      <c r="F249" s="85"/>
      <c r="G249" s="19" t="str">
        <f>IFERROR(IF(WEEKDAY(G248,1)=1,"日",IF(WEEKDAY(G248,1)=2,"月",IF(WEEKDAY(G248,1)=3,"火",IF(WEEKDAY(G248,1)=4,"水",IF(WEEKDAY(G248,1)=5,"木",IF(WEEKDAY(G248,1)=6,"金","土")))))),"")</f>
        <v/>
      </c>
      <c r="H249" s="19" t="str">
        <f t="shared" ref="H249:N249" si="51">IFERROR(IF(WEEKDAY(H248,1)=1,"日",IF(WEEKDAY(H248,1)=2,"月",IF(WEEKDAY(H248,1)=3,"火",IF(WEEKDAY(H248,1)=4,"水",IF(WEEKDAY(H248,1)=5,"木",IF(WEEKDAY(H248,1)=6,"金","土")))))),"")</f>
        <v/>
      </c>
      <c r="I249" s="19" t="str">
        <f t="shared" si="51"/>
        <v/>
      </c>
      <c r="J249" s="19" t="str">
        <f t="shared" si="51"/>
        <v/>
      </c>
      <c r="K249" s="19" t="str">
        <f t="shared" si="51"/>
        <v/>
      </c>
      <c r="L249" s="19" t="str">
        <f t="shared" si="51"/>
        <v/>
      </c>
      <c r="M249" s="19" t="str">
        <f t="shared" si="51"/>
        <v/>
      </c>
      <c r="N249" s="19" t="str">
        <f t="shared" si="51"/>
        <v/>
      </c>
      <c r="O249" s="19" t="str">
        <f>IFERROR(IF(WEEKDAY(O248,1)=1,"日",IF(WEEKDAY(O248,1)=2,"月",IF(WEEKDAY(O248,1)=3,"火",IF(WEEKDAY(O248,1)=4,"水",IF(WEEKDAY(O248,1)=5,"木",IF(WEEKDAY(O248,1)=6,"金","土")))))),"")</f>
        <v/>
      </c>
      <c r="P249" s="19" t="str">
        <f t="shared" ref="P249:AK249" si="52">IFERROR(IF(WEEKDAY(P248,1)=1,"日",IF(WEEKDAY(P248,1)=2,"月",IF(WEEKDAY(P248,1)=3,"火",IF(WEEKDAY(P248,1)=4,"水",IF(WEEKDAY(P248,1)=5,"木",IF(WEEKDAY(P248,1)=6,"金","土")))))),"")</f>
        <v/>
      </c>
      <c r="Q249" s="19" t="str">
        <f t="shared" si="52"/>
        <v/>
      </c>
      <c r="R249" s="19" t="str">
        <f t="shared" si="52"/>
        <v/>
      </c>
      <c r="S249" s="19" t="str">
        <f t="shared" si="52"/>
        <v/>
      </c>
      <c r="T249" s="19" t="str">
        <f t="shared" si="52"/>
        <v/>
      </c>
      <c r="U249" s="19" t="str">
        <f t="shared" si="52"/>
        <v/>
      </c>
      <c r="V249" s="19" t="str">
        <f t="shared" si="52"/>
        <v/>
      </c>
      <c r="W249" s="19" t="str">
        <f t="shared" si="52"/>
        <v/>
      </c>
      <c r="X249" s="19" t="str">
        <f t="shared" si="52"/>
        <v/>
      </c>
      <c r="Y249" s="19" t="str">
        <f t="shared" si="52"/>
        <v/>
      </c>
      <c r="Z249" s="19" t="str">
        <f t="shared" si="52"/>
        <v/>
      </c>
      <c r="AA249" s="19" t="str">
        <f t="shared" si="52"/>
        <v/>
      </c>
      <c r="AB249" s="19" t="str">
        <f t="shared" si="52"/>
        <v/>
      </c>
      <c r="AC249" s="19" t="str">
        <f t="shared" si="52"/>
        <v/>
      </c>
      <c r="AD249" s="19" t="str">
        <f t="shared" si="52"/>
        <v/>
      </c>
      <c r="AE249" s="19" t="str">
        <f t="shared" si="52"/>
        <v/>
      </c>
      <c r="AF249" s="19" t="str">
        <f t="shared" si="52"/>
        <v/>
      </c>
      <c r="AG249" s="19" t="str">
        <f t="shared" si="52"/>
        <v/>
      </c>
      <c r="AH249" s="19" t="str">
        <f t="shared" si="52"/>
        <v/>
      </c>
      <c r="AI249" s="19" t="str">
        <f t="shared" si="52"/>
        <v/>
      </c>
      <c r="AJ249" s="19" t="str">
        <f t="shared" si="52"/>
        <v/>
      </c>
      <c r="AK249" s="19" t="str">
        <f t="shared" si="52"/>
        <v/>
      </c>
      <c r="AL249" s="87"/>
      <c r="AM249" s="87"/>
      <c r="AN249" s="87"/>
      <c r="AO249" s="94"/>
      <c r="AP249" s="90"/>
      <c r="AQ249" s="92"/>
    </row>
    <row r="250" spans="1:43" ht="20.25" hidden="1" customHeight="1" x14ac:dyDescent="0.4">
      <c r="A250" s="54" t="s">
        <v>32</v>
      </c>
      <c r="B250" s="56">
        <f>AL250</f>
        <v>0</v>
      </c>
      <c r="C250" s="56">
        <f>AL252</f>
        <v>0</v>
      </c>
      <c r="E250" s="95" t="s">
        <v>0</v>
      </c>
      <c r="F250" s="37" t="s">
        <v>7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15">
        <f>COUNTIFS(G248:AK248,"&gt;="&amp;H$5,G248:AK248,"&lt;="&amp;P$5,G250:AK250,"〇")</f>
        <v>0</v>
      </c>
      <c r="AM250" s="96">
        <f>IFERROR(AL251/AL250,0)</f>
        <v>0</v>
      </c>
      <c r="AN250" s="97" t="str">
        <f>IF(AND(AL250=0,AL251=0),"対象外",
IF(B249=0,"対象外",
IF(AND(B249/AL250&lt;0.285,AL251&gt;=B249),"〇",
IF(AM250&lt;0.285,"×","〇"))))</f>
        <v>対象外</v>
      </c>
      <c r="AO250" s="78"/>
      <c r="AP250" s="98"/>
      <c r="AQ250" s="100" t="s">
        <v>27</v>
      </c>
    </row>
    <row r="251" spans="1:43" ht="20.25" hidden="1" customHeight="1" thickBot="1" x14ac:dyDescent="0.45">
      <c r="A251" s="54" t="s">
        <v>33</v>
      </c>
      <c r="B251" s="54">
        <f>AL251</f>
        <v>0</v>
      </c>
      <c r="C251" s="54">
        <f>AL253</f>
        <v>0</v>
      </c>
      <c r="E251" s="69"/>
      <c r="F251" s="5" t="s">
        <v>10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8"/>
      <c r="AL251" s="7">
        <f>COUNTIFS(G248:AK248,"&gt;="&amp;H$5,G248:AK248,"&lt;="&amp;P$5,G251:AK251,"&lt;&gt;"&amp;"")</f>
        <v>0</v>
      </c>
      <c r="AM251" s="71"/>
      <c r="AN251" s="73"/>
      <c r="AO251" s="79"/>
      <c r="AP251" s="99"/>
      <c r="AQ251" s="101"/>
    </row>
    <row r="252" spans="1:43" ht="20.25" hidden="1" customHeight="1" thickTop="1" x14ac:dyDescent="0.4">
      <c r="A252" s="54" t="s">
        <v>25</v>
      </c>
      <c r="B252" s="57" t="str">
        <f>AN250</f>
        <v>対象外</v>
      </c>
      <c r="C252" s="57" t="str">
        <f>AN252</f>
        <v>対象外</v>
      </c>
      <c r="E252" s="68" t="s">
        <v>1</v>
      </c>
      <c r="F252" s="6" t="s">
        <v>7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27">
        <f>COUNTIFS(G248:AK248,"&gt;="&amp;H$5,G248:AK248,"&lt;="&amp;P$5,G252:AK252,"〇")</f>
        <v>0</v>
      </c>
      <c r="AM252" s="70">
        <f>IFERROR(AL253/AL252,0)</f>
        <v>0</v>
      </c>
      <c r="AN252" s="72" t="str">
        <f>IF(AND(AL252=0,AL253=0),"対象外",
IF(C249=0,"対象外",
IF(AND(C249/AL252&lt;0.285,AL253&gt;=C249),"〇",
IF(AM252&lt;0.285,"×","〇"))))</f>
        <v>対象外</v>
      </c>
      <c r="AO252" s="80" t="str">
        <f>C254</f>
        <v>対象外</v>
      </c>
      <c r="AP252" s="74" t="str">
        <f>IF(AN252="対象外","－",
IF(AN252="×","×",
IF(AND(COUNTIFS(G250:AK250,"〇",G251:AK251,"●",G252:AK252,"〇")=COUNTIFS(G251:AK251,"●",G252:AK252,"〇",G253:AK253,"●"),COUNTIF(G253:AK253,"●")&gt;0),"〇",
IF(AND(COUNTIF(G251:AK251,"●")=0,COUNTIF(G253:AK253,"●")=0,AN252="〇"),"〇","×"))))</f>
        <v>－</v>
      </c>
      <c r="AQ252" s="76" t="s">
        <v>24</v>
      </c>
    </row>
    <row r="253" spans="1:43" ht="20.25" hidden="1" customHeight="1" thickBot="1" x14ac:dyDescent="0.45">
      <c r="A253" s="54" t="s">
        <v>38</v>
      </c>
      <c r="B253" s="57"/>
      <c r="C253" s="57" t="str">
        <f>IF(C247="","",AP252)</f>
        <v/>
      </c>
      <c r="E253" s="69"/>
      <c r="F253" s="5" t="s">
        <v>10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8"/>
      <c r="AL253" s="7">
        <f>COUNTIFS(G248:AK248,"&gt;="&amp;H$5,G248:AK248,"&lt;="&amp;P$5,G253:AK253,"&lt;&gt;"&amp;"")</f>
        <v>0</v>
      </c>
      <c r="AM253" s="71"/>
      <c r="AN253" s="73"/>
      <c r="AO253" s="81"/>
      <c r="AP253" s="75"/>
      <c r="AQ253" s="77"/>
    </row>
    <row r="254" spans="1:43" ht="42" hidden="1" customHeight="1" thickTop="1" thickBot="1" x14ac:dyDescent="0.45">
      <c r="A254" s="58" t="s">
        <v>39</v>
      </c>
      <c r="C254" s="62" t="str">
        <f>IF(OR(C247="",AN252="対象外"),"対象外",IF(AND(COUNTIFS(G250:AK250,"〇",G251:AK251,"●",G252:AK252,"〇")=COUNTIFS(G251:AK251,"●",G252:AK252,"〇",G253:AK253,"●"),COUNTIF(G253:AK253,"●")&gt;0),"〇","×"))</f>
        <v>対象外</v>
      </c>
      <c r="E254" s="25" t="s">
        <v>13</v>
      </c>
      <c r="F254" s="20"/>
      <c r="G254" s="22"/>
      <c r="H254" s="22"/>
      <c r="I254" s="22"/>
      <c r="J254" s="22"/>
      <c r="K254" s="22"/>
      <c r="L254" s="22"/>
      <c r="M254" s="22"/>
      <c r="N254" s="22"/>
      <c r="O254" s="21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60"/>
      <c r="AL254" s="31"/>
      <c r="AM254" s="32"/>
      <c r="AN254" s="32"/>
      <c r="AO254" s="32"/>
      <c r="AP254" s="33"/>
      <c r="AQ254" s="23" t="s">
        <v>17</v>
      </c>
    </row>
    <row r="255" spans="1:43" ht="20.25" hidden="1" customHeight="1" x14ac:dyDescent="0.4">
      <c r="E255" s="14"/>
      <c r="F255" s="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4"/>
      <c r="AL255" s="10"/>
      <c r="AM255" s="11"/>
    </row>
    <row r="256" spans="1:43" ht="20.25" hidden="1" customHeight="1" thickBot="1" x14ac:dyDescent="0.45">
      <c r="A256" s="54" t="s">
        <v>30</v>
      </c>
      <c r="B256" s="54" t="str">
        <f>IF(C256="","",IF(C247=12,B247+1,B247))</f>
        <v/>
      </c>
      <c r="C256" s="59" t="str">
        <f>IF(C247="","",IF(DATE(IF(C247=12,B247+1,B247),IF(C247=12,1,C247+1),1)&gt;P$5,"",IF(C247=12,1,C247+1)))</f>
        <v/>
      </c>
      <c r="E256" s="11" t="str">
        <f>IF(B256="","","令和"&amp;B256-2018&amp;"年"&amp;C256&amp;"月")</f>
        <v/>
      </c>
      <c r="G256" s="12" t="s">
        <v>11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1"/>
      <c r="AL256" s="10"/>
      <c r="AM256" s="11"/>
    </row>
    <row r="257" spans="1:43" ht="20.25" hidden="1" customHeight="1" x14ac:dyDescent="0.4">
      <c r="E257" s="82"/>
      <c r="F257" s="83"/>
      <c r="G257" s="15" t="str">
        <f>IF($B256="","",DATE($B256,$C256,1))</f>
        <v/>
      </c>
      <c r="H257" s="15" t="str">
        <f>IF($B256="","",DATE($B256,$C256,2))</f>
        <v/>
      </c>
      <c r="I257" s="15" t="str">
        <f>IF($B256="","",DATE($B256,$C256,3))</f>
        <v/>
      </c>
      <c r="J257" s="15" t="str">
        <f>IF($B256="","",DATE($B256,$C256,4))</f>
        <v/>
      </c>
      <c r="K257" s="15" t="str">
        <f>IF($B256="","",DATE($B256,$C256,5))</f>
        <v/>
      </c>
      <c r="L257" s="15" t="str">
        <f>IF($B256="","",DATE($B256,$C256,6))</f>
        <v/>
      </c>
      <c r="M257" s="15" t="str">
        <f>IF($B256="","",DATE($B256,$C256,7))</f>
        <v/>
      </c>
      <c r="N257" s="15" t="str">
        <f>IF($B256="","",DATE($B256,$C256,8))</f>
        <v/>
      </c>
      <c r="O257" s="15" t="str">
        <f>IF($B256="","",DATE($B256,$C256,9))</f>
        <v/>
      </c>
      <c r="P257" s="15" t="str">
        <f>IF($B256="","",DATE($B256,$C256,10))</f>
        <v/>
      </c>
      <c r="Q257" s="15" t="str">
        <f>IF($B256="","",DATE($B256,$C256,11))</f>
        <v/>
      </c>
      <c r="R257" s="15" t="str">
        <f>IF($B256="","",DATE($B256,$C256,12))</f>
        <v/>
      </c>
      <c r="S257" s="15" t="str">
        <f>IF($B256="","",DATE($B256,$C256,13))</f>
        <v/>
      </c>
      <c r="T257" s="15" t="str">
        <f>IF($B256="","",DATE($B256,$C256,14))</f>
        <v/>
      </c>
      <c r="U257" s="15" t="str">
        <f>IF($B256="","",DATE($B256,$C256,15))</f>
        <v/>
      </c>
      <c r="V257" s="15" t="str">
        <f>IF($B256="","",DATE($B256,$C256,16))</f>
        <v/>
      </c>
      <c r="W257" s="15" t="str">
        <f>IF($B256="","",DATE($B256,$C256,17))</f>
        <v/>
      </c>
      <c r="X257" s="15" t="str">
        <f>IF($B256="","",DATE($B256,$C256,18))</f>
        <v/>
      </c>
      <c r="Y257" s="15" t="str">
        <f>IF($B256="","",DATE($B256,$C256,19))</f>
        <v/>
      </c>
      <c r="Z257" s="15" t="str">
        <f>IF($B256="","",DATE($B256,$C256,20))</f>
        <v/>
      </c>
      <c r="AA257" s="15" t="str">
        <f>IF($B256="","",DATE($B256,$C256,21))</f>
        <v/>
      </c>
      <c r="AB257" s="15" t="str">
        <f>IF($B256="","",DATE($B256,$C256,22))</f>
        <v/>
      </c>
      <c r="AC257" s="15" t="str">
        <f>IF($B256="","",DATE($B256,$C256,23))</f>
        <v/>
      </c>
      <c r="AD257" s="15" t="str">
        <f>IF($B256="","",DATE($B256,$C256,24))</f>
        <v/>
      </c>
      <c r="AE257" s="15" t="str">
        <f>IF($B256="","",DATE($B256,$C256,25))</f>
        <v/>
      </c>
      <c r="AF257" s="15" t="str">
        <f>IF($B256="","",DATE($B256,$C256,26))</f>
        <v/>
      </c>
      <c r="AG257" s="15" t="str">
        <f>IF($B256="","",DATE($B256,$C256,27))</f>
        <v/>
      </c>
      <c r="AH257" s="15" t="str">
        <f>IF($B256="","",DATE($B256,$C256,28))</f>
        <v/>
      </c>
      <c r="AI257" s="15" t="str">
        <f>IF($B256="","",IF(MONTH(DATE($B256,$C256,29))=$C256,DATE($B256,$C256,29),""))</f>
        <v/>
      </c>
      <c r="AJ257" s="15" t="str">
        <f>IF($B256="","",IF(MONTH(DATE($B256,$C256,30))=$C256,DATE($B256,$C256,30),""))</f>
        <v/>
      </c>
      <c r="AK257" s="15" t="str">
        <f>IF($B256="","",IF(MONTH(DATE($B256,$C256,31))=$C256,DATE($B256,$C256,31),""))</f>
        <v/>
      </c>
      <c r="AL257" s="86" t="s">
        <v>8</v>
      </c>
      <c r="AM257" s="86" t="s">
        <v>4</v>
      </c>
      <c r="AN257" s="88" t="s">
        <v>35</v>
      </c>
      <c r="AO257" s="93" t="s">
        <v>42</v>
      </c>
      <c r="AP257" s="89" t="s">
        <v>34</v>
      </c>
      <c r="AQ257" s="91" t="s">
        <v>13</v>
      </c>
    </row>
    <row r="258" spans="1:43" ht="20.25" hidden="1" customHeight="1" thickBot="1" x14ac:dyDescent="0.45">
      <c r="A258" s="54" t="s">
        <v>26</v>
      </c>
      <c r="B258" s="54">
        <f>COUNTIFS(G257:AK257,"&gt;="&amp;H$5,G257:AK257,"&lt;="&amp;P$5,G258:AK258,"土",G259:AK259,"〇")+COUNTIFS(G257:AK257,"&gt;="&amp;H$5,G257:AK257,"&lt;="&amp;P$5,G258:AK258,"日",G259:AK259,"〇")</f>
        <v>0</v>
      </c>
      <c r="C258" s="54">
        <f>COUNTIFS(G257:AK257,"&gt;="&amp;H$5,G257:AK257,"&lt;="&amp;P$5,G258:AK258,"土",G261:AK261,"〇")+COUNTIFS(G257:AK257,"&gt;="&amp;H$5,G257:AK257,"&lt;="&amp;P$5,G258:AK258,"日",G261:AK261,"〇")</f>
        <v>0</v>
      </c>
      <c r="E258" s="84"/>
      <c r="F258" s="85"/>
      <c r="G258" s="19" t="str">
        <f>IFERROR(IF(WEEKDAY(G257,1)=1,"日",IF(WEEKDAY(G257,1)=2,"月",IF(WEEKDAY(G257,1)=3,"火",IF(WEEKDAY(G257,1)=4,"水",IF(WEEKDAY(G257,1)=5,"木",IF(WEEKDAY(G257,1)=6,"金","土")))))),"")</f>
        <v/>
      </c>
      <c r="H258" s="19" t="str">
        <f t="shared" ref="H258:N258" si="53">IFERROR(IF(WEEKDAY(H257,1)=1,"日",IF(WEEKDAY(H257,1)=2,"月",IF(WEEKDAY(H257,1)=3,"火",IF(WEEKDAY(H257,1)=4,"水",IF(WEEKDAY(H257,1)=5,"木",IF(WEEKDAY(H257,1)=6,"金","土")))))),"")</f>
        <v/>
      </c>
      <c r="I258" s="19" t="str">
        <f t="shared" si="53"/>
        <v/>
      </c>
      <c r="J258" s="19" t="str">
        <f t="shared" si="53"/>
        <v/>
      </c>
      <c r="K258" s="19" t="str">
        <f t="shared" si="53"/>
        <v/>
      </c>
      <c r="L258" s="19" t="str">
        <f t="shared" si="53"/>
        <v/>
      </c>
      <c r="M258" s="19" t="str">
        <f t="shared" si="53"/>
        <v/>
      </c>
      <c r="N258" s="19" t="str">
        <f t="shared" si="53"/>
        <v/>
      </c>
      <c r="O258" s="19" t="str">
        <f>IFERROR(IF(WEEKDAY(O257,1)=1,"日",IF(WEEKDAY(O257,1)=2,"月",IF(WEEKDAY(O257,1)=3,"火",IF(WEEKDAY(O257,1)=4,"水",IF(WEEKDAY(O257,1)=5,"木",IF(WEEKDAY(O257,1)=6,"金","土")))))),"")</f>
        <v/>
      </c>
      <c r="P258" s="19" t="str">
        <f t="shared" ref="P258:AK258" si="54">IFERROR(IF(WEEKDAY(P257,1)=1,"日",IF(WEEKDAY(P257,1)=2,"月",IF(WEEKDAY(P257,1)=3,"火",IF(WEEKDAY(P257,1)=4,"水",IF(WEEKDAY(P257,1)=5,"木",IF(WEEKDAY(P257,1)=6,"金","土")))))),"")</f>
        <v/>
      </c>
      <c r="Q258" s="19" t="str">
        <f t="shared" si="54"/>
        <v/>
      </c>
      <c r="R258" s="19" t="str">
        <f t="shared" si="54"/>
        <v/>
      </c>
      <c r="S258" s="19" t="str">
        <f t="shared" si="54"/>
        <v/>
      </c>
      <c r="T258" s="19" t="str">
        <f t="shared" si="54"/>
        <v/>
      </c>
      <c r="U258" s="19" t="str">
        <f t="shared" si="54"/>
        <v/>
      </c>
      <c r="V258" s="19" t="str">
        <f t="shared" si="54"/>
        <v/>
      </c>
      <c r="W258" s="19" t="str">
        <f t="shared" si="54"/>
        <v/>
      </c>
      <c r="X258" s="19" t="str">
        <f t="shared" si="54"/>
        <v/>
      </c>
      <c r="Y258" s="19" t="str">
        <f t="shared" si="54"/>
        <v/>
      </c>
      <c r="Z258" s="19" t="str">
        <f t="shared" si="54"/>
        <v/>
      </c>
      <c r="AA258" s="19" t="str">
        <f t="shared" si="54"/>
        <v/>
      </c>
      <c r="AB258" s="19" t="str">
        <f t="shared" si="54"/>
        <v/>
      </c>
      <c r="AC258" s="19" t="str">
        <f t="shared" si="54"/>
        <v/>
      </c>
      <c r="AD258" s="19" t="str">
        <f t="shared" si="54"/>
        <v/>
      </c>
      <c r="AE258" s="19" t="str">
        <f t="shared" si="54"/>
        <v/>
      </c>
      <c r="AF258" s="19" t="str">
        <f t="shared" si="54"/>
        <v/>
      </c>
      <c r="AG258" s="19" t="str">
        <f t="shared" si="54"/>
        <v/>
      </c>
      <c r="AH258" s="19" t="str">
        <f t="shared" si="54"/>
        <v/>
      </c>
      <c r="AI258" s="19" t="str">
        <f t="shared" si="54"/>
        <v/>
      </c>
      <c r="AJ258" s="19" t="str">
        <f t="shared" si="54"/>
        <v/>
      </c>
      <c r="AK258" s="19" t="str">
        <f t="shared" si="54"/>
        <v/>
      </c>
      <c r="AL258" s="87"/>
      <c r="AM258" s="87"/>
      <c r="AN258" s="87"/>
      <c r="AO258" s="94"/>
      <c r="AP258" s="90"/>
      <c r="AQ258" s="92"/>
    </row>
    <row r="259" spans="1:43" ht="20.25" hidden="1" customHeight="1" x14ac:dyDescent="0.4">
      <c r="A259" s="54" t="s">
        <v>32</v>
      </c>
      <c r="B259" s="56">
        <f>AL259</f>
        <v>0</v>
      </c>
      <c r="C259" s="56">
        <f>AL261</f>
        <v>0</v>
      </c>
      <c r="E259" s="95" t="s">
        <v>0</v>
      </c>
      <c r="F259" s="37" t="s">
        <v>7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15">
        <f>COUNTIFS(G257:AK257,"&gt;="&amp;H$5,G257:AK257,"&lt;="&amp;P$5,G259:AK259,"〇")</f>
        <v>0</v>
      </c>
      <c r="AM259" s="96">
        <f>IFERROR(AL260/AL259,0)</f>
        <v>0</v>
      </c>
      <c r="AN259" s="97" t="str">
        <f>IF(AND(AL259=0,AL260=0),"対象外",
IF(B258=0,"対象外",
IF(AND(B258/AL259&lt;0.285,AL260&gt;=B258),"〇",
IF(AM259&lt;0.285,"×","〇"))))</f>
        <v>対象外</v>
      </c>
      <c r="AO259" s="78"/>
      <c r="AP259" s="98"/>
      <c r="AQ259" s="100" t="s">
        <v>27</v>
      </c>
    </row>
    <row r="260" spans="1:43" ht="20.25" hidden="1" customHeight="1" thickBot="1" x14ac:dyDescent="0.45">
      <c r="A260" s="54" t="s">
        <v>33</v>
      </c>
      <c r="B260" s="54">
        <f>AL260</f>
        <v>0</v>
      </c>
      <c r="C260" s="54">
        <f>AL262</f>
        <v>0</v>
      </c>
      <c r="E260" s="69"/>
      <c r="F260" s="5" t="s">
        <v>10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8"/>
      <c r="AL260" s="7">
        <f>COUNTIFS(G257:AK257,"&gt;="&amp;H$5,G257:AK257,"&lt;="&amp;P$5,G260:AK260,"&lt;&gt;"&amp;"")</f>
        <v>0</v>
      </c>
      <c r="AM260" s="71"/>
      <c r="AN260" s="73"/>
      <c r="AO260" s="79"/>
      <c r="AP260" s="99"/>
      <c r="AQ260" s="101"/>
    </row>
    <row r="261" spans="1:43" ht="20.25" hidden="1" customHeight="1" thickTop="1" x14ac:dyDescent="0.4">
      <c r="A261" s="54" t="s">
        <v>25</v>
      </c>
      <c r="B261" s="57" t="str">
        <f>AN259</f>
        <v>対象外</v>
      </c>
      <c r="C261" s="57" t="str">
        <f>AN261</f>
        <v>対象外</v>
      </c>
      <c r="E261" s="68" t="s">
        <v>1</v>
      </c>
      <c r="F261" s="6" t="s">
        <v>7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27">
        <f>COUNTIFS(G257:AK257,"&gt;="&amp;H$5,G257:AK257,"&lt;="&amp;P$5,G261:AK261,"〇")</f>
        <v>0</v>
      </c>
      <c r="AM261" s="70">
        <f>IFERROR(AL262/AL261,0)</f>
        <v>0</v>
      </c>
      <c r="AN261" s="72" t="str">
        <f>IF(AND(AL261=0,AL262=0),"対象外",
IF(C258=0,"対象外",
IF(AND(C258/AL261&lt;0.285,AL262&gt;=C258),"〇",
IF(AM261&lt;0.285,"×","〇"))))</f>
        <v>対象外</v>
      </c>
      <c r="AO261" s="80" t="str">
        <f>C263</f>
        <v>対象外</v>
      </c>
      <c r="AP261" s="74" t="str">
        <f>IF(AN261="対象外","－",
IF(AN261="×","×",
IF(AND(COUNTIFS(G259:AK259,"〇",G260:AK260,"●",G261:AK261,"〇")=COUNTIFS(G260:AK260,"●",G261:AK261,"〇",G262:AK262,"●"),COUNTIF(G262:AK262,"●")&gt;0),"〇",
IF(AND(COUNTIF(G260:AK260,"●")=0,COUNTIF(G262:AK262,"●")=0,AN261="〇"),"〇","×"))))</f>
        <v>－</v>
      </c>
      <c r="AQ261" s="76" t="s">
        <v>24</v>
      </c>
    </row>
    <row r="262" spans="1:43" ht="20.25" hidden="1" customHeight="1" thickBot="1" x14ac:dyDescent="0.45">
      <c r="A262" s="54" t="s">
        <v>38</v>
      </c>
      <c r="B262" s="57"/>
      <c r="C262" s="57" t="str">
        <f>IF(C256="","",AP261)</f>
        <v/>
      </c>
      <c r="E262" s="69"/>
      <c r="F262" s="5" t="s">
        <v>10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8"/>
      <c r="AL262" s="7">
        <f>COUNTIFS(G257:AK257,"&gt;="&amp;H$5,G257:AK257,"&lt;="&amp;P$5,G262:AK262,"&lt;&gt;"&amp;"")</f>
        <v>0</v>
      </c>
      <c r="AM262" s="71"/>
      <c r="AN262" s="73"/>
      <c r="AO262" s="81"/>
      <c r="AP262" s="75"/>
      <c r="AQ262" s="77"/>
    </row>
    <row r="263" spans="1:43" ht="42" hidden="1" customHeight="1" thickTop="1" thickBot="1" x14ac:dyDescent="0.45">
      <c r="A263" s="58" t="s">
        <v>39</v>
      </c>
      <c r="C263" s="62" t="str">
        <f>IF(OR(C256="",AN261="対象外"),"対象外",IF(AND(COUNTIFS(G259:AK259,"〇",G260:AK260,"●",G261:AK261,"〇")=COUNTIFS(G260:AK260,"●",G261:AK261,"〇",G262:AK262,"●"),COUNTIF(G262:AK262,"●")&gt;0),"〇","×"))</f>
        <v>対象外</v>
      </c>
      <c r="E263" s="25" t="s">
        <v>13</v>
      </c>
      <c r="F263" s="20"/>
      <c r="G263" s="22"/>
      <c r="H263" s="22"/>
      <c r="I263" s="22"/>
      <c r="J263" s="22"/>
      <c r="K263" s="22"/>
      <c r="L263" s="22"/>
      <c r="M263" s="22"/>
      <c r="N263" s="22"/>
      <c r="O263" s="21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60"/>
      <c r="AL263" s="31"/>
      <c r="AM263" s="32"/>
      <c r="AN263" s="32"/>
      <c r="AO263" s="32"/>
      <c r="AP263" s="33"/>
      <c r="AQ263" s="23" t="s">
        <v>17</v>
      </c>
    </row>
    <row r="264" spans="1:43" ht="20.25" hidden="1" customHeight="1" x14ac:dyDescent="0.4">
      <c r="E264" s="14"/>
      <c r="F264" s="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4"/>
      <c r="AL264" s="10"/>
      <c r="AM264" s="11"/>
    </row>
    <row r="265" spans="1:43" ht="20.25" hidden="1" customHeight="1" thickBot="1" x14ac:dyDescent="0.45">
      <c r="A265" s="54" t="s">
        <v>30</v>
      </c>
      <c r="B265" s="54" t="str">
        <f>IF(C265="","",IF(C256=12,B256+1,B256))</f>
        <v/>
      </c>
      <c r="C265" s="59" t="str">
        <f>IF(C256="","",IF(DATE(IF(C256=12,B256+1,B256),IF(C256=12,1,C256+1),1)&gt;P$5,"",IF(C256=12,1,C256+1)))</f>
        <v/>
      </c>
      <c r="E265" s="11" t="str">
        <f>IF(B265="","","令和"&amp;B265-2018&amp;"年"&amp;C265&amp;"月")</f>
        <v/>
      </c>
      <c r="G265" s="12" t="s">
        <v>11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1"/>
      <c r="AL265" s="10"/>
      <c r="AM265" s="11"/>
    </row>
    <row r="266" spans="1:43" ht="20.25" hidden="1" customHeight="1" x14ac:dyDescent="0.4">
      <c r="E266" s="82"/>
      <c r="F266" s="83"/>
      <c r="G266" s="15" t="str">
        <f>IF($B265="","",DATE($B265,$C265,1))</f>
        <v/>
      </c>
      <c r="H266" s="15" t="str">
        <f>IF($B265="","",DATE($B265,$C265,2))</f>
        <v/>
      </c>
      <c r="I266" s="15" t="str">
        <f>IF($B265="","",DATE($B265,$C265,3))</f>
        <v/>
      </c>
      <c r="J266" s="15" t="str">
        <f>IF($B265="","",DATE($B265,$C265,4))</f>
        <v/>
      </c>
      <c r="K266" s="15" t="str">
        <f>IF($B265="","",DATE($B265,$C265,5))</f>
        <v/>
      </c>
      <c r="L266" s="15" t="str">
        <f>IF($B265="","",DATE($B265,$C265,6))</f>
        <v/>
      </c>
      <c r="M266" s="15" t="str">
        <f>IF($B265="","",DATE($B265,$C265,7))</f>
        <v/>
      </c>
      <c r="N266" s="15" t="str">
        <f>IF($B265="","",DATE($B265,$C265,8))</f>
        <v/>
      </c>
      <c r="O266" s="15" t="str">
        <f>IF($B265="","",DATE($B265,$C265,9))</f>
        <v/>
      </c>
      <c r="P266" s="15" t="str">
        <f>IF($B265="","",DATE($B265,$C265,10))</f>
        <v/>
      </c>
      <c r="Q266" s="15" t="str">
        <f>IF($B265="","",DATE($B265,$C265,11))</f>
        <v/>
      </c>
      <c r="R266" s="15" t="str">
        <f>IF($B265="","",DATE($B265,$C265,12))</f>
        <v/>
      </c>
      <c r="S266" s="15" t="str">
        <f>IF($B265="","",DATE($B265,$C265,13))</f>
        <v/>
      </c>
      <c r="T266" s="15" t="str">
        <f>IF($B265="","",DATE($B265,$C265,14))</f>
        <v/>
      </c>
      <c r="U266" s="15" t="str">
        <f>IF($B265="","",DATE($B265,$C265,15))</f>
        <v/>
      </c>
      <c r="V266" s="15" t="str">
        <f>IF($B265="","",DATE($B265,$C265,16))</f>
        <v/>
      </c>
      <c r="W266" s="15" t="str">
        <f>IF($B265="","",DATE($B265,$C265,17))</f>
        <v/>
      </c>
      <c r="X266" s="15" t="str">
        <f>IF($B265="","",DATE($B265,$C265,18))</f>
        <v/>
      </c>
      <c r="Y266" s="15" t="str">
        <f>IF($B265="","",DATE($B265,$C265,19))</f>
        <v/>
      </c>
      <c r="Z266" s="15" t="str">
        <f>IF($B265="","",DATE($B265,$C265,20))</f>
        <v/>
      </c>
      <c r="AA266" s="15" t="str">
        <f>IF($B265="","",DATE($B265,$C265,21))</f>
        <v/>
      </c>
      <c r="AB266" s="15" t="str">
        <f>IF($B265="","",DATE($B265,$C265,22))</f>
        <v/>
      </c>
      <c r="AC266" s="15" t="str">
        <f>IF($B265="","",DATE($B265,$C265,23))</f>
        <v/>
      </c>
      <c r="AD266" s="15" t="str">
        <f>IF($B265="","",DATE($B265,$C265,24))</f>
        <v/>
      </c>
      <c r="AE266" s="15" t="str">
        <f>IF($B265="","",DATE($B265,$C265,25))</f>
        <v/>
      </c>
      <c r="AF266" s="15" t="str">
        <f>IF($B265="","",DATE($B265,$C265,26))</f>
        <v/>
      </c>
      <c r="AG266" s="15" t="str">
        <f>IF($B265="","",DATE($B265,$C265,27))</f>
        <v/>
      </c>
      <c r="AH266" s="15" t="str">
        <f>IF($B265="","",DATE($B265,$C265,28))</f>
        <v/>
      </c>
      <c r="AI266" s="15" t="str">
        <f>IF($B265="","",IF(MONTH(DATE($B265,$C265,29))=$C265,DATE($B265,$C265,29),""))</f>
        <v/>
      </c>
      <c r="AJ266" s="15" t="str">
        <f>IF($B265="","",IF(MONTH(DATE($B265,$C265,30))=$C265,DATE($B265,$C265,30),""))</f>
        <v/>
      </c>
      <c r="AK266" s="15" t="str">
        <f>IF($B265="","",IF(MONTH(DATE($B265,$C265,31))=$C265,DATE($B265,$C265,31),""))</f>
        <v/>
      </c>
      <c r="AL266" s="86" t="s">
        <v>8</v>
      </c>
      <c r="AM266" s="86" t="s">
        <v>4</v>
      </c>
      <c r="AN266" s="88" t="s">
        <v>35</v>
      </c>
      <c r="AO266" s="93" t="s">
        <v>42</v>
      </c>
      <c r="AP266" s="89" t="s">
        <v>34</v>
      </c>
      <c r="AQ266" s="91" t="s">
        <v>13</v>
      </c>
    </row>
    <row r="267" spans="1:43" ht="20.25" hidden="1" customHeight="1" thickBot="1" x14ac:dyDescent="0.45">
      <c r="A267" s="54" t="s">
        <v>26</v>
      </c>
      <c r="B267" s="54">
        <f>COUNTIFS(G266:AK266,"&gt;="&amp;H$5,G266:AK266,"&lt;="&amp;P$5,G267:AK267,"土",G268:AK268,"〇")+COUNTIFS(G266:AK266,"&gt;="&amp;H$5,G266:AK266,"&lt;="&amp;P$5,G267:AK267,"日",G268:AK268,"〇")</f>
        <v>0</v>
      </c>
      <c r="C267" s="54">
        <f>COUNTIFS(G266:AK266,"&gt;="&amp;H$5,G266:AK266,"&lt;="&amp;P$5,G267:AK267,"土",G270:AK270,"〇")+COUNTIFS(G266:AK266,"&gt;="&amp;H$5,G266:AK266,"&lt;="&amp;P$5,G267:AK267,"日",G270:AK270,"〇")</f>
        <v>0</v>
      </c>
      <c r="E267" s="84"/>
      <c r="F267" s="85"/>
      <c r="G267" s="19" t="str">
        <f>IFERROR(IF(WEEKDAY(G266,1)=1,"日",IF(WEEKDAY(G266,1)=2,"月",IF(WEEKDAY(G266,1)=3,"火",IF(WEEKDAY(G266,1)=4,"水",IF(WEEKDAY(G266,1)=5,"木",IF(WEEKDAY(G266,1)=6,"金","土")))))),"")</f>
        <v/>
      </c>
      <c r="H267" s="19" t="str">
        <f t="shared" ref="H267:N267" si="55">IFERROR(IF(WEEKDAY(H266,1)=1,"日",IF(WEEKDAY(H266,1)=2,"月",IF(WEEKDAY(H266,1)=3,"火",IF(WEEKDAY(H266,1)=4,"水",IF(WEEKDAY(H266,1)=5,"木",IF(WEEKDAY(H266,1)=6,"金","土")))))),"")</f>
        <v/>
      </c>
      <c r="I267" s="19" t="str">
        <f t="shared" si="55"/>
        <v/>
      </c>
      <c r="J267" s="19" t="str">
        <f t="shared" si="55"/>
        <v/>
      </c>
      <c r="K267" s="19" t="str">
        <f t="shared" si="55"/>
        <v/>
      </c>
      <c r="L267" s="19" t="str">
        <f t="shared" si="55"/>
        <v/>
      </c>
      <c r="M267" s="19" t="str">
        <f t="shared" si="55"/>
        <v/>
      </c>
      <c r="N267" s="19" t="str">
        <f t="shared" si="55"/>
        <v/>
      </c>
      <c r="O267" s="19" t="str">
        <f>IFERROR(IF(WEEKDAY(O266,1)=1,"日",IF(WEEKDAY(O266,1)=2,"月",IF(WEEKDAY(O266,1)=3,"火",IF(WEEKDAY(O266,1)=4,"水",IF(WEEKDAY(O266,1)=5,"木",IF(WEEKDAY(O266,1)=6,"金","土")))))),"")</f>
        <v/>
      </c>
      <c r="P267" s="19" t="str">
        <f t="shared" ref="P267:AK267" si="56">IFERROR(IF(WEEKDAY(P266,1)=1,"日",IF(WEEKDAY(P266,1)=2,"月",IF(WEEKDAY(P266,1)=3,"火",IF(WEEKDAY(P266,1)=4,"水",IF(WEEKDAY(P266,1)=5,"木",IF(WEEKDAY(P266,1)=6,"金","土")))))),"")</f>
        <v/>
      </c>
      <c r="Q267" s="19" t="str">
        <f t="shared" si="56"/>
        <v/>
      </c>
      <c r="R267" s="19" t="str">
        <f t="shared" si="56"/>
        <v/>
      </c>
      <c r="S267" s="19" t="str">
        <f t="shared" si="56"/>
        <v/>
      </c>
      <c r="T267" s="19" t="str">
        <f t="shared" si="56"/>
        <v/>
      </c>
      <c r="U267" s="19" t="str">
        <f t="shared" si="56"/>
        <v/>
      </c>
      <c r="V267" s="19" t="str">
        <f t="shared" si="56"/>
        <v/>
      </c>
      <c r="W267" s="19" t="str">
        <f t="shared" si="56"/>
        <v/>
      </c>
      <c r="X267" s="19" t="str">
        <f t="shared" si="56"/>
        <v/>
      </c>
      <c r="Y267" s="19" t="str">
        <f t="shared" si="56"/>
        <v/>
      </c>
      <c r="Z267" s="19" t="str">
        <f t="shared" si="56"/>
        <v/>
      </c>
      <c r="AA267" s="19" t="str">
        <f t="shared" si="56"/>
        <v/>
      </c>
      <c r="AB267" s="19" t="str">
        <f t="shared" si="56"/>
        <v/>
      </c>
      <c r="AC267" s="19" t="str">
        <f t="shared" si="56"/>
        <v/>
      </c>
      <c r="AD267" s="19" t="str">
        <f t="shared" si="56"/>
        <v/>
      </c>
      <c r="AE267" s="19" t="str">
        <f t="shared" si="56"/>
        <v/>
      </c>
      <c r="AF267" s="19" t="str">
        <f t="shared" si="56"/>
        <v/>
      </c>
      <c r="AG267" s="19" t="str">
        <f t="shared" si="56"/>
        <v/>
      </c>
      <c r="AH267" s="19" t="str">
        <f t="shared" si="56"/>
        <v/>
      </c>
      <c r="AI267" s="19" t="str">
        <f t="shared" si="56"/>
        <v/>
      </c>
      <c r="AJ267" s="19" t="str">
        <f t="shared" si="56"/>
        <v/>
      </c>
      <c r="AK267" s="19" t="str">
        <f t="shared" si="56"/>
        <v/>
      </c>
      <c r="AL267" s="87"/>
      <c r="AM267" s="87"/>
      <c r="AN267" s="87"/>
      <c r="AO267" s="94"/>
      <c r="AP267" s="90"/>
      <c r="AQ267" s="92"/>
    </row>
    <row r="268" spans="1:43" ht="20.25" hidden="1" customHeight="1" x14ac:dyDescent="0.4">
      <c r="A268" s="54" t="s">
        <v>32</v>
      </c>
      <c r="B268" s="56">
        <f>AL268</f>
        <v>0</v>
      </c>
      <c r="C268" s="56">
        <f>AL270</f>
        <v>0</v>
      </c>
      <c r="E268" s="95" t="s">
        <v>0</v>
      </c>
      <c r="F268" s="37" t="s">
        <v>7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15">
        <f>COUNTIFS(G266:AK266,"&gt;="&amp;H$5,G266:AK266,"&lt;="&amp;P$5,G268:AK268,"〇")</f>
        <v>0</v>
      </c>
      <c r="AM268" s="96">
        <f>IFERROR(AL269/AL268,0)</f>
        <v>0</v>
      </c>
      <c r="AN268" s="97" t="str">
        <f>IF(AND(AL268=0,AL269=0),"対象外",
IF(B267=0,"対象外",
IF(AND(B267/AL268&lt;0.285,AL269&gt;=B267),"〇",
IF(AM268&lt;0.285,"×","〇"))))</f>
        <v>対象外</v>
      </c>
      <c r="AO268" s="78"/>
      <c r="AP268" s="98"/>
      <c r="AQ268" s="100" t="s">
        <v>27</v>
      </c>
    </row>
    <row r="269" spans="1:43" ht="20.25" hidden="1" customHeight="1" thickBot="1" x14ac:dyDescent="0.45">
      <c r="A269" s="54" t="s">
        <v>33</v>
      </c>
      <c r="B269" s="54">
        <f>AL269</f>
        <v>0</v>
      </c>
      <c r="C269" s="54">
        <f>AL271</f>
        <v>0</v>
      </c>
      <c r="E269" s="69"/>
      <c r="F269" s="5" t="s">
        <v>10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8"/>
      <c r="AL269" s="7">
        <f>COUNTIFS(G266:AK266,"&gt;="&amp;H$5,G266:AK266,"&lt;="&amp;P$5,G269:AK269,"&lt;&gt;"&amp;"")</f>
        <v>0</v>
      </c>
      <c r="AM269" s="71"/>
      <c r="AN269" s="73"/>
      <c r="AO269" s="79"/>
      <c r="AP269" s="99"/>
      <c r="AQ269" s="101"/>
    </row>
    <row r="270" spans="1:43" ht="20.25" hidden="1" customHeight="1" thickTop="1" x14ac:dyDescent="0.4">
      <c r="A270" s="54" t="s">
        <v>25</v>
      </c>
      <c r="B270" s="57" t="str">
        <f>AN268</f>
        <v>対象外</v>
      </c>
      <c r="C270" s="57" t="str">
        <f>AN270</f>
        <v>対象外</v>
      </c>
      <c r="E270" s="68" t="s">
        <v>1</v>
      </c>
      <c r="F270" s="6" t="s">
        <v>7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27">
        <f>COUNTIFS(G266:AK266,"&gt;="&amp;H$5,G266:AK266,"&lt;="&amp;P$5,G270:AK270,"〇")</f>
        <v>0</v>
      </c>
      <c r="AM270" s="70">
        <f>IFERROR(AL271/AL270,0)</f>
        <v>0</v>
      </c>
      <c r="AN270" s="72" t="str">
        <f>IF(AND(AL270=0,AL271=0),"対象外",
IF(C267=0,"対象外",
IF(AND(C267/AL270&lt;0.285,AL271&gt;=C267),"〇",
IF(AM270&lt;0.285,"×","〇"))))</f>
        <v>対象外</v>
      </c>
      <c r="AO270" s="80" t="str">
        <f>C272</f>
        <v>対象外</v>
      </c>
      <c r="AP270" s="74" t="str">
        <f>IF(AN270="対象外","－",
IF(AN270="×","×",
IF(AND(COUNTIFS(G268:AK268,"〇",G269:AK269,"●",G270:AK270,"〇")=COUNTIFS(G269:AK269,"●",G270:AK270,"〇",G271:AK271,"●"),COUNTIF(G271:AK271,"●")&gt;0),"〇",
IF(AND(COUNTIF(G269:AK269,"●")=0,COUNTIF(G271:AK271,"●")=0,AN270="〇"),"〇","×"))))</f>
        <v>－</v>
      </c>
      <c r="AQ270" s="76" t="s">
        <v>24</v>
      </c>
    </row>
    <row r="271" spans="1:43" ht="20.25" hidden="1" customHeight="1" thickBot="1" x14ac:dyDescent="0.45">
      <c r="A271" s="54" t="s">
        <v>38</v>
      </c>
      <c r="B271" s="57"/>
      <c r="C271" s="57" t="str">
        <f>IF(C265="","",AP270)</f>
        <v/>
      </c>
      <c r="E271" s="69"/>
      <c r="F271" s="5" t="s">
        <v>10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8"/>
      <c r="AL271" s="7">
        <f>COUNTIFS(G266:AK266,"&gt;="&amp;H$5,G266:AK266,"&lt;="&amp;P$5,G271:AK271,"&lt;&gt;"&amp;"")</f>
        <v>0</v>
      </c>
      <c r="AM271" s="71"/>
      <c r="AN271" s="73"/>
      <c r="AO271" s="81"/>
      <c r="AP271" s="75"/>
      <c r="AQ271" s="77"/>
    </row>
    <row r="272" spans="1:43" ht="42" hidden="1" customHeight="1" thickTop="1" thickBot="1" x14ac:dyDescent="0.45">
      <c r="A272" s="58" t="s">
        <v>39</v>
      </c>
      <c r="C272" s="62" t="str">
        <f>IF(OR(C265="",AN270="対象外"),"対象外",IF(AND(COUNTIFS(G268:AK268,"〇",G269:AK269,"●",G270:AK270,"〇")=COUNTIFS(G269:AK269,"●",G270:AK270,"〇",G271:AK271,"●"),COUNTIF(G271:AK271,"●")&gt;0),"〇","×"))</f>
        <v>対象外</v>
      </c>
      <c r="E272" s="25" t="s">
        <v>13</v>
      </c>
      <c r="F272" s="20"/>
      <c r="G272" s="22"/>
      <c r="H272" s="22"/>
      <c r="I272" s="22"/>
      <c r="J272" s="22"/>
      <c r="K272" s="22"/>
      <c r="L272" s="22"/>
      <c r="M272" s="22"/>
      <c r="N272" s="22"/>
      <c r="O272" s="21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60"/>
      <c r="AL272" s="31"/>
      <c r="AM272" s="32"/>
      <c r="AN272" s="32"/>
      <c r="AO272" s="32"/>
      <c r="AP272" s="33"/>
      <c r="AQ272" s="23" t="s">
        <v>17</v>
      </c>
    </row>
    <row r="273" spans="1:43" ht="20.25" hidden="1" customHeight="1" x14ac:dyDescent="0.4">
      <c r="E273" s="14"/>
      <c r="F273" s="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4"/>
      <c r="AL273" s="10"/>
      <c r="AM273" s="11"/>
    </row>
    <row r="274" spans="1:43" ht="20.25" hidden="1" customHeight="1" thickBot="1" x14ac:dyDescent="0.45">
      <c r="A274" s="54" t="s">
        <v>30</v>
      </c>
      <c r="B274" s="54" t="str">
        <f>IF(C274="","",IF(C265=12,B265+1,B265))</f>
        <v/>
      </c>
      <c r="C274" s="59" t="str">
        <f>IF(C265="","",IF(DATE(IF(C265=12,B265+1,B265),IF(C265=12,1,C265+1),1)&gt;P$5,"",IF(C265=12,1,C265+1)))</f>
        <v/>
      </c>
      <c r="E274" s="11" t="str">
        <f>IF(B274="","","令和"&amp;B274-2018&amp;"年"&amp;C274&amp;"月")</f>
        <v/>
      </c>
      <c r="G274" s="12" t="s">
        <v>11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1"/>
      <c r="AL274" s="10"/>
      <c r="AM274" s="11"/>
    </row>
    <row r="275" spans="1:43" ht="20.25" hidden="1" customHeight="1" x14ac:dyDescent="0.4">
      <c r="E275" s="82"/>
      <c r="F275" s="83"/>
      <c r="G275" s="15" t="str">
        <f>IF($B274="","",DATE($B274,$C274,1))</f>
        <v/>
      </c>
      <c r="H275" s="15" t="str">
        <f>IF($B274="","",DATE($B274,$C274,2))</f>
        <v/>
      </c>
      <c r="I275" s="15" t="str">
        <f>IF($B274="","",DATE($B274,$C274,3))</f>
        <v/>
      </c>
      <c r="J275" s="15" t="str">
        <f>IF($B274="","",DATE($B274,$C274,4))</f>
        <v/>
      </c>
      <c r="K275" s="15" t="str">
        <f>IF($B274="","",DATE($B274,$C274,5))</f>
        <v/>
      </c>
      <c r="L275" s="15" t="str">
        <f>IF($B274="","",DATE($B274,$C274,6))</f>
        <v/>
      </c>
      <c r="M275" s="15" t="str">
        <f>IF($B274="","",DATE($B274,$C274,7))</f>
        <v/>
      </c>
      <c r="N275" s="15" t="str">
        <f>IF($B274="","",DATE($B274,$C274,8))</f>
        <v/>
      </c>
      <c r="O275" s="15" t="str">
        <f>IF($B274="","",DATE($B274,$C274,9))</f>
        <v/>
      </c>
      <c r="P275" s="15" t="str">
        <f>IF($B274="","",DATE($B274,$C274,10))</f>
        <v/>
      </c>
      <c r="Q275" s="15" t="str">
        <f>IF($B274="","",DATE($B274,$C274,11))</f>
        <v/>
      </c>
      <c r="R275" s="15" t="str">
        <f>IF($B274="","",DATE($B274,$C274,12))</f>
        <v/>
      </c>
      <c r="S275" s="15" t="str">
        <f>IF($B274="","",DATE($B274,$C274,13))</f>
        <v/>
      </c>
      <c r="T275" s="15" t="str">
        <f>IF($B274="","",DATE($B274,$C274,14))</f>
        <v/>
      </c>
      <c r="U275" s="15" t="str">
        <f>IF($B274="","",DATE($B274,$C274,15))</f>
        <v/>
      </c>
      <c r="V275" s="15" t="str">
        <f>IF($B274="","",DATE($B274,$C274,16))</f>
        <v/>
      </c>
      <c r="W275" s="15" t="str">
        <f>IF($B274="","",DATE($B274,$C274,17))</f>
        <v/>
      </c>
      <c r="X275" s="15" t="str">
        <f>IF($B274="","",DATE($B274,$C274,18))</f>
        <v/>
      </c>
      <c r="Y275" s="15" t="str">
        <f>IF($B274="","",DATE($B274,$C274,19))</f>
        <v/>
      </c>
      <c r="Z275" s="15" t="str">
        <f>IF($B274="","",DATE($B274,$C274,20))</f>
        <v/>
      </c>
      <c r="AA275" s="15" t="str">
        <f>IF($B274="","",DATE($B274,$C274,21))</f>
        <v/>
      </c>
      <c r="AB275" s="15" t="str">
        <f>IF($B274="","",DATE($B274,$C274,22))</f>
        <v/>
      </c>
      <c r="AC275" s="15" t="str">
        <f>IF($B274="","",DATE($B274,$C274,23))</f>
        <v/>
      </c>
      <c r="AD275" s="15" t="str">
        <f>IF($B274="","",DATE($B274,$C274,24))</f>
        <v/>
      </c>
      <c r="AE275" s="15" t="str">
        <f>IF($B274="","",DATE($B274,$C274,25))</f>
        <v/>
      </c>
      <c r="AF275" s="15" t="str">
        <f>IF($B274="","",DATE($B274,$C274,26))</f>
        <v/>
      </c>
      <c r="AG275" s="15" t="str">
        <f>IF($B274="","",DATE($B274,$C274,27))</f>
        <v/>
      </c>
      <c r="AH275" s="15" t="str">
        <f>IF($B274="","",DATE($B274,$C274,28))</f>
        <v/>
      </c>
      <c r="AI275" s="15" t="str">
        <f>IF($B274="","",IF(MONTH(DATE($B274,$C274,29))=$C274,DATE($B274,$C274,29),""))</f>
        <v/>
      </c>
      <c r="AJ275" s="15" t="str">
        <f>IF($B274="","",IF(MONTH(DATE($B274,$C274,30))=$C274,DATE($B274,$C274,30),""))</f>
        <v/>
      </c>
      <c r="AK275" s="15" t="str">
        <f>IF($B274="","",IF(MONTH(DATE($B274,$C274,31))=$C274,DATE($B274,$C274,31),""))</f>
        <v/>
      </c>
      <c r="AL275" s="86" t="s">
        <v>8</v>
      </c>
      <c r="AM275" s="86" t="s">
        <v>4</v>
      </c>
      <c r="AN275" s="88" t="s">
        <v>35</v>
      </c>
      <c r="AO275" s="93" t="s">
        <v>42</v>
      </c>
      <c r="AP275" s="89" t="s">
        <v>34</v>
      </c>
      <c r="AQ275" s="91" t="s">
        <v>13</v>
      </c>
    </row>
    <row r="276" spans="1:43" ht="20.25" hidden="1" customHeight="1" thickBot="1" x14ac:dyDescent="0.45">
      <c r="A276" s="54" t="s">
        <v>26</v>
      </c>
      <c r="B276" s="54">
        <f>COUNTIFS(G275:AK275,"&gt;="&amp;H$5,G275:AK275,"&lt;="&amp;P$5,G276:AK276,"土",G277:AK277,"〇")+COUNTIFS(G275:AK275,"&gt;="&amp;H$5,G275:AK275,"&lt;="&amp;P$5,G276:AK276,"日",G277:AK277,"〇")</f>
        <v>0</v>
      </c>
      <c r="C276" s="54">
        <f>COUNTIFS(G275:AK275,"&gt;="&amp;H$5,G275:AK275,"&lt;="&amp;P$5,G276:AK276,"土",G279:AK279,"〇")+COUNTIFS(G275:AK275,"&gt;="&amp;H$5,G275:AK275,"&lt;="&amp;P$5,G276:AK276,"日",G279:AK279,"〇")</f>
        <v>0</v>
      </c>
      <c r="E276" s="84"/>
      <c r="F276" s="85"/>
      <c r="G276" s="19" t="str">
        <f>IFERROR(IF(WEEKDAY(G275,1)=1,"日",IF(WEEKDAY(G275,1)=2,"月",IF(WEEKDAY(G275,1)=3,"火",IF(WEEKDAY(G275,1)=4,"水",IF(WEEKDAY(G275,1)=5,"木",IF(WEEKDAY(G275,1)=6,"金","土")))))),"")</f>
        <v/>
      </c>
      <c r="H276" s="19" t="str">
        <f t="shared" ref="H276:N276" si="57">IFERROR(IF(WEEKDAY(H275,1)=1,"日",IF(WEEKDAY(H275,1)=2,"月",IF(WEEKDAY(H275,1)=3,"火",IF(WEEKDAY(H275,1)=4,"水",IF(WEEKDAY(H275,1)=5,"木",IF(WEEKDAY(H275,1)=6,"金","土")))))),"")</f>
        <v/>
      </c>
      <c r="I276" s="19" t="str">
        <f t="shared" si="57"/>
        <v/>
      </c>
      <c r="J276" s="19" t="str">
        <f t="shared" si="57"/>
        <v/>
      </c>
      <c r="K276" s="19" t="str">
        <f t="shared" si="57"/>
        <v/>
      </c>
      <c r="L276" s="19" t="str">
        <f t="shared" si="57"/>
        <v/>
      </c>
      <c r="M276" s="19" t="str">
        <f t="shared" si="57"/>
        <v/>
      </c>
      <c r="N276" s="19" t="str">
        <f t="shared" si="57"/>
        <v/>
      </c>
      <c r="O276" s="19" t="str">
        <f>IFERROR(IF(WEEKDAY(O275,1)=1,"日",IF(WEEKDAY(O275,1)=2,"月",IF(WEEKDAY(O275,1)=3,"火",IF(WEEKDAY(O275,1)=4,"水",IF(WEEKDAY(O275,1)=5,"木",IF(WEEKDAY(O275,1)=6,"金","土")))))),"")</f>
        <v/>
      </c>
      <c r="P276" s="19" t="str">
        <f t="shared" ref="P276:AK276" si="58">IFERROR(IF(WEEKDAY(P275,1)=1,"日",IF(WEEKDAY(P275,1)=2,"月",IF(WEEKDAY(P275,1)=3,"火",IF(WEEKDAY(P275,1)=4,"水",IF(WEEKDAY(P275,1)=5,"木",IF(WEEKDAY(P275,1)=6,"金","土")))))),"")</f>
        <v/>
      </c>
      <c r="Q276" s="19" t="str">
        <f t="shared" si="58"/>
        <v/>
      </c>
      <c r="R276" s="19" t="str">
        <f t="shared" si="58"/>
        <v/>
      </c>
      <c r="S276" s="19" t="str">
        <f t="shared" si="58"/>
        <v/>
      </c>
      <c r="T276" s="19" t="str">
        <f t="shared" si="58"/>
        <v/>
      </c>
      <c r="U276" s="19" t="str">
        <f t="shared" si="58"/>
        <v/>
      </c>
      <c r="V276" s="19" t="str">
        <f t="shared" si="58"/>
        <v/>
      </c>
      <c r="W276" s="19" t="str">
        <f t="shared" si="58"/>
        <v/>
      </c>
      <c r="X276" s="19" t="str">
        <f t="shared" si="58"/>
        <v/>
      </c>
      <c r="Y276" s="19" t="str">
        <f t="shared" si="58"/>
        <v/>
      </c>
      <c r="Z276" s="19" t="str">
        <f t="shared" si="58"/>
        <v/>
      </c>
      <c r="AA276" s="19" t="str">
        <f t="shared" si="58"/>
        <v/>
      </c>
      <c r="AB276" s="19" t="str">
        <f t="shared" si="58"/>
        <v/>
      </c>
      <c r="AC276" s="19" t="str">
        <f t="shared" si="58"/>
        <v/>
      </c>
      <c r="AD276" s="19" t="str">
        <f t="shared" si="58"/>
        <v/>
      </c>
      <c r="AE276" s="19" t="str">
        <f t="shared" si="58"/>
        <v/>
      </c>
      <c r="AF276" s="19" t="str">
        <f t="shared" si="58"/>
        <v/>
      </c>
      <c r="AG276" s="19" t="str">
        <f t="shared" si="58"/>
        <v/>
      </c>
      <c r="AH276" s="19" t="str">
        <f t="shared" si="58"/>
        <v/>
      </c>
      <c r="AI276" s="19" t="str">
        <f t="shared" si="58"/>
        <v/>
      </c>
      <c r="AJ276" s="19" t="str">
        <f t="shared" si="58"/>
        <v/>
      </c>
      <c r="AK276" s="19" t="str">
        <f t="shared" si="58"/>
        <v/>
      </c>
      <c r="AL276" s="87"/>
      <c r="AM276" s="87"/>
      <c r="AN276" s="87"/>
      <c r="AO276" s="94"/>
      <c r="AP276" s="90"/>
      <c r="AQ276" s="92"/>
    </row>
    <row r="277" spans="1:43" ht="20.25" hidden="1" customHeight="1" x14ac:dyDescent="0.4">
      <c r="A277" s="54" t="s">
        <v>32</v>
      </c>
      <c r="B277" s="56">
        <f>AL277</f>
        <v>0</v>
      </c>
      <c r="C277" s="56">
        <f>AL279</f>
        <v>0</v>
      </c>
      <c r="E277" s="95" t="s">
        <v>0</v>
      </c>
      <c r="F277" s="37" t="s">
        <v>7</v>
      </c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15">
        <f>COUNTIFS(G275:AK275,"&gt;="&amp;H$5,G275:AK275,"&lt;="&amp;P$5,G277:AK277,"〇")</f>
        <v>0</v>
      </c>
      <c r="AM277" s="96">
        <f>IFERROR(AL278/AL277,0)</f>
        <v>0</v>
      </c>
      <c r="AN277" s="97" t="str">
        <f>IF(AND(AL277=0,AL278=0),"対象外",
IF(B276=0,"対象外",
IF(AND(B276/AL277&lt;0.285,AL278&gt;=B276),"〇",
IF(AM277&lt;0.285,"×","〇"))))</f>
        <v>対象外</v>
      </c>
      <c r="AO277" s="78"/>
      <c r="AP277" s="98"/>
      <c r="AQ277" s="100" t="s">
        <v>27</v>
      </c>
    </row>
    <row r="278" spans="1:43" ht="20.25" hidden="1" customHeight="1" thickBot="1" x14ac:dyDescent="0.45">
      <c r="A278" s="54" t="s">
        <v>33</v>
      </c>
      <c r="B278" s="54">
        <f>AL278</f>
        <v>0</v>
      </c>
      <c r="C278" s="54">
        <f>AL280</f>
        <v>0</v>
      </c>
      <c r="E278" s="69"/>
      <c r="F278" s="5" t="s">
        <v>10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8"/>
      <c r="AL278" s="7">
        <f>COUNTIFS(G275:AK275,"&gt;="&amp;H$5,G275:AK275,"&lt;="&amp;P$5,G278:AK278,"&lt;&gt;"&amp;"")</f>
        <v>0</v>
      </c>
      <c r="AM278" s="71"/>
      <c r="AN278" s="73"/>
      <c r="AO278" s="79"/>
      <c r="AP278" s="99"/>
      <c r="AQ278" s="101"/>
    </row>
    <row r="279" spans="1:43" ht="20.25" hidden="1" customHeight="1" thickTop="1" x14ac:dyDescent="0.4">
      <c r="A279" s="54" t="s">
        <v>25</v>
      </c>
      <c r="B279" s="57" t="str">
        <f>AN277</f>
        <v>対象外</v>
      </c>
      <c r="C279" s="57" t="str">
        <f>AN279</f>
        <v>対象外</v>
      </c>
      <c r="E279" s="68" t="s">
        <v>1</v>
      </c>
      <c r="F279" s="6" t="s">
        <v>7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27">
        <f>COUNTIFS(G275:AK275,"&gt;="&amp;H$5,G275:AK275,"&lt;="&amp;P$5,G279:AK279,"〇")</f>
        <v>0</v>
      </c>
      <c r="AM279" s="70">
        <f>IFERROR(AL280/AL279,0)</f>
        <v>0</v>
      </c>
      <c r="AN279" s="72" t="str">
        <f>IF(AND(AL279=0,AL280=0),"対象外",
IF(C276=0,"対象外",
IF(AND(C276/AL279&lt;0.285,AL280&gt;=C276),"〇",
IF(AM279&lt;0.285,"×","〇"))))</f>
        <v>対象外</v>
      </c>
      <c r="AO279" s="80" t="str">
        <f>C281</f>
        <v>対象外</v>
      </c>
      <c r="AP279" s="74" t="str">
        <f>IF(AN279="対象外","－",
IF(AN279="×","×",
IF(AND(COUNTIFS(G277:AK277,"〇",G278:AK278,"●",G279:AK279,"〇")=COUNTIFS(G278:AK278,"●",G279:AK279,"〇",G280:AK280,"●"),COUNTIF(G280:AK280,"●")&gt;0),"〇",
IF(AND(COUNTIF(G278:AK278,"●")=0,COUNTIF(G280:AK280,"●")=0,AN279="〇"),"〇","×"))))</f>
        <v>－</v>
      </c>
      <c r="AQ279" s="76" t="s">
        <v>24</v>
      </c>
    </row>
    <row r="280" spans="1:43" ht="20.25" hidden="1" customHeight="1" thickBot="1" x14ac:dyDescent="0.45">
      <c r="A280" s="54" t="s">
        <v>38</v>
      </c>
      <c r="B280" s="57"/>
      <c r="C280" s="57" t="str">
        <f>IF(C274="","",AP279)</f>
        <v/>
      </c>
      <c r="E280" s="69"/>
      <c r="F280" s="5" t="s">
        <v>10</v>
      </c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8"/>
      <c r="AL280" s="7">
        <f>COUNTIFS(G275:AK275,"&gt;="&amp;H$5,G275:AK275,"&lt;="&amp;P$5,G280:AK280,"&lt;&gt;"&amp;"")</f>
        <v>0</v>
      </c>
      <c r="AM280" s="71"/>
      <c r="AN280" s="73"/>
      <c r="AO280" s="81"/>
      <c r="AP280" s="75"/>
      <c r="AQ280" s="77"/>
    </row>
    <row r="281" spans="1:43" ht="42" hidden="1" customHeight="1" thickTop="1" thickBot="1" x14ac:dyDescent="0.45">
      <c r="A281" s="58" t="s">
        <v>39</v>
      </c>
      <c r="C281" s="62" t="str">
        <f>IF(OR(C274="",AN279="対象外"),"対象外",IF(AND(COUNTIFS(G277:AK277,"〇",G278:AK278,"●",G279:AK279,"〇")=COUNTIFS(G278:AK278,"●",G279:AK279,"〇",G280:AK280,"●"),COUNTIF(G280:AK280,"●")&gt;0),"〇","×"))</f>
        <v>対象外</v>
      </c>
      <c r="E281" s="25" t="s">
        <v>13</v>
      </c>
      <c r="F281" s="20"/>
      <c r="G281" s="22"/>
      <c r="H281" s="22"/>
      <c r="I281" s="22"/>
      <c r="J281" s="22"/>
      <c r="K281" s="22"/>
      <c r="L281" s="22"/>
      <c r="M281" s="22"/>
      <c r="N281" s="22"/>
      <c r="O281" s="21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60"/>
      <c r="AL281" s="31"/>
      <c r="AM281" s="32"/>
      <c r="AN281" s="32"/>
      <c r="AO281" s="32"/>
      <c r="AP281" s="33"/>
      <c r="AQ281" s="23" t="s">
        <v>17</v>
      </c>
    </row>
    <row r="282" spans="1:43" ht="20.25" hidden="1" customHeight="1" x14ac:dyDescent="0.4">
      <c r="E282" s="14"/>
      <c r="F282" s="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4"/>
      <c r="AL282" s="10"/>
      <c r="AM282" s="11"/>
    </row>
    <row r="283" spans="1:43" ht="20.25" hidden="1" customHeight="1" thickBot="1" x14ac:dyDescent="0.45">
      <c r="A283" s="54" t="s">
        <v>30</v>
      </c>
      <c r="B283" s="54" t="str">
        <f>IF(C283="","",IF(C274=12,B274+1,B274))</f>
        <v/>
      </c>
      <c r="C283" s="59" t="str">
        <f>IF(C274="","",IF(DATE(IF(C274=12,B274+1,B274),IF(C274=12,1,C274+1),1)&gt;P$5,"",IF(C274=12,1,C274+1)))</f>
        <v/>
      </c>
      <c r="E283" s="11" t="str">
        <f>IF(B283="","","令和"&amp;B283-2018&amp;"年"&amp;C283&amp;"月")</f>
        <v/>
      </c>
      <c r="G283" s="12" t="s">
        <v>11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1"/>
      <c r="AL283" s="10"/>
      <c r="AM283" s="11"/>
    </row>
    <row r="284" spans="1:43" ht="20.25" hidden="1" customHeight="1" x14ac:dyDescent="0.4">
      <c r="E284" s="82"/>
      <c r="F284" s="83"/>
      <c r="G284" s="15" t="str">
        <f>IF($B283="","",DATE($B283,$C283,1))</f>
        <v/>
      </c>
      <c r="H284" s="15" t="str">
        <f>IF($B283="","",DATE($B283,$C283,2))</f>
        <v/>
      </c>
      <c r="I284" s="15" t="str">
        <f>IF($B283="","",DATE($B283,$C283,3))</f>
        <v/>
      </c>
      <c r="J284" s="15" t="str">
        <f>IF($B283="","",DATE($B283,$C283,4))</f>
        <v/>
      </c>
      <c r="K284" s="15" t="str">
        <f>IF($B283="","",DATE($B283,$C283,5))</f>
        <v/>
      </c>
      <c r="L284" s="15" t="str">
        <f>IF($B283="","",DATE($B283,$C283,6))</f>
        <v/>
      </c>
      <c r="M284" s="15" t="str">
        <f>IF($B283="","",DATE($B283,$C283,7))</f>
        <v/>
      </c>
      <c r="N284" s="15" t="str">
        <f>IF($B283="","",DATE($B283,$C283,8))</f>
        <v/>
      </c>
      <c r="O284" s="15" t="str">
        <f>IF($B283="","",DATE($B283,$C283,9))</f>
        <v/>
      </c>
      <c r="P284" s="15" t="str">
        <f>IF($B283="","",DATE($B283,$C283,10))</f>
        <v/>
      </c>
      <c r="Q284" s="15" t="str">
        <f>IF($B283="","",DATE($B283,$C283,11))</f>
        <v/>
      </c>
      <c r="R284" s="15" t="str">
        <f>IF($B283="","",DATE($B283,$C283,12))</f>
        <v/>
      </c>
      <c r="S284" s="15" t="str">
        <f>IF($B283="","",DATE($B283,$C283,13))</f>
        <v/>
      </c>
      <c r="T284" s="15" t="str">
        <f>IF($B283="","",DATE($B283,$C283,14))</f>
        <v/>
      </c>
      <c r="U284" s="15" t="str">
        <f>IF($B283="","",DATE($B283,$C283,15))</f>
        <v/>
      </c>
      <c r="V284" s="15" t="str">
        <f>IF($B283="","",DATE($B283,$C283,16))</f>
        <v/>
      </c>
      <c r="W284" s="15" t="str">
        <f>IF($B283="","",DATE($B283,$C283,17))</f>
        <v/>
      </c>
      <c r="X284" s="15" t="str">
        <f>IF($B283="","",DATE($B283,$C283,18))</f>
        <v/>
      </c>
      <c r="Y284" s="15" t="str">
        <f>IF($B283="","",DATE($B283,$C283,19))</f>
        <v/>
      </c>
      <c r="Z284" s="15" t="str">
        <f>IF($B283="","",DATE($B283,$C283,20))</f>
        <v/>
      </c>
      <c r="AA284" s="15" t="str">
        <f>IF($B283="","",DATE($B283,$C283,21))</f>
        <v/>
      </c>
      <c r="AB284" s="15" t="str">
        <f>IF($B283="","",DATE($B283,$C283,22))</f>
        <v/>
      </c>
      <c r="AC284" s="15" t="str">
        <f>IF($B283="","",DATE($B283,$C283,23))</f>
        <v/>
      </c>
      <c r="AD284" s="15" t="str">
        <f>IF($B283="","",DATE($B283,$C283,24))</f>
        <v/>
      </c>
      <c r="AE284" s="15" t="str">
        <f>IF($B283="","",DATE($B283,$C283,25))</f>
        <v/>
      </c>
      <c r="AF284" s="15" t="str">
        <f>IF($B283="","",DATE($B283,$C283,26))</f>
        <v/>
      </c>
      <c r="AG284" s="15" t="str">
        <f>IF($B283="","",DATE($B283,$C283,27))</f>
        <v/>
      </c>
      <c r="AH284" s="15" t="str">
        <f>IF($B283="","",DATE($B283,$C283,28))</f>
        <v/>
      </c>
      <c r="AI284" s="15" t="str">
        <f>IF($B283="","",IF(MONTH(DATE($B283,$C283,29))=$C283,DATE($B283,$C283,29),""))</f>
        <v/>
      </c>
      <c r="AJ284" s="15" t="str">
        <f>IF($B283="","",IF(MONTH(DATE($B283,$C283,30))=$C283,DATE($B283,$C283,30),""))</f>
        <v/>
      </c>
      <c r="AK284" s="15" t="str">
        <f>IF($B283="","",IF(MONTH(DATE($B283,$C283,31))=$C283,DATE($B283,$C283,31),""))</f>
        <v/>
      </c>
      <c r="AL284" s="86" t="s">
        <v>8</v>
      </c>
      <c r="AM284" s="86" t="s">
        <v>4</v>
      </c>
      <c r="AN284" s="88" t="s">
        <v>35</v>
      </c>
      <c r="AO284" s="93" t="s">
        <v>42</v>
      </c>
      <c r="AP284" s="89" t="s">
        <v>34</v>
      </c>
      <c r="AQ284" s="91" t="s">
        <v>13</v>
      </c>
    </row>
    <row r="285" spans="1:43" ht="20.25" hidden="1" customHeight="1" thickBot="1" x14ac:dyDescent="0.45">
      <c r="A285" s="54" t="s">
        <v>26</v>
      </c>
      <c r="B285" s="54">
        <f>COUNTIFS(G284:AK284,"&gt;="&amp;H$5,G284:AK284,"&lt;="&amp;P$5,G285:AK285,"土",G286:AK286,"〇")+COUNTIFS(G284:AK284,"&gt;="&amp;H$5,G284:AK284,"&lt;="&amp;P$5,G285:AK285,"日",G286:AK286,"〇")</f>
        <v>0</v>
      </c>
      <c r="C285" s="54">
        <f>COUNTIFS(G284:AK284,"&gt;="&amp;H$5,G284:AK284,"&lt;="&amp;P$5,G285:AK285,"土",G288:AK288,"〇")+COUNTIFS(G284:AK284,"&gt;="&amp;H$5,G284:AK284,"&lt;="&amp;P$5,G285:AK285,"日",G288:AK288,"〇")</f>
        <v>0</v>
      </c>
      <c r="E285" s="84"/>
      <c r="F285" s="85"/>
      <c r="G285" s="19" t="str">
        <f>IFERROR(IF(WEEKDAY(G284,1)=1,"日",IF(WEEKDAY(G284,1)=2,"月",IF(WEEKDAY(G284,1)=3,"火",IF(WEEKDAY(G284,1)=4,"水",IF(WEEKDAY(G284,1)=5,"木",IF(WEEKDAY(G284,1)=6,"金","土")))))),"")</f>
        <v/>
      </c>
      <c r="H285" s="19" t="str">
        <f t="shared" ref="H285:N285" si="59">IFERROR(IF(WEEKDAY(H284,1)=1,"日",IF(WEEKDAY(H284,1)=2,"月",IF(WEEKDAY(H284,1)=3,"火",IF(WEEKDAY(H284,1)=4,"水",IF(WEEKDAY(H284,1)=5,"木",IF(WEEKDAY(H284,1)=6,"金","土")))))),"")</f>
        <v/>
      </c>
      <c r="I285" s="19" t="str">
        <f t="shared" si="59"/>
        <v/>
      </c>
      <c r="J285" s="19" t="str">
        <f t="shared" si="59"/>
        <v/>
      </c>
      <c r="K285" s="19" t="str">
        <f t="shared" si="59"/>
        <v/>
      </c>
      <c r="L285" s="19" t="str">
        <f t="shared" si="59"/>
        <v/>
      </c>
      <c r="M285" s="19" t="str">
        <f t="shared" si="59"/>
        <v/>
      </c>
      <c r="N285" s="19" t="str">
        <f t="shared" si="59"/>
        <v/>
      </c>
      <c r="O285" s="19" t="str">
        <f>IFERROR(IF(WEEKDAY(O284,1)=1,"日",IF(WEEKDAY(O284,1)=2,"月",IF(WEEKDAY(O284,1)=3,"火",IF(WEEKDAY(O284,1)=4,"水",IF(WEEKDAY(O284,1)=5,"木",IF(WEEKDAY(O284,1)=6,"金","土")))))),"")</f>
        <v/>
      </c>
      <c r="P285" s="19" t="str">
        <f t="shared" ref="P285:AK285" si="60">IFERROR(IF(WEEKDAY(P284,1)=1,"日",IF(WEEKDAY(P284,1)=2,"月",IF(WEEKDAY(P284,1)=3,"火",IF(WEEKDAY(P284,1)=4,"水",IF(WEEKDAY(P284,1)=5,"木",IF(WEEKDAY(P284,1)=6,"金","土")))))),"")</f>
        <v/>
      </c>
      <c r="Q285" s="19" t="str">
        <f t="shared" si="60"/>
        <v/>
      </c>
      <c r="R285" s="19" t="str">
        <f t="shared" si="60"/>
        <v/>
      </c>
      <c r="S285" s="19" t="str">
        <f t="shared" si="60"/>
        <v/>
      </c>
      <c r="T285" s="19" t="str">
        <f t="shared" si="60"/>
        <v/>
      </c>
      <c r="U285" s="19" t="str">
        <f t="shared" si="60"/>
        <v/>
      </c>
      <c r="V285" s="19" t="str">
        <f t="shared" si="60"/>
        <v/>
      </c>
      <c r="W285" s="19" t="str">
        <f t="shared" si="60"/>
        <v/>
      </c>
      <c r="X285" s="19" t="str">
        <f t="shared" si="60"/>
        <v/>
      </c>
      <c r="Y285" s="19" t="str">
        <f t="shared" si="60"/>
        <v/>
      </c>
      <c r="Z285" s="19" t="str">
        <f t="shared" si="60"/>
        <v/>
      </c>
      <c r="AA285" s="19" t="str">
        <f t="shared" si="60"/>
        <v/>
      </c>
      <c r="AB285" s="19" t="str">
        <f t="shared" si="60"/>
        <v/>
      </c>
      <c r="AC285" s="19" t="str">
        <f t="shared" si="60"/>
        <v/>
      </c>
      <c r="AD285" s="19" t="str">
        <f t="shared" si="60"/>
        <v/>
      </c>
      <c r="AE285" s="19" t="str">
        <f t="shared" si="60"/>
        <v/>
      </c>
      <c r="AF285" s="19" t="str">
        <f t="shared" si="60"/>
        <v/>
      </c>
      <c r="AG285" s="19" t="str">
        <f t="shared" si="60"/>
        <v/>
      </c>
      <c r="AH285" s="19" t="str">
        <f t="shared" si="60"/>
        <v/>
      </c>
      <c r="AI285" s="19" t="str">
        <f t="shared" si="60"/>
        <v/>
      </c>
      <c r="AJ285" s="19" t="str">
        <f t="shared" si="60"/>
        <v/>
      </c>
      <c r="AK285" s="19" t="str">
        <f t="shared" si="60"/>
        <v/>
      </c>
      <c r="AL285" s="87"/>
      <c r="AM285" s="87"/>
      <c r="AN285" s="87"/>
      <c r="AO285" s="94"/>
      <c r="AP285" s="90"/>
      <c r="AQ285" s="92"/>
    </row>
    <row r="286" spans="1:43" ht="20.25" hidden="1" customHeight="1" x14ac:dyDescent="0.4">
      <c r="A286" s="54" t="s">
        <v>32</v>
      </c>
      <c r="B286" s="56">
        <f>AL286</f>
        <v>0</v>
      </c>
      <c r="C286" s="56">
        <f>AL288</f>
        <v>0</v>
      </c>
      <c r="E286" s="95" t="s">
        <v>0</v>
      </c>
      <c r="F286" s="37" t="s">
        <v>7</v>
      </c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15">
        <f>COUNTIFS(G284:AK284,"&gt;="&amp;H$5,G284:AK284,"&lt;="&amp;P$5,G286:AK286,"〇")</f>
        <v>0</v>
      </c>
      <c r="AM286" s="96">
        <f>IFERROR(AL287/AL286,0)</f>
        <v>0</v>
      </c>
      <c r="AN286" s="97" t="str">
        <f>IF(AND(AL286=0,AL287=0),"対象外",
IF(B285=0,"対象外",
IF(AND(B285/AL286&lt;0.285,AL287&gt;=B285),"〇",
IF(AM286&lt;0.285,"×","〇"))))</f>
        <v>対象外</v>
      </c>
      <c r="AO286" s="78"/>
      <c r="AP286" s="98"/>
      <c r="AQ286" s="100" t="s">
        <v>27</v>
      </c>
    </row>
    <row r="287" spans="1:43" ht="20.25" hidden="1" customHeight="1" thickBot="1" x14ac:dyDescent="0.45">
      <c r="A287" s="54" t="s">
        <v>33</v>
      </c>
      <c r="B287" s="54">
        <f>AL287</f>
        <v>0</v>
      </c>
      <c r="C287" s="54">
        <f>AL289</f>
        <v>0</v>
      </c>
      <c r="E287" s="69"/>
      <c r="F287" s="5" t="s">
        <v>10</v>
      </c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8"/>
      <c r="AL287" s="7">
        <f>COUNTIFS(G284:AK284,"&gt;="&amp;H$5,G284:AK284,"&lt;="&amp;P$5,G287:AK287,"&lt;&gt;"&amp;"")</f>
        <v>0</v>
      </c>
      <c r="AM287" s="71"/>
      <c r="AN287" s="73"/>
      <c r="AO287" s="79"/>
      <c r="AP287" s="99"/>
      <c r="AQ287" s="101"/>
    </row>
    <row r="288" spans="1:43" ht="20.25" hidden="1" customHeight="1" thickTop="1" x14ac:dyDescent="0.4">
      <c r="A288" s="54" t="s">
        <v>25</v>
      </c>
      <c r="B288" s="57" t="str">
        <f>AN286</f>
        <v>対象外</v>
      </c>
      <c r="C288" s="57" t="str">
        <f>AN288</f>
        <v>対象外</v>
      </c>
      <c r="E288" s="68" t="s">
        <v>1</v>
      </c>
      <c r="F288" s="6" t="s">
        <v>7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27">
        <f>COUNTIFS(G284:AK284,"&gt;="&amp;H$5,G284:AK284,"&lt;="&amp;P$5,G288:AK288,"〇")</f>
        <v>0</v>
      </c>
      <c r="AM288" s="70">
        <f>IFERROR(AL289/AL288,0)</f>
        <v>0</v>
      </c>
      <c r="AN288" s="72" t="str">
        <f>IF(AND(AL288=0,AL289=0),"対象外",
IF(C285=0,"対象外",
IF(AND(C285/AL288&lt;0.285,AL289&gt;=C285),"〇",
IF(AM288&lt;0.285,"×","〇"))))</f>
        <v>対象外</v>
      </c>
      <c r="AO288" s="80" t="str">
        <f>C290</f>
        <v>対象外</v>
      </c>
      <c r="AP288" s="74" t="str">
        <f>IF(AN288="対象外","－",
IF(AN288="×","×",
IF(AND(COUNTIFS(G286:AK286,"〇",G287:AK287,"●",G288:AK288,"〇")=COUNTIFS(G287:AK287,"●",G288:AK288,"〇",G289:AK289,"●"),COUNTIF(G289:AK289,"●")&gt;0),"〇",
IF(AND(COUNTIF(G287:AK287,"●")=0,COUNTIF(G289:AK289,"●")=0,AN288="〇"),"〇","×"))))</f>
        <v>－</v>
      </c>
      <c r="AQ288" s="76" t="s">
        <v>24</v>
      </c>
    </row>
    <row r="289" spans="1:43" ht="20.25" hidden="1" customHeight="1" thickBot="1" x14ac:dyDescent="0.45">
      <c r="A289" s="54" t="s">
        <v>38</v>
      </c>
      <c r="B289" s="57"/>
      <c r="C289" s="57" t="str">
        <f>IF(C283="","",AP288)</f>
        <v/>
      </c>
      <c r="E289" s="69"/>
      <c r="F289" s="5" t="s">
        <v>10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8"/>
      <c r="AL289" s="7">
        <f>COUNTIFS(G284:AK284,"&gt;="&amp;H$5,G284:AK284,"&lt;="&amp;P$5,G289:AK289,"&lt;&gt;"&amp;"")</f>
        <v>0</v>
      </c>
      <c r="AM289" s="71"/>
      <c r="AN289" s="73"/>
      <c r="AO289" s="81"/>
      <c r="AP289" s="75"/>
      <c r="AQ289" s="77"/>
    </row>
    <row r="290" spans="1:43" ht="42" hidden="1" customHeight="1" thickTop="1" thickBot="1" x14ac:dyDescent="0.45">
      <c r="A290" s="58" t="s">
        <v>39</v>
      </c>
      <c r="C290" s="62" t="str">
        <f>IF(OR(C283="",AN288="対象外"),"対象外",IF(AND(COUNTIFS(G286:AK286,"〇",G287:AK287,"●",G288:AK288,"〇")=COUNTIFS(G287:AK287,"●",G288:AK288,"〇",G289:AK289,"●"),COUNTIF(G289:AK289,"●")&gt;0),"〇","×"))</f>
        <v>対象外</v>
      </c>
      <c r="E290" s="25" t="s">
        <v>13</v>
      </c>
      <c r="F290" s="20"/>
      <c r="G290" s="22"/>
      <c r="H290" s="22"/>
      <c r="I290" s="22"/>
      <c r="J290" s="22"/>
      <c r="K290" s="22"/>
      <c r="L290" s="22"/>
      <c r="M290" s="22"/>
      <c r="N290" s="22"/>
      <c r="O290" s="21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60"/>
      <c r="AL290" s="31"/>
      <c r="AM290" s="32"/>
      <c r="AN290" s="32"/>
      <c r="AO290" s="32"/>
      <c r="AP290" s="33"/>
      <c r="AQ290" s="23" t="s">
        <v>17</v>
      </c>
    </row>
    <row r="291" spans="1:43" ht="20.25" hidden="1" customHeight="1" x14ac:dyDescent="0.4">
      <c r="E291" s="14"/>
      <c r="F291" s="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4"/>
      <c r="AL291" s="10"/>
      <c r="AM291" s="11"/>
    </row>
    <row r="292" spans="1:43" ht="20.25" hidden="1" customHeight="1" thickBot="1" x14ac:dyDescent="0.45">
      <c r="A292" s="54" t="s">
        <v>30</v>
      </c>
      <c r="B292" s="54" t="str">
        <f>IF(C292="","",IF(C283=12,B283+1,B283))</f>
        <v/>
      </c>
      <c r="C292" s="59" t="str">
        <f>IF(C283="","",IF(DATE(IF(C283=12,B283+1,B283),IF(C283=12,1,C283+1),1)&gt;P$5,"",IF(C283=12,1,C283+1)))</f>
        <v/>
      </c>
      <c r="E292" s="11" t="str">
        <f>IF(B292="","","令和"&amp;B292-2018&amp;"年"&amp;C292&amp;"月")</f>
        <v/>
      </c>
      <c r="G292" s="12" t="s">
        <v>11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1"/>
      <c r="AL292" s="10"/>
      <c r="AM292" s="11"/>
    </row>
    <row r="293" spans="1:43" ht="20.25" hidden="1" customHeight="1" x14ac:dyDescent="0.4">
      <c r="E293" s="82"/>
      <c r="F293" s="83"/>
      <c r="G293" s="15" t="str">
        <f>IF($B292="","",DATE($B292,$C292,1))</f>
        <v/>
      </c>
      <c r="H293" s="15" t="str">
        <f>IF($B292="","",DATE($B292,$C292,2))</f>
        <v/>
      </c>
      <c r="I293" s="15" t="str">
        <f>IF($B292="","",DATE($B292,$C292,3))</f>
        <v/>
      </c>
      <c r="J293" s="15" t="str">
        <f>IF($B292="","",DATE($B292,$C292,4))</f>
        <v/>
      </c>
      <c r="K293" s="15" t="str">
        <f>IF($B292="","",DATE($B292,$C292,5))</f>
        <v/>
      </c>
      <c r="L293" s="15" t="str">
        <f>IF($B292="","",DATE($B292,$C292,6))</f>
        <v/>
      </c>
      <c r="M293" s="15" t="str">
        <f>IF($B292="","",DATE($B292,$C292,7))</f>
        <v/>
      </c>
      <c r="N293" s="15" t="str">
        <f>IF($B292="","",DATE($B292,$C292,8))</f>
        <v/>
      </c>
      <c r="O293" s="15" t="str">
        <f>IF($B292="","",DATE($B292,$C292,9))</f>
        <v/>
      </c>
      <c r="P293" s="15" t="str">
        <f>IF($B292="","",DATE($B292,$C292,10))</f>
        <v/>
      </c>
      <c r="Q293" s="15" t="str">
        <f>IF($B292="","",DATE($B292,$C292,11))</f>
        <v/>
      </c>
      <c r="R293" s="15" t="str">
        <f>IF($B292="","",DATE($B292,$C292,12))</f>
        <v/>
      </c>
      <c r="S293" s="15" t="str">
        <f>IF($B292="","",DATE($B292,$C292,13))</f>
        <v/>
      </c>
      <c r="T293" s="15" t="str">
        <f>IF($B292="","",DATE($B292,$C292,14))</f>
        <v/>
      </c>
      <c r="U293" s="15" t="str">
        <f>IF($B292="","",DATE($B292,$C292,15))</f>
        <v/>
      </c>
      <c r="V293" s="15" t="str">
        <f>IF($B292="","",DATE($B292,$C292,16))</f>
        <v/>
      </c>
      <c r="W293" s="15" t="str">
        <f>IF($B292="","",DATE($B292,$C292,17))</f>
        <v/>
      </c>
      <c r="X293" s="15" t="str">
        <f>IF($B292="","",DATE($B292,$C292,18))</f>
        <v/>
      </c>
      <c r="Y293" s="15" t="str">
        <f>IF($B292="","",DATE($B292,$C292,19))</f>
        <v/>
      </c>
      <c r="Z293" s="15" t="str">
        <f>IF($B292="","",DATE($B292,$C292,20))</f>
        <v/>
      </c>
      <c r="AA293" s="15" t="str">
        <f>IF($B292="","",DATE($B292,$C292,21))</f>
        <v/>
      </c>
      <c r="AB293" s="15" t="str">
        <f>IF($B292="","",DATE($B292,$C292,22))</f>
        <v/>
      </c>
      <c r="AC293" s="15" t="str">
        <f>IF($B292="","",DATE($B292,$C292,23))</f>
        <v/>
      </c>
      <c r="AD293" s="15" t="str">
        <f>IF($B292="","",DATE($B292,$C292,24))</f>
        <v/>
      </c>
      <c r="AE293" s="15" t="str">
        <f>IF($B292="","",DATE($B292,$C292,25))</f>
        <v/>
      </c>
      <c r="AF293" s="15" t="str">
        <f>IF($B292="","",DATE($B292,$C292,26))</f>
        <v/>
      </c>
      <c r="AG293" s="15" t="str">
        <f>IF($B292="","",DATE($B292,$C292,27))</f>
        <v/>
      </c>
      <c r="AH293" s="15" t="str">
        <f>IF($B292="","",DATE($B292,$C292,28))</f>
        <v/>
      </c>
      <c r="AI293" s="15" t="str">
        <f>IF($B292="","",IF(MONTH(DATE($B292,$C292,29))=$C292,DATE($B292,$C292,29),""))</f>
        <v/>
      </c>
      <c r="AJ293" s="15" t="str">
        <f>IF($B292="","",IF(MONTH(DATE($B292,$C292,30))=$C292,DATE($B292,$C292,30),""))</f>
        <v/>
      </c>
      <c r="AK293" s="15" t="str">
        <f>IF($B292="","",IF(MONTH(DATE($B292,$C292,31))=$C292,DATE($B292,$C292,31),""))</f>
        <v/>
      </c>
      <c r="AL293" s="86" t="s">
        <v>8</v>
      </c>
      <c r="AM293" s="86" t="s">
        <v>4</v>
      </c>
      <c r="AN293" s="88" t="s">
        <v>35</v>
      </c>
      <c r="AO293" s="93" t="s">
        <v>42</v>
      </c>
      <c r="AP293" s="89" t="s">
        <v>34</v>
      </c>
      <c r="AQ293" s="91" t="s">
        <v>13</v>
      </c>
    </row>
    <row r="294" spans="1:43" ht="20.25" hidden="1" customHeight="1" thickBot="1" x14ac:dyDescent="0.45">
      <c r="A294" s="54" t="s">
        <v>26</v>
      </c>
      <c r="B294" s="54">
        <f>COUNTIFS(G293:AK293,"&gt;="&amp;H$5,G293:AK293,"&lt;="&amp;P$5,G294:AK294,"土",G295:AK295,"〇")+COUNTIFS(G293:AK293,"&gt;="&amp;H$5,G293:AK293,"&lt;="&amp;P$5,G294:AK294,"日",G295:AK295,"〇")</f>
        <v>0</v>
      </c>
      <c r="C294" s="54">
        <f>COUNTIFS(G293:AK293,"&gt;="&amp;H$5,G293:AK293,"&lt;="&amp;P$5,G294:AK294,"土",G297:AK297,"〇")+COUNTIFS(G293:AK293,"&gt;="&amp;H$5,G293:AK293,"&lt;="&amp;P$5,G294:AK294,"日",G297:AK297,"〇")</f>
        <v>0</v>
      </c>
      <c r="E294" s="84"/>
      <c r="F294" s="85"/>
      <c r="G294" s="19" t="str">
        <f>IFERROR(IF(WEEKDAY(G293,1)=1,"日",IF(WEEKDAY(G293,1)=2,"月",IF(WEEKDAY(G293,1)=3,"火",IF(WEEKDAY(G293,1)=4,"水",IF(WEEKDAY(G293,1)=5,"木",IF(WEEKDAY(G293,1)=6,"金","土")))))),"")</f>
        <v/>
      </c>
      <c r="H294" s="19" t="str">
        <f t="shared" ref="H294:N294" si="61">IFERROR(IF(WEEKDAY(H293,1)=1,"日",IF(WEEKDAY(H293,1)=2,"月",IF(WEEKDAY(H293,1)=3,"火",IF(WEEKDAY(H293,1)=4,"水",IF(WEEKDAY(H293,1)=5,"木",IF(WEEKDAY(H293,1)=6,"金","土")))))),"")</f>
        <v/>
      </c>
      <c r="I294" s="19" t="str">
        <f t="shared" si="61"/>
        <v/>
      </c>
      <c r="J294" s="19" t="str">
        <f t="shared" si="61"/>
        <v/>
      </c>
      <c r="K294" s="19" t="str">
        <f t="shared" si="61"/>
        <v/>
      </c>
      <c r="L294" s="19" t="str">
        <f t="shared" si="61"/>
        <v/>
      </c>
      <c r="M294" s="19" t="str">
        <f t="shared" si="61"/>
        <v/>
      </c>
      <c r="N294" s="19" t="str">
        <f t="shared" si="61"/>
        <v/>
      </c>
      <c r="O294" s="19" t="str">
        <f>IFERROR(IF(WEEKDAY(O293,1)=1,"日",IF(WEEKDAY(O293,1)=2,"月",IF(WEEKDAY(O293,1)=3,"火",IF(WEEKDAY(O293,1)=4,"水",IF(WEEKDAY(O293,1)=5,"木",IF(WEEKDAY(O293,1)=6,"金","土")))))),"")</f>
        <v/>
      </c>
      <c r="P294" s="19" t="str">
        <f t="shared" ref="P294:AK294" si="62">IFERROR(IF(WEEKDAY(P293,1)=1,"日",IF(WEEKDAY(P293,1)=2,"月",IF(WEEKDAY(P293,1)=3,"火",IF(WEEKDAY(P293,1)=4,"水",IF(WEEKDAY(P293,1)=5,"木",IF(WEEKDAY(P293,1)=6,"金","土")))))),"")</f>
        <v/>
      </c>
      <c r="Q294" s="19" t="str">
        <f t="shared" si="62"/>
        <v/>
      </c>
      <c r="R294" s="19" t="str">
        <f t="shared" si="62"/>
        <v/>
      </c>
      <c r="S294" s="19" t="str">
        <f t="shared" si="62"/>
        <v/>
      </c>
      <c r="T294" s="19" t="str">
        <f t="shared" si="62"/>
        <v/>
      </c>
      <c r="U294" s="19" t="str">
        <f t="shared" si="62"/>
        <v/>
      </c>
      <c r="V294" s="19" t="str">
        <f t="shared" si="62"/>
        <v/>
      </c>
      <c r="W294" s="19" t="str">
        <f t="shared" si="62"/>
        <v/>
      </c>
      <c r="X294" s="19" t="str">
        <f t="shared" si="62"/>
        <v/>
      </c>
      <c r="Y294" s="19" t="str">
        <f t="shared" si="62"/>
        <v/>
      </c>
      <c r="Z294" s="19" t="str">
        <f t="shared" si="62"/>
        <v/>
      </c>
      <c r="AA294" s="19" t="str">
        <f t="shared" si="62"/>
        <v/>
      </c>
      <c r="AB294" s="19" t="str">
        <f t="shared" si="62"/>
        <v/>
      </c>
      <c r="AC294" s="19" t="str">
        <f t="shared" si="62"/>
        <v/>
      </c>
      <c r="AD294" s="19" t="str">
        <f t="shared" si="62"/>
        <v/>
      </c>
      <c r="AE294" s="19" t="str">
        <f t="shared" si="62"/>
        <v/>
      </c>
      <c r="AF294" s="19" t="str">
        <f t="shared" si="62"/>
        <v/>
      </c>
      <c r="AG294" s="19" t="str">
        <f t="shared" si="62"/>
        <v/>
      </c>
      <c r="AH294" s="19" t="str">
        <f t="shared" si="62"/>
        <v/>
      </c>
      <c r="AI294" s="19" t="str">
        <f t="shared" si="62"/>
        <v/>
      </c>
      <c r="AJ294" s="19" t="str">
        <f t="shared" si="62"/>
        <v/>
      </c>
      <c r="AK294" s="19" t="str">
        <f t="shared" si="62"/>
        <v/>
      </c>
      <c r="AL294" s="87"/>
      <c r="AM294" s="87"/>
      <c r="AN294" s="87"/>
      <c r="AO294" s="94"/>
      <c r="AP294" s="90"/>
      <c r="AQ294" s="92"/>
    </row>
    <row r="295" spans="1:43" ht="20.25" hidden="1" customHeight="1" x14ac:dyDescent="0.4">
      <c r="A295" s="54" t="s">
        <v>32</v>
      </c>
      <c r="B295" s="56">
        <f>AL295</f>
        <v>0</v>
      </c>
      <c r="C295" s="56">
        <f>AL297</f>
        <v>0</v>
      </c>
      <c r="E295" s="95" t="s">
        <v>0</v>
      </c>
      <c r="F295" s="37" t="s">
        <v>7</v>
      </c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15">
        <f>COUNTIFS(G293:AK293,"&gt;="&amp;H$5,G293:AK293,"&lt;="&amp;P$5,G295:AK295,"〇")</f>
        <v>0</v>
      </c>
      <c r="AM295" s="96">
        <f>IFERROR(AL296/AL295,0)</f>
        <v>0</v>
      </c>
      <c r="AN295" s="97" t="str">
        <f>IF(AND(AL295=0,AL296=0),"対象外",
IF(B294=0,"対象外",
IF(AND(B294/AL295&lt;0.285,AL296&gt;=B294),"〇",
IF(AM295&lt;0.285,"×","〇"))))</f>
        <v>対象外</v>
      </c>
      <c r="AO295" s="78"/>
      <c r="AP295" s="98"/>
      <c r="AQ295" s="100" t="s">
        <v>27</v>
      </c>
    </row>
    <row r="296" spans="1:43" ht="20.25" hidden="1" customHeight="1" thickBot="1" x14ac:dyDescent="0.45">
      <c r="A296" s="54" t="s">
        <v>33</v>
      </c>
      <c r="B296" s="54">
        <f>AL296</f>
        <v>0</v>
      </c>
      <c r="C296" s="54">
        <f>AL298</f>
        <v>0</v>
      </c>
      <c r="E296" s="69"/>
      <c r="F296" s="5" t="s">
        <v>10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8"/>
      <c r="AL296" s="7">
        <f>COUNTIFS(G293:AK293,"&gt;="&amp;H$5,G293:AK293,"&lt;="&amp;P$5,G296:AK296,"&lt;&gt;"&amp;"")</f>
        <v>0</v>
      </c>
      <c r="AM296" s="71"/>
      <c r="AN296" s="73"/>
      <c r="AO296" s="79"/>
      <c r="AP296" s="99"/>
      <c r="AQ296" s="101"/>
    </row>
    <row r="297" spans="1:43" ht="20.25" hidden="1" customHeight="1" thickTop="1" x14ac:dyDescent="0.4">
      <c r="A297" s="54" t="s">
        <v>25</v>
      </c>
      <c r="B297" s="57" t="str">
        <f>AN295</f>
        <v>対象外</v>
      </c>
      <c r="C297" s="57" t="str">
        <f>AN297</f>
        <v>対象外</v>
      </c>
      <c r="E297" s="68" t="s">
        <v>1</v>
      </c>
      <c r="F297" s="6" t="s">
        <v>7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27">
        <f>COUNTIFS(G293:AK293,"&gt;="&amp;H$5,G293:AK293,"&lt;="&amp;P$5,G297:AK297,"〇")</f>
        <v>0</v>
      </c>
      <c r="AM297" s="70">
        <f>IFERROR(AL298/AL297,0)</f>
        <v>0</v>
      </c>
      <c r="AN297" s="72" t="str">
        <f>IF(AND(AL297=0,AL298=0),"対象外",
IF(C294=0,"対象外",
IF(AND(C294/AL297&lt;0.285,AL298&gt;=C294),"〇",
IF(AM297&lt;0.285,"×","〇"))))</f>
        <v>対象外</v>
      </c>
      <c r="AO297" s="80" t="str">
        <f>C299</f>
        <v>対象外</v>
      </c>
      <c r="AP297" s="74" t="str">
        <f>IF(AN297="対象外","－",
IF(AN297="×","×",
IF(AND(COUNTIFS(G295:AK295,"〇",G296:AK296,"●",G297:AK297,"〇")=COUNTIFS(G296:AK296,"●",G297:AK297,"〇",G298:AK298,"●"),COUNTIF(G298:AK298,"●")&gt;0),"〇",
IF(AND(COUNTIF(G296:AK296,"●")=0,COUNTIF(G298:AK298,"●")=0,AN297="〇"),"〇","×"))))</f>
        <v>－</v>
      </c>
      <c r="AQ297" s="76" t="s">
        <v>24</v>
      </c>
    </row>
    <row r="298" spans="1:43" ht="20.25" hidden="1" customHeight="1" thickBot="1" x14ac:dyDescent="0.45">
      <c r="A298" s="54" t="s">
        <v>38</v>
      </c>
      <c r="B298" s="57"/>
      <c r="C298" s="57" t="str">
        <f>IF(C292="","",AP297)</f>
        <v/>
      </c>
      <c r="E298" s="69"/>
      <c r="F298" s="5" t="s">
        <v>10</v>
      </c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8"/>
      <c r="AL298" s="7">
        <f>COUNTIFS(G293:AK293,"&gt;="&amp;H$5,G293:AK293,"&lt;="&amp;P$5,G298:AK298,"&lt;&gt;"&amp;"")</f>
        <v>0</v>
      </c>
      <c r="AM298" s="71"/>
      <c r="AN298" s="73"/>
      <c r="AO298" s="81"/>
      <c r="AP298" s="75"/>
      <c r="AQ298" s="77"/>
    </row>
    <row r="299" spans="1:43" ht="42" hidden="1" customHeight="1" thickTop="1" thickBot="1" x14ac:dyDescent="0.45">
      <c r="A299" s="58" t="s">
        <v>39</v>
      </c>
      <c r="C299" s="62" t="str">
        <f>IF(OR(C292="",AN297="対象外"),"対象外",IF(AND(COUNTIFS(G295:AK295,"〇",G296:AK296,"●",G297:AK297,"〇")=COUNTIFS(G296:AK296,"●",G297:AK297,"〇",G298:AK298,"●"),COUNTIF(G298:AK298,"●")&gt;0),"〇","×"))</f>
        <v>対象外</v>
      </c>
      <c r="E299" s="25" t="s">
        <v>13</v>
      </c>
      <c r="F299" s="20"/>
      <c r="G299" s="22"/>
      <c r="H299" s="22"/>
      <c r="I299" s="22"/>
      <c r="J299" s="22"/>
      <c r="K299" s="22"/>
      <c r="L299" s="22"/>
      <c r="M299" s="22"/>
      <c r="N299" s="22"/>
      <c r="O299" s="21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60"/>
      <c r="AL299" s="31"/>
      <c r="AM299" s="32"/>
      <c r="AN299" s="32"/>
      <c r="AO299" s="32"/>
      <c r="AP299" s="33"/>
      <c r="AQ299" s="23" t="s">
        <v>17</v>
      </c>
    </row>
    <row r="300" spans="1:43" ht="20.25" hidden="1" customHeight="1" x14ac:dyDescent="0.4">
      <c r="E300" s="14"/>
      <c r="F300" s="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4"/>
      <c r="AL300" s="10"/>
      <c r="AM300" s="11"/>
    </row>
    <row r="301" spans="1:43" ht="20.25" hidden="1" customHeight="1" thickBot="1" x14ac:dyDescent="0.45">
      <c r="A301" s="54" t="s">
        <v>30</v>
      </c>
      <c r="B301" s="54" t="str">
        <f>IF(C301="","",IF(C292=12,B292+1,B292))</f>
        <v/>
      </c>
      <c r="C301" s="59" t="str">
        <f>IF(C292="","",IF(DATE(IF(C292=12,B292+1,B292),IF(C292=12,1,C292+1),1)&gt;P$5,"",IF(C292=12,1,C292+1)))</f>
        <v/>
      </c>
      <c r="E301" s="11" t="str">
        <f>IF(B301="","","令和"&amp;B301-2018&amp;"年"&amp;C301&amp;"月")</f>
        <v/>
      </c>
      <c r="G301" s="12" t="s">
        <v>11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1"/>
      <c r="AL301" s="10"/>
      <c r="AM301" s="11"/>
    </row>
    <row r="302" spans="1:43" ht="20.25" hidden="1" customHeight="1" x14ac:dyDescent="0.4">
      <c r="E302" s="82"/>
      <c r="F302" s="83"/>
      <c r="G302" s="15" t="str">
        <f>IF($B301="","",DATE($B301,$C301,1))</f>
        <v/>
      </c>
      <c r="H302" s="15" t="str">
        <f>IF($B301="","",DATE($B301,$C301,2))</f>
        <v/>
      </c>
      <c r="I302" s="15" t="str">
        <f>IF($B301="","",DATE($B301,$C301,3))</f>
        <v/>
      </c>
      <c r="J302" s="15" t="str">
        <f>IF($B301="","",DATE($B301,$C301,4))</f>
        <v/>
      </c>
      <c r="K302" s="15" t="str">
        <f>IF($B301="","",DATE($B301,$C301,5))</f>
        <v/>
      </c>
      <c r="L302" s="15" t="str">
        <f>IF($B301="","",DATE($B301,$C301,6))</f>
        <v/>
      </c>
      <c r="M302" s="15" t="str">
        <f>IF($B301="","",DATE($B301,$C301,7))</f>
        <v/>
      </c>
      <c r="N302" s="15" t="str">
        <f>IF($B301="","",DATE($B301,$C301,8))</f>
        <v/>
      </c>
      <c r="O302" s="15" t="str">
        <f>IF($B301="","",DATE($B301,$C301,9))</f>
        <v/>
      </c>
      <c r="P302" s="15" t="str">
        <f>IF($B301="","",DATE($B301,$C301,10))</f>
        <v/>
      </c>
      <c r="Q302" s="15" t="str">
        <f>IF($B301="","",DATE($B301,$C301,11))</f>
        <v/>
      </c>
      <c r="R302" s="15" t="str">
        <f>IF($B301="","",DATE($B301,$C301,12))</f>
        <v/>
      </c>
      <c r="S302" s="15" t="str">
        <f>IF($B301="","",DATE($B301,$C301,13))</f>
        <v/>
      </c>
      <c r="T302" s="15" t="str">
        <f>IF($B301="","",DATE($B301,$C301,14))</f>
        <v/>
      </c>
      <c r="U302" s="15" t="str">
        <f>IF($B301="","",DATE($B301,$C301,15))</f>
        <v/>
      </c>
      <c r="V302" s="15" t="str">
        <f>IF($B301="","",DATE($B301,$C301,16))</f>
        <v/>
      </c>
      <c r="W302" s="15" t="str">
        <f>IF($B301="","",DATE($B301,$C301,17))</f>
        <v/>
      </c>
      <c r="X302" s="15" t="str">
        <f>IF($B301="","",DATE($B301,$C301,18))</f>
        <v/>
      </c>
      <c r="Y302" s="15" t="str">
        <f>IF($B301="","",DATE($B301,$C301,19))</f>
        <v/>
      </c>
      <c r="Z302" s="15" t="str">
        <f>IF($B301="","",DATE($B301,$C301,20))</f>
        <v/>
      </c>
      <c r="AA302" s="15" t="str">
        <f>IF($B301="","",DATE($B301,$C301,21))</f>
        <v/>
      </c>
      <c r="AB302" s="15" t="str">
        <f>IF($B301="","",DATE($B301,$C301,22))</f>
        <v/>
      </c>
      <c r="AC302" s="15" t="str">
        <f>IF($B301="","",DATE($B301,$C301,23))</f>
        <v/>
      </c>
      <c r="AD302" s="15" t="str">
        <f>IF($B301="","",DATE($B301,$C301,24))</f>
        <v/>
      </c>
      <c r="AE302" s="15" t="str">
        <f>IF($B301="","",DATE($B301,$C301,25))</f>
        <v/>
      </c>
      <c r="AF302" s="15" t="str">
        <f>IF($B301="","",DATE($B301,$C301,26))</f>
        <v/>
      </c>
      <c r="AG302" s="15" t="str">
        <f>IF($B301="","",DATE($B301,$C301,27))</f>
        <v/>
      </c>
      <c r="AH302" s="15" t="str">
        <f>IF($B301="","",DATE($B301,$C301,28))</f>
        <v/>
      </c>
      <c r="AI302" s="15" t="str">
        <f>IF($B301="","",IF(MONTH(DATE($B301,$C301,29))=$C301,DATE($B301,$C301,29),""))</f>
        <v/>
      </c>
      <c r="AJ302" s="15" t="str">
        <f>IF($B301="","",IF(MONTH(DATE($B301,$C301,30))=$C301,DATE($B301,$C301,30),""))</f>
        <v/>
      </c>
      <c r="AK302" s="15" t="str">
        <f>IF($B301="","",IF(MONTH(DATE($B301,$C301,31))=$C301,DATE($B301,$C301,31),""))</f>
        <v/>
      </c>
      <c r="AL302" s="86" t="s">
        <v>8</v>
      </c>
      <c r="AM302" s="86" t="s">
        <v>4</v>
      </c>
      <c r="AN302" s="88" t="s">
        <v>35</v>
      </c>
      <c r="AO302" s="93" t="s">
        <v>42</v>
      </c>
      <c r="AP302" s="89" t="s">
        <v>34</v>
      </c>
      <c r="AQ302" s="91" t="s">
        <v>13</v>
      </c>
    </row>
    <row r="303" spans="1:43" ht="20.25" hidden="1" customHeight="1" thickBot="1" x14ac:dyDescent="0.45">
      <c r="A303" s="54" t="s">
        <v>26</v>
      </c>
      <c r="B303" s="54">
        <f>COUNTIFS(G302:AK302,"&gt;="&amp;H$5,G302:AK302,"&lt;="&amp;P$5,G303:AK303,"土",G304:AK304,"〇")+COUNTIFS(G302:AK302,"&gt;="&amp;H$5,G302:AK302,"&lt;="&amp;P$5,G303:AK303,"日",G304:AK304,"〇")</f>
        <v>0</v>
      </c>
      <c r="C303" s="54">
        <f>COUNTIFS(G302:AK302,"&gt;="&amp;H$5,G302:AK302,"&lt;="&amp;P$5,G303:AK303,"土",G306:AK306,"〇")+COUNTIFS(G302:AK302,"&gt;="&amp;H$5,G302:AK302,"&lt;="&amp;P$5,G303:AK303,"日",G306:AK306,"〇")</f>
        <v>0</v>
      </c>
      <c r="E303" s="84"/>
      <c r="F303" s="85"/>
      <c r="G303" s="19" t="str">
        <f>IFERROR(IF(WEEKDAY(G302,1)=1,"日",IF(WEEKDAY(G302,1)=2,"月",IF(WEEKDAY(G302,1)=3,"火",IF(WEEKDAY(G302,1)=4,"水",IF(WEEKDAY(G302,1)=5,"木",IF(WEEKDAY(G302,1)=6,"金","土")))))),"")</f>
        <v/>
      </c>
      <c r="H303" s="19" t="str">
        <f t="shared" ref="H303:N303" si="63">IFERROR(IF(WEEKDAY(H302,1)=1,"日",IF(WEEKDAY(H302,1)=2,"月",IF(WEEKDAY(H302,1)=3,"火",IF(WEEKDAY(H302,1)=4,"水",IF(WEEKDAY(H302,1)=5,"木",IF(WEEKDAY(H302,1)=6,"金","土")))))),"")</f>
        <v/>
      </c>
      <c r="I303" s="19" t="str">
        <f t="shared" si="63"/>
        <v/>
      </c>
      <c r="J303" s="19" t="str">
        <f t="shared" si="63"/>
        <v/>
      </c>
      <c r="K303" s="19" t="str">
        <f t="shared" si="63"/>
        <v/>
      </c>
      <c r="L303" s="19" t="str">
        <f t="shared" si="63"/>
        <v/>
      </c>
      <c r="M303" s="19" t="str">
        <f t="shared" si="63"/>
        <v/>
      </c>
      <c r="N303" s="19" t="str">
        <f t="shared" si="63"/>
        <v/>
      </c>
      <c r="O303" s="19" t="str">
        <f>IFERROR(IF(WEEKDAY(O302,1)=1,"日",IF(WEEKDAY(O302,1)=2,"月",IF(WEEKDAY(O302,1)=3,"火",IF(WEEKDAY(O302,1)=4,"水",IF(WEEKDAY(O302,1)=5,"木",IF(WEEKDAY(O302,1)=6,"金","土")))))),"")</f>
        <v/>
      </c>
      <c r="P303" s="19" t="str">
        <f t="shared" ref="P303:AK303" si="64">IFERROR(IF(WEEKDAY(P302,1)=1,"日",IF(WEEKDAY(P302,1)=2,"月",IF(WEEKDAY(P302,1)=3,"火",IF(WEEKDAY(P302,1)=4,"水",IF(WEEKDAY(P302,1)=5,"木",IF(WEEKDAY(P302,1)=6,"金","土")))))),"")</f>
        <v/>
      </c>
      <c r="Q303" s="19" t="str">
        <f t="shared" si="64"/>
        <v/>
      </c>
      <c r="R303" s="19" t="str">
        <f t="shared" si="64"/>
        <v/>
      </c>
      <c r="S303" s="19" t="str">
        <f t="shared" si="64"/>
        <v/>
      </c>
      <c r="T303" s="19" t="str">
        <f t="shared" si="64"/>
        <v/>
      </c>
      <c r="U303" s="19" t="str">
        <f t="shared" si="64"/>
        <v/>
      </c>
      <c r="V303" s="19" t="str">
        <f t="shared" si="64"/>
        <v/>
      </c>
      <c r="W303" s="19" t="str">
        <f t="shared" si="64"/>
        <v/>
      </c>
      <c r="X303" s="19" t="str">
        <f t="shared" si="64"/>
        <v/>
      </c>
      <c r="Y303" s="19" t="str">
        <f t="shared" si="64"/>
        <v/>
      </c>
      <c r="Z303" s="19" t="str">
        <f t="shared" si="64"/>
        <v/>
      </c>
      <c r="AA303" s="19" t="str">
        <f t="shared" si="64"/>
        <v/>
      </c>
      <c r="AB303" s="19" t="str">
        <f t="shared" si="64"/>
        <v/>
      </c>
      <c r="AC303" s="19" t="str">
        <f t="shared" si="64"/>
        <v/>
      </c>
      <c r="AD303" s="19" t="str">
        <f t="shared" si="64"/>
        <v/>
      </c>
      <c r="AE303" s="19" t="str">
        <f t="shared" si="64"/>
        <v/>
      </c>
      <c r="AF303" s="19" t="str">
        <f t="shared" si="64"/>
        <v/>
      </c>
      <c r="AG303" s="19" t="str">
        <f t="shared" si="64"/>
        <v/>
      </c>
      <c r="AH303" s="19" t="str">
        <f t="shared" si="64"/>
        <v/>
      </c>
      <c r="AI303" s="19" t="str">
        <f t="shared" si="64"/>
        <v/>
      </c>
      <c r="AJ303" s="19" t="str">
        <f t="shared" si="64"/>
        <v/>
      </c>
      <c r="AK303" s="19" t="str">
        <f t="shared" si="64"/>
        <v/>
      </c>
      <c r="AL303" s="87"/>
      <c r="AM303" s="87"/>
      <c r="AN303" s="87"/>
      <c r="AO303" s="94"/>
      <c r="AP303" s="90"/>
      <c r="AQ303" s="92"/>
    </row>
    <row r="304" spans="1:43" ht="20.25" hidden="1" customHeight="1" x14ac:dyDescent="0.4">
      <c r="A304" s="54" t="s">
        <v>32</v>
      </c>
      <c r="B304" s="56">
        <f>AL304</f>
        <v>0</v>
      </c>
      <c r="C304" s="56">
        <f>AL306</f>
        <v>0</v>
      </c>
      <c r="E304" s="95" t="s">
        <v>0</v>
      </c>
      <c r="F304" s="37" t="s">
        <v>7</v>
      </c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15">
        <f>COUNTIFS(G302:AK302,"&gt;="&amp;H$5,G302:AK302,"&lt;="&amp;P$5,G304:AK304,"〇")</f>
        <v>0</v>
      </c>
      <c r="AM304" s="96">
        <f>IFERROR(AL305/AL304,0)</f>
        <v>0</v>
      </c>
      <c r="AN304" s="97" t="str">
        <f>IF(AND(AL304=0,AL305=0),"対象外",
IF(B303=0,"対象外",
IF(AND(B303/AL304&lt;0.285,AL305&gt;=B303),"〇",
IF(AM304&lt;0.285,"×","〇"))))</f>
        <v>対象外</v>
      </c>
      <c r="AO304" s="78"/>
      <c r="AP304" s="98"/>
      <c r="AQ304" s="100" t="s">
        <v>27</v>
      </c>
    </row>
    <row r="305" spans="1:43" ht="20.25" hidden="1" customHeight="1" thickBot="1" x14ac:dyDescent="0.45">
      <c r="A305" s="54" t="s">
        <v>33</v>
      </c>
      <c r="B305" s="54">
        <f>AL305</f>
        <v>0</v>
      </c>
      <c r="C305" s="54">
        <f>AL307</f>
        <v>0</v>
      </c>
      <c r="E305" s="69"/>
      <c r="F305" s="5" t="s">
        <v>10</v>
      </c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8"/>
      <c r="AL305" s="7">
        <f>COUNTIFS(G302:AK302,"&gt;="&amp;H$5,G302:AK302,"&lt;="&amp;P$5,G305:AK305,"&lt;&gt;"&amp;"")</f>
        <v>0</v>
      </c>
      <c r="AM305" s="71"/>
      <c r="AN305" s="73"/>
      <c r="AO305" s="79"/>
      <c r="AP305" s="99"/>
      <c r="AQ305" s="101"/>
    </row>
    <row r="306" spans="1:43" ht="20.25" hidden="1" customHeight="1" thickTop="1" x14ac:dyDescent="0.4">
      <c r="A306" s="54" t="s">
        <v>25</v>
      </c>
      <c r="B306" s="57" t="str">
        <f>AN304</f>
        <v>対象外</v>
      </c>
      <c r="C306" s="57" t="str">
        <f>AN306</f>
        <v>対象外</v>
      </c>
      <c r="E306" s="68" t="s">
        <v>1</v>
      </c>
      <c r="F306" s="6" t="s">
        <v>7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27">
        <f>COUNTIFS(G302:AK302,"&gt;="&amp;H$5,G302:AK302,"&lt;="&amp;P$5,G306:AK306,"〇")</f>
        <v>0</v>
      </c>
      <c r="AM306" s="70">
        <f>IFERROR(AL307/AL306,0)</f>
        <v>0</v>
      </c>
      <c r="AN306" s="72" t="str">
        <f>IF(AND(AL306=0,AL307=0),"対象外",
IF(C303=0,"対象外",
IF(AND(C303/AL306&lt;0.285,AL307&gt;=C303),"〇",
IF(AM306&lt;0.285,"×","〇"))))</f>
        <v>対象外</v>
      </c>
      <c r="AO306" s="80" t="str">
        <f>C308</f>
        <v>対象外</v>
      </c>
      <c r="AP306" s="74" t="str">
        <f>IF(AN306="対象外","－",
IF(AN306="×","×",
IF(AND(COUNTIFS(G304:AK304,"〇",G305:AK305,"●",G306:AK306,"〇")=COUNTIFS(G305:AK305,"●",G306:AK306,"〇",G307:AK307,"●"),COUNTIF(G307:AK307,"●")&gt;0),"〇",
IF(AND(COUNTIF(G305:AK305,"●")=0,COUNTIF(G307:AK307,"●")=0,AN306="〇"),"〇","×"))))</f>
        <v>－</v>
      </c>
      <c r="AQ306" s="76" t="s">
        <v>24</v>
      </c>
    </row>
    <row r="307" spans="1:43" ht="20.25" hidden="1" customHeight="1" thickBot="1" x14ac:dyDescent="0.45">
      <c r="A307" s="54" t="s">
        <v>38</v>
      </c>
      <c r="B307" s="57"/>
      <c r="C307" s="57" t="str">
        <f>IF(C301="","",AP306)</f>
        <v/>
      </c>
      <c r="E307" s="69"/>
      <c r="F307" s="5" t="s">
        <v>10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8"/>
      <c r="AL307" s="7">
        <f>COUNTIFS(G302:AK302,"&gt;="&amp;H$5,G302:AK302,"&lt;="&amp;P$5,G307:AK307,"&lt;&gt;"&amp;"")</f>
        <v>0</v>
      </c>
      <c r="AM307" s="71"/>
      <c r="AN307" s="73"/>
      <c r="AO307" s="81"/>
      <c r="AP307" s="75"/>
      <c r="AQ307" s="77"/>
    </row>
    <row r="308" spans="1:43" ht="42" hidden="1" customHeight="1" thickTop="1" thickBot="1" x14ac:dyDescent="0.45">
      <c r="A308" s="58" t="s">
        <v>39</v>
      </c>
      <c r="C308" s="62" t="str">
        <f>IF(OR(C301="",AN306="対象外"),"対象外",IF(AND(COUNTIFS(G304:AK304,"〇",G305:AK305,"●",G306:AK306,"〇")=COUNTIFS(G305:AK305,"●",G306:AK306,"〇",G307:AK307,"●"),COUNTIF(G307:AK307,"●")&gt;0),"〇","×"))</f>
        <v>対象外</v>
      </c>
      <c r="E308" s="25" t="s">
        <v>13</v>
      </c>
      <c r="F308" s="20"/>
      <c r="G308" s="22"/>
      <c r="H308" s="22"/>
      <c r="I308" s="22"/>
      <c r="J308" s="22"/>
      <c r="K308" s="22"/>
      <c r="L308" s="22"/>
      <c r="M308" s="22"/>
      <c r="N308" s="22"/>
      <c r="O308" s="21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60"/>
      <c r="AL308" s="31"/>
      <c r="AM308" s="32"/>
      <c r="AN308" s="32"/>
      <c r="AO308" s="32"/>
      <c r="AP308" s="33"/>
      <c r="AQ308" s="23" t="s">
        <v>17</v>
      </c>
    </row>
    <row r="309" spans="1:43" ht="20.25" hidden="1" customHeight="1" x14ac:dyDescent="0.4">
      <c r="E309" s="14"/>
      <c r="F309" s="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4"/>
      <c r="AL309" s="10"/>
      <c r="AM309" s="11"/>
    </row>
    <row r="310" spans="1:43" ht="20.25" hidden="1" customHeight="1" thickBot="1" x14ac:dyDescent="0.45">
      <c r="A310" s="54" t="s">
        <v>30</v>
      </c>
      <c r="B310" s="54" t="str">
        <f>IF(C310="","",IF(C301=12,B301+1,B301))</f>
        <v/>
      </c>
      <c r="C310" s="59" t="str">
        <f>IF(C301="","",IF(DATE(IF(C301=12,B301+1,B301),IF(C301=12,1,C301+1),1)&gt;P$5,"",IF(C301=12,1,C301+1)))</f>
        <v/>
      </c>
      <c r="E310" s="11" t="str">
        <f>IF(B310="","","令和"&amp;B310-2018&amp;"年"&amp;C310&amp;"月")</f>
        <v/>
      </c>
      <c r="G310" s="12" t="s">
        <v>11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1"/>
      <c r="AL310" s="10"/>
      <c r="AM310" s="11"/>
    </row>
    <row r="311" spans="1:43" ht="20.25" hidden="1" customHeight="1" x14ac:dyDescent="0.4">
      <c r="E311" s="82"/>
      <c r="F311" s="83"/>
      <c r="G311" s="15" t="str">
        <f>IF($B310="","",DATE($B310,$C310,1))</f>
        <v/>
      </c>
      <c r="H311" s="15" t="str">
        <f>IF($B310="","",DATE($B310,$C310,2))</f>
        <v/>
      </c>
      <c r="I311" s="15" t="str">
        <f>IF($B310="","",DATE($B310,$C310,3))</f>
        <v/>
      </c>
      <c r="J311" s="15" t="str">
        <f>IF($B310="","",DATE($B310,$C310,4))</f>
        <v/>
      </c>
      <c r="K311" s="15" t="str">
        <f>IF($B310="","",DATE($B310,$C310,5))</f>
        <v/>
      </c>
      <c r="L311" s="15" t="str">
        <f>IF($B310="","",DATE($B310,$C310,6))</f>
        <v/>
      </c>
      <c r="M311" s="15" t="str">
        <f>IF($B310="","",DATE($B310,$C310,7))</f>
        <v/>
      </c>
      <c r="N311" s="15" t="str">
        <f>IF($B310="","",DATE($B310,$C310,8))</f>
        <v/>
      </c>
      <c r="O311" s="15" t="str">
        <f>IF($B310="","",DATE($B310,$C310,9))</f>
        <v/>
      </c>
      <c r="P311" s="15" t="str">
        <f>IF($B310="","",DATE($B310,$C310,10))</f>
        <v/>
      </c>
      <c r="Q311" s="15" t="str">
        <f>IF($B310="","",DATE($B310,$C310,11))</f>
        <v/>
      </c>
      <c r="R311" s="15" t="str">
        <f>IF($B310="","",DATE($B310,$C310,12))</f>
        <v/>
      </c>
      <c r="S311" s="15" t="str">
        <f>IF($B310="","",DATE($B310,$C310,13))</f>
        <v/>
      </c>
      <c r="T311" s="15" t="str">
        <f>IF($B310="","",DATE($B310,$C310,14))</f>
        <v/>
      </c>
      <c r="U311" s="15" t="str">
        <f>IF($B310="","",DATE($B310,$C310,15))</f>
        <v/>
      </c>
      <c r="V311" s="15" t="str">
        <f>IF($B310="","",DATE($B310,$C310,16))</f>
        <v/>
      </c>
      <c r="W311" s="15" t="str">
        <f>IF($B310="","",DATE($B310,$C310,17))</f>
        <v/>
      </c>
      <c r="X311" s="15" t="str">
        <f>IF($B310="","",DATE($B310,$C310,18))</f>
        <v/>
      </c>
      <c r="Y311" s="15" t="str">
        <f>IF($B310="","",DATE($B310,$C310,19))</f>
        <v/>
      </c>
      <c r="Z311" s="15" t="str">
        <f>IF($B310="","",DATE($B310,$C310,20))</f>
        <v/>
      </c>
      <c r="AA311" s="15" t="str">
        <f>IF($B310="","",DATE($B310,$C310,21))</f>
        <v/>
      </c>
      <c r="AB311" s="15" t="str">
        <f>IF($B310="","",DATE($B310,$C310,22))</f>
        <v/>
      </c>
      <c r="AC311" s="15" t="str">
        <f>IF($B310="","",DATE($B310,$C310,23))</f>
        <v/>
      </c>
      <c r="AD311" s="15" t="str">
        <f>IF($B310="","",DATE($B310,$C310,24))</f>
        <v/>
      </c>
      <c r="AE311" s="15" t="str">
        <f>IF($B310="","",DATE($B310,$C310,25))</f>
        <v/>
      </c>
      <c r="AF311" s="15" t="str">
        <f>IF($B310="","",DATE($B310,$C310,26))</f>
        <v/>
      </c>
      <c r="AG311" s="15" t="str">
        <f>IF($B310="","",DATE($B310,$C310,27))</f>
        <v/>
      </c>
      <c r="AH311" s="15" t="str">
        <f>IF($B310="","",DATE($B310,$C310,28))</f>
        <v/>
      </c>
      <c r="AI311" s="15" t="str">
        <f>IF($B310="","",IF(MONTH(DATE($B310,$C310,29))=$C310,DATE($B310,$C310,29),""))</f>
        <v/>
      </c>
      <c r="AJ311" s="15" t="str">
        <f>IF($B310="","",IF(MONTH(DATE($B310,$C310,30))=$C310,DATE($B310,$C310,30),""))</f>
        <v/>
      </c>
      <c r="AK311" s="15" t="str">
        <f>IF($B310="","",IF(MONTH(DATE($B310,$C310,31))=$C310,DATE($B310,$C310,31),""))</f>
        <v/>
      </c>
      <c r="AL311" s="86" t="s">
        <v>8</v>
      </c>
      <c r="AM311" s="86" t="s">
        <v>4</v>
      </c>
      <c r="AN311" s="88" t="s">
        <v>35</v>
      </c>
      <c r="AO311" s="93" t="s">
        <v>42</v>
      </c>
      <c r="AP311" s="89" t="s">
        <v>34</v>
      </c>
      <c r="AQ311" s="91" t="s">
        <v>13</v>
      </c>
    </row>
    <row r="312" spans="1:43" ht="20.25" hidden="1" customHeight="1" thickBot="1" x14ac:dyDescent="0.45">
      <c r="A312" s="54" t="s">
        <v>26</v>
      </c>
      <c r="B312" s="54">
        <f>COUNTIFS(G311:AK311,"&gt;="&amp;H$5,G311:AK311,"&lt;="&amp;P$5,G312:AK312,"土",G313:AK313,"〇")+COUNTIFS(G311:AK311,"&gt;="&amp;H$5,G311:AK311,"&lt;="&amp;P$5,G312:AK312,"日",G313:AK313,"〇")</f>
        <v>0</v>
      </c>
      <c r="C312" s="54">
        <f>COUNTIFS(G311:AK311,"&gt;="&amp;H$5,G311:AK311,"&lt;="&amp;P$5,G312:AK312,"土",G315:AK315,"〇")+COUNTIFS(G311:AK311,"&gt;="&amp;H$5,G311:AK311,"&lt;="&amp;P$5,G312:AK312,"日",G315:AK315,"〇")</f>
        <v>0</v>
      </c>
      <c r="E312" s="84"/>
      <c r="F312" s="85"/>
      <c r="G312" s="19" t="str">
        <f>IFERROR(IF(WEEKDAY(G311,1)=1,"日",IF(WEEKDAY(G311,1)=2,"月",IF(WEEKDAY(G311,1)=3,"火",IF(WEEKDAY(G311,1)=4,"水",IF(WEEKDAY(G311,1)=5,"木",IF(WEEKDAY(G311,1)=6,"金","土")))))),"")</f>
        <v/>
      </c>
      <c r="H312" s="19" t="str">
        <f t="shared" ref="H312:N312" si="65">IFERROR(IF(WEEKDAY(H311,1)=1,"日",IF(WEEKDAY(H311,1)=2,"月",IF(WEEKDAY(H311,1)=3,"火",IF(WEEKDAY(H311,1)=4,"水",IF(WEEKDAY(H311,1)=5,"木",IF(WEEKDAY(H311,1)=6,"金","土")))))),"")</f>
        <v/>
      </c>
      <c r="I312" s="19" t="str">
        <f t="shared" si="65"/>
        <v/>
      </c>
      <c r="J312" s="19" t="str">
        <f t="shared" si="65"/>
        <v/>
      </c>
      <c r="K312" s="19" t="str">
        <f t="shared" si="65"/>
        <v/>
      </c>
      <c r="L312" s="19" t="str">
        <f t="shared" si="65"/>
        <v/>
      </c>
      <c r="M312" s="19" t="str">
        <f t="shared" si="65"/>
        <v/>
      </c>
      <c r="N312" s="19" t="str">
        <f t="shared" si="65"/>
        <v/>
      </c>
      <c r="O312" s="19" t="str">
        <f>IFERROR(IF(WEEKDAY(O311,1)=1,"日",IF(WEEKDAY(O311,1)=2,"月",IF(WEEKDAY(O311,1)=3,"火",IF(WEEKDAY(O311,1)=4,"水",IF(WEEKDAY(O311,1)=5,"木",IF(WEEKDAY(O311,1)=6,"金","土")))))),"")</f>
        <v/>
      </c>
      <c r="P312" s="19" t="str">
        <f t="shared" ref="P312:AK312" si="66">IFERROR(IF(WEEKDAY(P311,1)=1,"日",IF(WEEKDAY(P311,1)=2,"月",IF(WEEKDAY(P311,1)=3,"火",IF(WEEKDAY(P311,1)=4,"水",IF(WEEKDAY(P311,1)=5,"木",IF(WEEKDAY(P311,1)=6,"金","土")))))),"")</f>
        <v/>
      </c>
      <c r="Q312" s="19" t="str">
        <f t="shared" si="66"/>
        <v/>
      </c>
      <c r="R312" s="19" t="str">
        <f t="shared" si="66"/>
        <v/>
      </c>
      <c r="S312" s="19" t="str">
        <f t="shared" si="66"/>
        <v/>
      </c>
      <c r="T312" s="19" t="str">
        <f t="shared" si="66"/>
        <v/>
      </c>
      <c r="U312" s="19" t="str">
        <f t="shared" si="66"/>
        <v/>
      </c>
      <c r="V312" s="19" t="str">
        <f t="shared" si="66"/>
        <v/>
      </c>
      <c r="W312" s="19" t="str">
        <f t="shared" si="66"/>
        <v/>
      </c>
      <c r="X312" s="19" t="str">
        <f t="shared" si="66"/>
        <v/>
      </c>
      <c r="Y312" s="19" t="str">
        <f t="shared" si="66"/>
        <v/>
      </c>
      <c r="Z312" s="19" t="str">
        <f t="shared" si="66"/>
        <v/>
      </c>
      <c r="AA312" s="19" t="str">
        <f t="shared" si="66"/>
        <v/>
      </c>
      <c r="AB312" s="19" t="str">
        <f t="shared" si="66"/>
        <v/>
      </c>
      <c r="AC312" s="19" t="str">
        <f t="shared" si="66"/>
        <v/>
      </c>
      <c r="AD312" s="19" t="str">
        <f t="shared" si="66"/>
        <v/>
      </c>
      <c r="AE312" s="19" t="str">
        <f t="shared" si="66"/>
        <v/>
      </c>
      <c r="AF312" s="19" t="str">
        <f t="shared" si="66"/>
        <v/>
      </c>
      <c r="AG312" s="19" t="str">
        <f t="shared" si="66"/>
        <v/>
      </c>
      <c r="AH312" s="19" t="str">
        <f t="shared" si="66"/>
        <v/>
      </c>
      <c r="AI312" s="19" t="str">
        <f t="shared" si="66"/>
        <v/>
      </c>
      <c r="AJ312" s="19" t="str">
        <f t="shared" si="66"/>
        <v/>
      </c>
      <c r="AK312" s="19" t="str">
        <f t="shared" si="66"/>
        <v/>
      </c>
      <c r="AL312" s="87"/>
      <c r="AM312" s="87"/>
      <c r="AN312" s="87"/>
      <c r="AO312" s="94"/>
      <c r="AP312" s="90"/>
      <c r="AQ312" s="92"/>
    </row>
    <row r="313" spans="1:43" ht="20.25" hidden="1" customHeight="1" x14ac:dyDescent="0.4">
      <c r="A313" s="54" t="s">
        <v>32</v>
      </c>
      <c r="B313" s="56">
        <f>AL313</f>
        <v>0</v>
      </c>
      <c r="C313" s="56">
        <f>AL315</f>
        <v>0</v>
      </c>
      <c r="E313" s="95" t="s">
        <v>0</v>
      </c>
      <c r="F313" s="37" t="s">
        <v>7</v>
      </c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15">
        <f>COUNTIFS(G311:AK311,"&gt;="&amp;H$5,G311:AK311,"&lt;="&amp;P$5,G313:AK313,"〇")</f>
        <v>0</v>
      </c>
      <c r="AM313" s="96">
        <f>IFERROR(AL314/AL313,0)</f>
        <v>0</v>
      </c>
      <c r="AN313" s="97" t="str">
        <f>IF(AND(AL313=0,AL314=0),"対象外",
IF(B312=0,"対象外",
IF(AND(B312/AL313&lt;0.285,AL314&gt;=B312),"〇",
IF(AM313&lt;0.285,"×","〇"))))</f>
        <v>対象外</v>
      </c>
      <c r="AO313" s="78"/>
      <c r="AP313" s="98"/>
      <c r="AQ313" s="100" t="s">
        <v>27</v>
      </c>
    </row>
    <row r="314" spans="1:43" ht="20.25" hidden="1" customHeight="1" thickBot="1" x14ac:dyDescent="0.45">
      <c r="A314" s="54" t="s">
        <v>33</v>
      </c>
      <c r="B314" s="54">
        <f>AL314</f>
        <v>0</v>
      </c>
      <c r="C314" s="54">
        <f>AL316</f>
        <v>0</v>
      </c>
      <c r="E314" s="69"/>
      <c r="F314" s="5" t="s">
        <v>10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8"/>
      <c r="AL314" s="7">
        <f>COUNTIFS(G311:AK311,"&gt;="&amp;H$5,G311:AK311,"&lt;="&amp;P$5,G314:AK314,"&lt;&gt;"&amp;"")</f>
        <v>0</v>
      </c>
      <c r="AM314" s="71"/>
      <c r="AN314" s="73"/>
      <c r="AO314" s="79"/>
      <c r="AP314" s="99"/>
      <c r="AQ314" s="101"/>
    </row>
    <row r="315" spans="1:43" ht="20.25" hidden="1" customHeight="1" thickTop="1" x14ac:dyDescent="0.4">
      <c r="A315" s="54" t="s">
        <v>25</v>
      </c>
      <c r="B315" s="57" t="str">
        <f>AN313</f>
        <v>対象外</v>
      </c>
      <c r="C315" s="57" t="str">
        <f>AN315</f>
        <v>対象外</v>
      </c>
      <c r="E315" s="68" t="s">
        <v>1</v>
      </c>
      <c r="F315" s="6" t="s">
        <v>7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27">
        <f>COUNTIFS(G311:AK311,"&gt;="&amp;H$5,G311:AK311,"&lt;="&amp;P$5,G315:AK315,"〇")</f>
        <v>0</v>
      </c>
      <c r="AM315" s="70">
        <f>IFERROR(AL316/AL315,0)</f>
        <v>0</v>
      </c>
      <c r="AN315" s="72" t="str">
        <f>IF(AND(AL315=0,AL316=0),"対象外",
IF(C312=0,"対象外",
IF(AND(C312/AL315&lt;0.285,AL316&gt;=C312),"〇",
IF(AM315&lt;0.285,"×","〇"))))</f>
        <v>対象外</v>
      </c>
      <c r="AO315" s="80" t="str">
        <f>C317</f>
        <v>対象外</v>
      </c>
      <c r="AP315" s="74" t="str">
        <f>IF(AN315="対象外","－",
IF(AN315="×","×",
IF(AND(COUNTIFS(G313:AK313,"〇",G314:AK314,"●",G315:AK315,"〇")=COUNTIFS(G314:AK314,"●",G315:AK315,"〇",G316:AK316,"●"),COUNTIF(G316:AK316,"●")&gt;0),"〇",
IF(AND(COUNTIF(G314:AK314,"●")=0,COUNTIF(G316:AK316,"●")=0,AN315="〇"),"〇","×"))))</f>
        <v>－</v>
      </c>
      <c r="AQ315" s="76" t="s">
        <v>24</v>
      </c>
    </row>
    <row r="316" spans="1:43" ht="20.25" hidden="1" customHeight="1" thickBot="1" x14ac:dyDescent="0.45">
      <c r="A316" s="54" t="s">
        <v>38</v>
      </c>
      <c r="B316" s="57"/>
      <c r="C316" s="57" t="str">
        <f>IF(C310="","",AP315)</f>
        <v/>
      </c>
      <c r="E316" s="69"/>
      <c r="F316" s="5" t="s">
        <v>10</v>
      </c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8"/>
      <c r="AL316" s="7">
        <f>COUNTIFS(G311:AK311,"&gt;="&amp;H$5,G311:AK311,"&lt;="&amp;P$5,G316:AK316,"&lt;&gt;"&amp;"")</f>
        <v>0</v>
      </c>
      <c r="AM316" s="71"/>
      <c r="AN316" s="73"/>
      <c r="AO316" s="81"/>
      <c r="AP316" s="75"/>
      <c r="AQ316" s="77"/>
    </row>
    <row r="317" spans="1:43" ht="42" hidden="1" customHeight="1" thickTop="1" thickBot="1" x14ac:dyDescent="0.45">
      <c r="A317" s="58" t="s">
        <v>39</v>
      </c>
      <c r="C317" s="62" t="str">
        <f>IF(OR(C310="",AN315="対象外"),"対象外",IF(AND(COUNTIFS(G313:AK313,"〇",G314:AK314,"●",G315:AK315,"〇")=COUNTIFS(G314:AK314,"●",G315:AK315,"〇",G316:AK316,"●"),COUNTIF(G316:AK316,"●")&gt;0),"〇","×"))</f>
        <v>対象外</v>
      </c>
      <c r="E317" s="25" t="s">
        <v>13</v>
      </c>
      <c r="F317" s="20"/>
      <c r="G317" s="22"/>
      <c r="H317" s="22"/>
      <c r="I317" s="22"/>
      <c r="J317" s="22"/>
      <c r="K317" s="22"/>
      <c r="L317" s="22"/>
      <c r="M317" s="22"/>
      <c r="N317" s="22"/>
      <c r="O317" s="21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60"/>
      <c r="AL317" s="31"/>
      <c r="AM317" s="32"/>
      <c r="AN317" s="32"/>
      <c r="AO317" s="32"/>
      <c r="AP317" s="33"/>
      <c r="AQ317" s="23" t="s">
        <v>17</v>
      </c>
    </row>
    <row r="318" spans="1:43" ht="20.25" hidden="1" customHeight="1" x14ac:dyDescent="0.4">
      <c r="E318" s="14"/>
      <c r="F318" s="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4"/>
      <c r="AL318" s="10"/>
      <c r="AM318" s="11"/>
    </row>
    <row r="319" spans="1:43" ht="20.25" hidden="1" customHeight="1" thickBot="1" x14ac:dyDescent="0.45">
      <c r="A319" s="54" t="s">
        <v>30</v>
      </c>
      <c r="B319" s="54" t="str">
        <f>IF(C319="","",IF(C310=12,B310+1,B310))</f>
        <v/>
      </c>
      <c r="C319" s="59" t="str">
        <f>IF(C310="","",IF(DATE(IF(C310=12,B310+1,B310),IF(C310=12,1,C310+1),1)&gt;P$5,"",IF(C310=12,1,C310+1)))</f>
        <v/>
      </c>
      <c r="E319" s="11" t="str">
        <f>IF(B319="","","令和"&amp;B319-2018&amp;"年"&amp;C319&amp;"月")</f>
        <v/>
      </c>
      <c r="G319" s="12" t="s">
        <v>11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1"/>
      <c r="AL319" s="10"/>
      <c r="AM319" s="11"/>
    </row>
    <row r="320" spans="1:43" ht="20.25" hidden="1" customHeight="1" x14ac:dyDescent="0.4">
      <c r="E320" s="82"/>
      <c r="F320" s="83"/>
      <c r="G320" s="15" t="str">
        <f>IF($B319="","",DATE($B319,$C319,1))</f>
        <v/>
      </c>
      <c r="H320" s="15" t="str">
        <f>IF($B319="","",DATE($B319,$C319,2))</f>
        <v/>
      </c>
      <c r="I320" s="15" t="str">
        <f>IF($B319="","",DATE($B319,$C319,3))</f>
        <v/>
      </c>
      <c r="J320" s="15" t="str">
        <f>IF($B319="","",DATE($B319,$C319,4))</f>
        <v/>
      </c>
      <c r="K320" s="15" t="str">
        <f>IF($B319="","",DATE($B319,$C319,5))</f>
        <v/>
      </c>
      <c r="L320" s="15" t="str">
        <f>IF($B319="","",DATE($B319,$C319,6))</f>
        <v/>
      </c>
      <c r="M320" s="15" t="str">
        <f>IF($B319="","",DATE($B319,$C319,7))</f>
        <v/>
      </c>
      <c r="N320" s="15" t="str">
        <f>IF($B319="","",DATE($B319,$C319,8))</f>
        <v/>
      </c>
      <c r="O320" s="15" t="str">
        <f>IF($B319="","",DATE($B319,$C319,9))</f>
        <v/>
      </c>
      <c r="P320" s="15" t="str">
        <f>IF($B319="","",DATE($B319,$C319,10))</f>
        <v/>
      </c>
      <c r="Q320" s="15" t="str">
        <f>IF($B319="","",DATE($B319,$C319,11))</f>
        <v/>
      </c>
      <c r="R320" s="15" t="str">
        <f>IF($B319="","",DATE($B319,$C319,12))</f>
        <v/>
      </c>
      <c r="S320" s="15" t="str">
        <f>IF($B319="","",DATE($B319,$C319,13))</f>
        <v/>
      </c>
      <c r="T320" s="15" t="str">
        <f>IF($B319="","",DATE($B319,$C319,14))</f>
        <v/>
      </c>
      <c r="U320" s="15" t="str">
        <f>IF($B319="","",DATE($B319,$C319,15))</f>
        <v/>
      </c>
      <c r="V320" s="15" t="str">
        <f>IF($B319="","",DATE($B319,$C319,16))</f>
        <v/>
      </c>
      <c r="W320" s="15" t="str">
        <f>IF($B319="","",DATE($B319,$C319,17))</f>
        <v/>
      </c>
      <c r="X320" s="15" t="str">
        <f>IF($B319="","",DATE($B319,$C319,18))</f>
        <v/>
      </c>
      <c r="Y320" s="15" t="str">
        <f>IF($B319="","",DATE($B319,$C319,19))</f>
        <v/>
      </c>
      <c r="Z320" s="15" t="str">
        <f>IF($B319="","",DATE($B319,$C319,20))</f>
        <v/>
      </c>
      <c r="AA320" s="15" t="str">
        <f>IF($B319="","",DATE($B319,$C319,21))</f>
        <v/>
      </c>
      <c r="AB320" s="15" t="str">
        <f>IF($B319="","",DATE($B319,$C319,22))</f>
        <v/>
      </c>
      <c r="AC320" s="15" t="str">
        <f>IF($B319="","",DATE($B319,$C319,23))</f>
        <v/>
      </c>
      <c r="AD320" s="15" t="str">
        <f>IF($B319="","",DATE($B319,$C319,24))</f>
        <v/>
      </c>
      <c r="AE320" s="15" t="str">
        <f>IF($B319="","",DATE($B319,$C319,25))</f>
        <v/>
      </c>
      <c r="AF320" s="15" t="str">
        <f>IF($B319="","",DATE($B319,$C319,26))</f>
        <v/>
      </c>
      <c r="AG320" s="15" t="str">
        <f>IF($B319="","",DATE($B319,$C319,27))</f>
        <v/>
      </c>
      <c r="AH320" s="15" t="str">
        <f>IF($B319="","",DATE($B319,$C319,28))</f>
        <v/>
      </c>
      <c r="AI320" s="15" t="str">
        <f>IF($B319="","",IF(MONTH(DATE($B319,$C319,29))=$C319,DATE($B319,$C319,29),""))</f>
        <v/>
      </c>
      <c r="AJ320" s="15" t="str">
        <f>IF($B319="","",IF(MONTH(DATE($B319,$C319,30))=$C319,DATE($B319,$C319,30),""))</f>
        <v/>
      </c>
      <c r="AK320" s="15" t="str">
        <f>IF($B319="","",IF(MONTH(DATE($B319,$C319,31))=$C319,DATE($B319,$C319,31),""))</f>
        <v/>
      </c>
      <c r="AL320" s="86" t="s">
        <v>8</v>
      </c>
      <c r="AM320" s="86" t="s">
        <v>4</v>
      </c>
      <c r="AN320" s="88" t="s">
        <v>35</v>
      </c>
      <c r="AO320" s="93" t="s">
        <v>42</v>
      </c>
      <c r="AP320" s="89" t="s">
        <v>34</v>
      </c>
      <c r="AQ320" s="91" t="s">
        <v>13</v>
      </c>
    </row>
    <row r="321" spans="1:43" ht="20.25" hidden="1" customHeight="1" thickBot="1" x14ac:dyDescent="0.45">
      <c r="A321" s="54" t="s">
        <v>26</v>
      </c>
      <c r="B321" s="54">
        <f>COUNTIFS(G320:AK320,"&gt;="&amp;H$5,G320:AK320,"&lt;="&amp;P$5,G321:AK321,"土",G322:AK322,"〇")+COUNTIFS(G320:AK320,"&gt;="&amp;H$5,G320:AK320,"&lt;="&amp;P$5,G321:AK321,"日",G322:AK322,"〇")</f>
        <v>0</v>
      </c>
      <c r="C321" s="54">
        <f>COUNTIFS(G320:AK320,"&gt;="&amp;H$5,G320:AK320,"&lt;="&amp;P$5,G321:AK321,"土",G324:AK324,"〇")+COUNTIFS(G320:AK320,"&gt;="&amp;H$5,G320:AK320,"&lt;="&amp;P$5,G321:AK321,"日",G324:AK324,"〇")</f>
        <v>0</v>
      </c>
      <c r="E321" s="84"/>
      <c r="F321" s="85"/>
      <c r="G321" s="19" t="str">
        <f>IFERROR(IF(WEEKDAY(G320,1)=1,"日",IF(WEEKDAY(G320,1)=2,"月",IF(WEEKDAY(G320,1)=3,"火",IF(WEEKDAY(G320,1)=4,"水",IF(WEEKDAY(G320,1)=5,"木",IF(WEEKDAY(G320,1)=6,"金","土")))))),"")</f>
        <v/>
      </c>
      <c r="H321" s="19" t="str">
        <f t="shared" ref="H321:N321" si="67">IFERROR(IF(WEEKDAY(H320,1)=1,"日",IF(WEEKDAY(H320,1)=2,"月",IF(WEEKDAY(H320,1)=3,"火",IF(WEEKDAY(H320,1)=4,"水",IF(WEEKDAY(H320,1)=5,"木",IF(WEEKDAY(H320,1)=6,"金","土")))))),"")</f>
        <v/>
      </c>
      <c r="I321" s="19" t="str">
        <f t="shared" si="67"/>
        <v/>
      </c>
      <c r="J321" s="19" t="str">
        <f t="shared" si="67"/>
        <v/>
      </c>
      <c r="K321" s="19" t="str">
        <f t="shared" si="67"/>
        <v/>
      </c>
      <c r="L321" s="19" t="str">
        <f t="shared" si="67"/>
        <v/>
      </c>
      <c r="M321" s="19" t="str">
        <f t="shared" si="67"/>
        <v/>
      </c>
      <c r="N321" s="19" t="str">
        <f t="shared" si="67"/>
        <v/>
      </c>
      <c r="O321" s="19" t="str">
        <f>IFERROR(IF(WEEKDAY(O320,1)=1,"日",IF(WEEKDAY(O320,1)=2,"月",IF(WEEKDAY(O320,1)=3,"火",IF(WEEKDAY(O320,1)=4,"水",IF(WEEKDAY(O320,1)=5,"木",IF(WEEKDAY(O320,1)=6,"金","土")))))),"")</f>
        <v/>
      </c>
      <c r="P321" s="19" t="str">
        <f t="shared" ref="P321:AK321" si="68">IFERROR(IF(WEEKDAY(P320,1)=1,"日",IF(WEEKDAY(P320,1)=2,"月",IF(WEEKDAY(P320,1)=3,"火",IF(WEEKDAY(P320,1)=4,"水",IF(WEEKDAY(P320,1)=5,"木",IF(WEEKDAY(P320,1)=6,"金","土")))))),"")</f>
        <v/>
      </c>
      <c r="Q321" s="19" t="str">
        <f t="shared" si="68"/>
        <v/>
      </c>
      <c r="R321" s="19" t="str">
        <f t="shared" si="68"/>
        <v/>
      </c>
      <c r="S321" s="19" t="str">
        <f t="shared" si="68"/>
        <v/>
      </c>
      <c r="T321" s="19" t="str">
        <f t="shared" si="68"/>
        <v/>
      </c>
      <c r="U321" s="19" t="str">
        <f t="shared" si="68"/>
        <v/>
      </c>
      <c r="V321" s="19" t="str">
        <f t="shared" si="68"/>
        <v/>
      </c>
      <c r="W321" s="19" t="str">
        <f t="shared" si="68"/>
        <v/>
      </c>
      <c r="X321" s="19" t="str">
        <f t="shared" si="68"/>
        <v/>
      </c>
      <c r="Y321" s="19" t="str">
        <f t="shared" si="68"/>
        <v/>
      </c>
      <c r="Z321" s="19" t="str">
        <f t="shared" si="68"/>
        <v/>
      </c>
      <c r="AA321" s="19" t="str">
        <f t="shared" si="68"/>
        <v/>
      </c>
      <c r="AB321" s="19" t="str">
        <f t="shared" si="68"/>
        <v/>
      </c>
      <c r="AC321" s="19" t="str">
        <f t="shared" si="68"/>
        <v/>
      </c>
      <c r="AD321" s="19" t="str">
        <f t="shared" si="68"/>
        <v/>
      </c>
      <c r="AE321" s="19" t="str">
        <f t="shared" si="68"/>
        <v/>
      </c>
      <c r="AF321" s="19" t="str">
        <f t="shared" si="68"/>
        <v/>
      </c>
      <c r="AG321" s="19" t="str">
        <f t="shared" si="68"/>
        <v/>
      </c>
      <c r="AH321" s="19" t="str">
        <f t="shared" si="68"/>
        <v/>
      </c>
      <c r="AI321" s="19" t="str">
        <f t="shared" si="68"/>
        <v/>
      </c>
      <c r="AJ321" s="19" t="str">
        <f t="shared" si="68"/>
        <v/>
      </c>
      <c r="AK321" s="19" t="str">
        <f t="shared" si="68"/>
        <v/>
      </c>
      <c r="AL321" s="87"/>
      <c r="AM321" s="87"/>
      <c r="AN321" s="87"/>
      <c r="AO321" s="94"/>
      <c r="AP321" s="90"/>
      <c r="AQ321" s="92"/>
    </row>
    <row r="322" spans="1:43" ht="20.25" hidden="1" customHeight="1" x14ac:dyDescent="0.4">
      <c r="A322" s="54" t="s">
        <v>32</v>
      </c>
      <c r="B322" s="56">
        <f>AL322</f>
        <v>0</v>
      </c>
      <c r="C322" s="56">
        <f>AL324</f>
        <v>0</v>
      </c>
      <c r="E322" s="95" t="s">
        <v>0</v>
      </c>
      <c r="F322" s="37" t="s">
        <v>7</v>
      </c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15">
        <f>COUNTIFS(G320:AK320,"&gt;="&amp;H$5,G320:AK320,"&lt;="&amp;P$5,G322:AK322,"〇")</f>
        <v>0</v>
      </c>
      <c r="AM322" s="96">
        <f>IFERROR(AL323/AL322,0)</f>
        <v>0</v>
      </c>
      <c r="AN322" s="97" t="str">
        <f>IF(AND(AL322=0,AL323=0),"対象外",
IF(B321=0,"対象外",
IF(AND(B321/AL322&lt;0.285,AL323&gt;=B321),"〇",
IF(AM322&lt;0.285,"×","〇"))))</f>
        <v>対象外</v>
      </c>
      <c r="AO322" s="78"/>
      <c r="AP322" s="98"/>
      <c r="AQ322" s="100" t="s">
        <v>27</v>
      </c>
    </row>
    <row r="323" spans="1:43" ht="20.25" hidden="1" customHeight="1" thickBot="1" x14ac:dyDescent="0.45">
      <c r="A323" s="54" t="s">
        <v>33</v>
      </c>
      <c r="B323" s="54">
        <f>AL323</f>
        <v>0</v>
      </c>
      <c r="C323" s="54">
        <f>AL325</f>
        <v>0</v>
      </c>
      <c r="E323" s="69"/>
      <c r="F323" s="5" t="s">
        <v>10</v>
      </c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8"/>
      <c r="AL323" s="7">
        <f>COUNTIFS(G320:AK320,"&gt;="&amp;H$5,G320:AK320,"&lt;="&amp;P$5,G323:AK323,"&lt;&gt;"&amp;"")</f>
        <v>0</v>
      </c>
      <c r="AM323" s="71"/>
      <c r="AN323" s="73"/>
      <c r="AO323" s="79"/>
      <c r="AP323" s="99"/>
      <c r="AQ323" s="101"/>
    </row>
    <row r="324" spans="1:43" ht="20.25" hidden="1" customHeight="1" thickTop="1" x14ac:dyDescent="0.4">
      <c r="A324" s="54" t="s">
        <v>25</v>
      </c>
      <c r="B324" s="57" t="str">
        <f>AN322</f>
        <v>対象外</v>
      </c>
      <c r="C324" s="57" t="str">
        <f>AN324</f>
        <v>対象外</v>
      </c>
      <c r="E324" s="68" t="s">
        <v>1</v>
      </c>
      <c r="F324" s="6" t="s">
        <v>7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27">
        <f>COUNTIFS(G320:AK320,"&gt;="&amp;H$5,G320:AK320,"&lt;="&amp;P$5,G324:AK324,"〇")</f>
        <v>0</v>
      </c>
      <c r="AM324" s="70">
        <f>IFERROR(AL325/AL324,0)</f>
        <v>0</v>
      </c>
      <c r="AN324" s="72" t="str">
        <f>IF(AND(AL324=0,AL325=0),"対象外",
IF(C321=0,"対象外",
IF(AND(C321/AL324&lt;0.285,AL325&gt;=C321),"〇",
IF(AM324&lt;0.285,"×","〇"))))</f>
        <v>対象外</v>
      </c>
      <c r="AO324" s="80" t="str">
        <f>C326</f>
        <v>対象外</v>
      </c>
      <c r="AP324" s="74" t="str">
        <f>IF(AN324="対象外","－",
IF(AN324="×","×",
IF(AND(COUNTIFS(G322:AK322,"〇",G323:AK323,"●",G324:AK324,"〇")=COUNTIFS(G323:AK323,"●",G324:AK324,"〇",G325:AK325,"●"),COUNTIF(G325:AK325,"●")&gt;0),"〇",
IF(AND(COUNTIF(G323:AK323,"●")=0,COUNTIF(G325:AK325,"●")=0,AN324="〇"),"〇","×"))))</f>
        <v>－</v>
      </c>
      <c r="AQ324" s="76" t="s">
        <v>24</v>
      </c>
    </row>
    <row r="325" spans="1:43" ht="20.25" hidden="1" customHeight="1" thickBot="1" x14ac:dyDescent="0.45">
      <c r="A325" s="54" t="s">
        <v>38</v>
      </c>
      <c r="B325" s="57"/>
      <c r="C325" s="57" t="str">
        <f>IF(C319="","",AP324)</f>
        <v/>
      </c>
      <c r="E325" s="69"/>
      <c r="F325" s="5" t="s">
        <v>10</v>
      </c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8"/>
      <c r="AL325" s="7">
        <f>COUNTIFS(G320:AK320,"&gt;="&amp;H$5,G320:AK320,"&lt;="&amp;P$5,G325:AK325,"&lt;&gt;"&amp;"")</f>
        <v>0</v>
      </c>
      <c r="AM325" s="71"/>
      <c r="AN325" s="73"/>
      <c r="AO325" s="81"/>
      <c r="AP325" s="75"/>
      <c r="AQ325" s="77"/>
    </row>
    <row r="326" spans="1:43" ht="42" hidden="1" customHeight="1" thickTop="1" thickBot="1" x14ac:dyDescent="0.45">
      <c r="A326" s="58" t="s">
        <v>39</v>
      </c>
      <c r="C326" s="62" t="str">
        <f>IF(OR(C319="",AN324="対象外"),"対象外",IF(AND(COUNTIFS(G322:AK322,"〇",G323:AK323,"●",G324:AK324,"〇")=COUNTIFS(G323:AK323,"●",G324:AK324,"〇",G325:AK325,"●"),COUNTIF(G325:AK325,"●")&gt;0),"〇","×"))</f>
        <v>対象外</v>
      </c>
      <c r="E326" s="25" t="s">
        <v>13</v>
      </c>
      <c r="F326" s="20"/>
      <c r="G326" s="22"/>
      <c r="H326" s="22"/>
      <c r="I326" s="22"/>
      <c r="J326" s="22"/>
      <c r="K326" s="22"/>
      <c r="L326" s="22"/>
      <c r="M326" s="22"/>
      <c r="N326" s="22"/>
      <c r="O326" s="21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60"/>
      <c r="AL326" s="31"/>
      <c r="AM326" s="32"/>
      <c r="AN326" s="32"/>
      <c r="AO326" s="32"/>
      <c r="AP326" s="33"/>
      <c r="AQ326" s="23" t="s">
        <v>17</v>
      </c>
    </row>
    <row r="327" spans="1:43" ht="20.25" hidden="1" customHeight="1" x14ac:dyDescent="0.4">
      <c r="E327" s="14"/>
      <c r="F327" s="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4"/>
      <c r="AL327" s="10"/>
      <c r="AM327" s="11"/>
    </row>
    <row r="328" spans="1:43" ht="20.25" hidden="1" customHeight="1" thickBot="1" x14ac:dyDescent="0.45">
      <c r="A328" s="54" t="s">
        <v>30</v>
      </c>
      <c r="B328" s="54" t="str">
        <f>IF(C328="","",IF(C319=12,B319+1,B319))</f>
        <v/>
      </c>
      <c r="C328" s="59" t="str">
        <f>IF(C319="","",IF(DATE(IF(C319=12,B319+1,B319),IF(C319=12,1,C319+1),1)&gt;P$5,"",IF(C319=12,1,C319+1)))</f>
        <v/>
      </c>
      <c r="E328" s="11" t="str">
        <f>IF(B328="","","令和"&amp;B328-2018&amp;"年"&amp;C328&amp;"月")</f>
        <v/>
      </c>
      <c r="G328" s="12" t="s">
        <v>11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1"/>
      <c r="AL328" s="10"/>
      <c r="AM328" s="11"/>
    </row>
    <row r="329" spans="1:43" ht="20.25" hidden="1" customHeight="1" x14ac:dyDescent="0.4">
      <c r="E329" s="82"/>
      <c r="F329" s="83"/>
      <c r="G329" s="15" t="str">
        <f>IF($B328="","",DATE($B328,$C328,1))</f>
        <v/>
      </c>
      <c r="H329" s="15" t="str">
        <f>IF($B328="","",DATE($B328,$C328,2))</f>
        <v/>
      </c>
      <c r="I329" s="15" t="str">
        <f>IF($B328="","",DATE($B328,$C328,3))</f>
        <v/>
      </c>
      <c r="J329" s="15" t="str">
        <f>IF($B328="","",DATE($B328,$C328,4))</f>
        <v/>
      </c>
      <c r="K329" s="15" t="str">
        <f>IF($B328="","",DATE($B328,$C328,5))</f>
        <v/>
      </c>
      <c r="L329" s="15" t="str">
        <f>IF($B328="","",DATE($B328,$C328,6))</f>
        <v/>
      </c>
      <c r="M329" s="15" t="str">
        <f>IF($B328="","",DATE($B328,$C328,7))</f>
        <v/>
      </c>
      <c r="N329" s="15" t="str">
        <f>IF($B328="","",DATE($B328,$C328,8))</f>
        <v/>
      </c>
      <c r="O329" s="15" t="str">
        <f>IF($B328="","",DATE($B328,$C328,9))</f>
        <v/>
      </c>
      <c r="P329" s="15" t="str">
        <f>IF($B328="","",DATE($B328,$C328,10))</f>
        <v/>
      </c>
      <c r="Q329" s="15" t="str">
        <f>IF($B328="","",DATE($B328,$C328,11))</f>
        <v/>
      </c>
      <c r="R329" s="15" t="str">
        <f>IF($B328="","",DATE($B328,$C328,12))</f>
        <v/>
      </c>
      <c r="S329" s="15" t="str">
        <f>IF($B328="","",DATE($B328,$C328,13))</f>
        <v/>
      </c>
      <c r="T329" s="15" t="str">
        <f>IF($B328="","",DATE($B328,$C328,14))</f>
        <v/>
      </c>
      <c r="U329" s="15" t="str">
        <f>IF($B328="","",DATE($B328,$C328,15))</f>
        <v/>
      </c>
      <c r="V329" s="15" t="str">
        <f>IF($B328="","",DATE($B328,$C328,16))</f>
        <v/>
      </c>
      <c r="W329" s="15" t="str">
        <f>IF($B328="","",DATE($B328,$C328,17))</f>
        <v/>
      </c>
      <c r="X329" s="15" t="str">
        <f>IF($B328="","",DATE($B328,$C328,18))</f>
        <v/>
      </c>
      <c r="Y329" s="15" t="str">
        <f>IF($B328="","",DATE($B328,$C328,19))</f>
        <v/>
      </c>
      <c r="Z329" s="15" t="str">
        <f>IF($B328="","",DATE($B328,$C328,20))</f>
        <v/>
      </c>
      <c r="AA329" s="15" t="str">
        <f>IF($B328="","",DATE($B328,$C328,21))</f>
        <v/>
      </c>
      <c r="AB329" s="15" t="str">
        <f>IF($B328="","",DATE($B328,$C328,22))</f>
        <v/>
      </c>
      <c r="AC329" s="15" t="str">
        <f>IF($B328="","",DATE($B328,$C328,23))</f>
        <v/>
      </c>
      <c r="AD329" s="15" t="str">
        <f>IF($B328="","",DATE($B328,$C328,24))</f>
        <v/>
      </c>
      <c r="AE329" s="15" t="str">
        <f>IF($B328="","",DATE($B328,$C328,25))</f>
        <v/>
      </c>
      <c r="AF329" s="15" t="str">
        <f>IF($B328="","",DATE($B328,$C328,26))</f>
        <v/>
      </c>
      <c r="AG329" s="15" t="str">
        <f>IF($B328="","",DATE($B328,$C328,27))</f>
        <v/>
      </c>
      <c r="AH329" s="15" t="str">
        <f>IF($B328="","",DATE($B328,$C328,28))</f>
        <v/>
      </c>
      <c r="AI329" s="15" t="str">
        <f>IF($B328="","",IF(MONTH(DATE($B328,$C328,29))=$C328,DATE($B328,$C328,29),""))</f>
        <v/>
      </c>
      <c r="AJ329" s="15" t="str">
        <f>IF($B328="","",IF(MONTH(DATE($B328,$C328,30))=$C328,DATE($B328,$C328,30),""))</f>
        <v/>
      </c>
      <c r="AK329" s="15" t="str">
        <f>IF($B328="","",IF(MONTH(DATE($B328,$C328,31))=$C328,DATE($B328,$C328,31),""))</f>
        <v/>
      </c>
      <c r="AL329" s="86" t="s">
        <v>8</v>
      </c>
      <c r="AM329" s="86" t="s">
        <v>4</v>
      </c>
      <c r="AN329" s="88" t="s">
        <v>35</v>
      </c>
      <c r="AO329" s="93" t="s">
        <v>42</v>
      </c>
      <c r="AP329" s="89" t="s">
        <v>34</v>
      </c>
      <c r="AQ329" s="91" t="s">
        <v>13</v>
      </c>
    </row>
    <row r="330" spans="1:43" ht="20.25" hidden="1" customHeight="1" thickBot="1" x14ac:dyDescent="0.45">
      <c r="A330" s="54" t="s">
        <v>26</v>
      </c>
      <c r="B330" s="54">
        <f>COUNTIFS(G329:AK329,"&gt;="&amp;H$5,G329:AK329,"&lt;="&amp;P$5,G330:AK330,"土",G331:AK331,"〇")+COUNTIFS(G329:AK329,"&gt;="&amp;H$5,G329:AK329,"&lt;="&amp;P$5,G330:AK330,"日",G331:AK331,"〇")</f>
        <v>0</v>
      </c>
      <c r="C330" s="54">
        <f>COUNTIFS(G329:AK329,"&gt;="&amp;H$5,G329:AK329,"&lt;="&amp;P$5,G330:AK330,"土",G333:AK333,"〇")+COUNTIFS(G329:AK329,"&gt;="&amp;H$5,G329:AK329,"&lt;="&amp;P$5,G330:AK330,"日",G333:AK333,"〇")</f>
        <v>0</v>
      </c>
      <c r="E330" s="84"/>
      <c r="F330" s="85"/>
      <c r="G330" s="19" t="str">
        <f>IFERROR(IF(WEEKDAY(G329,1)=1,"日",IF(WEEKDAY(G329,1)=2,"月",IF(WEEKDAY(G329,1)=3,"火",IF(WEEKDAY(G329,1)=4,"水",IF(WEEKDAY(G329,1)=5,"木",IF(WEEKDAY(G329,1)=6,"金","土")))))),"")</f>
        <v/>
      </c>
      <c r="H330" s="19" t="str">
        <f t="shared" ref="H330:N330" si="69">IFERROR(IF(WEEKDAY(H329,1)=1,"日",IF(WEEKDAY(H329,1)=2,"月",IF(WEEKDAY(H329,1)=3,"火",IF(WEEKDAY(H329,1)=4,"水",IF(WEEKDAY(H329,1)=5,"木",IF(WEEKDAY(H329,1)=6,"金","土")))))),"")</f>
        <v/>
      </c>
      <c r="I330" s="19" t="str">
        <f t="shared" si="69"/>
        <v/>
      </c>
      <c r="J330" s="19" t="str">
        <f t="shared" si="69"/>
        <v/>
      </c>
      <c r="K330" s="19" t="str">
        <f t="shared" si="69"/>
        <v/>
      </c>
      <c r="L330" s="19" t="str">
        <f t="shared" si="69"/>
        <v/>
      </c>
      <c r="M330" s="19" t="str">
        <f t="shared" si="69"/>
        <v/>
      </c>
      <c r="N330" s="19" t="str">
        <f t="shared" si="69"/>
        <v/>
      </c>
      <c r="O330" s="19" t="str">
        <f>IFERROR(IF(WEEKDAY(O329,1)=1,"日",IF(WEEKDAY(O329,1)=2,"月",IF(WEEKDAY(O329,1)=3,"火",IF(WEEKDAY(O329,1)=4,"水",IF(WEEKDAY(O329,1)=5,"木",IF(WEEKDAY(O329,1)=6,"金","土")))))),"")</f>
        <v/>
      </c>
      <c r="P330" s="19" t="str">
        <f t="shared" ref="P330:AK330" si="70">IFERROR(IF(WEEKDAY(P329,1)=1,"日",IF(WEEKDAY(P329,1)=2,"月",IF(WEEKDAY(P329,1)=3,"火",IF(WEEKDAY(P329,1)=4,"水",IF(WEEKDAY(P329,1)=5,"木",IF(WEEKDAY(P329,1)=6,"金","土")))))),"")</f>
        <v/>
      </c>
      <c r="Q330" s="19" t="str">
        <f t="shared" si="70"/>
        <v/>
      </c>
      <c r="R330" s="19" t="str">
        <f t="shared" si="70"/>
        <v/>
      </c>
      <c r="S330" s="19" t="str">
        <f t="shared" si="70"/>
        <v/>
      </c>
      <c r="T330" s="19" t="str">
        <f t="shared" si="70"/>
        <v/>
      </c>
      <c r="U330" s="19" t="str">
        <f t="shared" si="70"/>
        <v/>
      </c>
      <c r="V330" s="19" t="str">
        <f t="shared" si="70"/>
        <v/>
      </c>
      <c r="W330" s="19" t="str">
        <f t="shared" si="70"/>
        <v/>
      </c>
      <c r="X330" s="19" t="str">
        <f t="shared" si="70"/>
        <v/>
      </c>
      <c r="Y330" s="19" t="str">
        <f t="shared" si="70"/>
        <v/>
      </c>
      <c r="Z330" s="19" t="str">
        <f t="shared" si="70"/>
        <v/>
      </c>
      <c r="AA330" s="19" t="str">
        <f t="shared" si="70"/>
        <v/>
      </c>
      <c r="AB330" s="19" t="str">
        <f t="shared" si="70"/>
        <v/>
      </c>
      <c r="AC330" s="19" t="str">
        <f t="shared" si="70"/>
        <v/>
      </c>
      <c r="AD330" s="19" t="str">
        <f t="shared" si="70"/>
        <v/>
      </c>
      <c r="AE330" s="19" t="str">
        <f t="shared" si="70"/>
        <v/>
      </c>
      <c r="AF330" s="19" t="str">
        <f t="shared" si="70"/>
        <v/>
      </c>
      <c r="AG330" s="19" t="str">
        <f t="shared" si="70"/>
        <v/>
      </c>
      <c r="AH330" s="19" t="str">
        <f t="shared" si="70"/>
        <v/>
      </c>
      <c r="AI330" s="19" t="str">
        <f t="shared" si="70"/>
        <v/>
      </c>
      <c r="AJ330" s="19" t="str">
        <f t="shared" si="70"/>
        <v/>
      </c>
      <c r="AK330" s="19" t="str">
        <f t="shared" si="70"/>
        <v/>
      </c>
      <c r="AL330" s="87"/>
      <c r="AM330" s="87"/>
      <c r="AN330" s="87"/>
      <c r="AO330" s="94"/>
      <c r="AP330" s="90"/>
      <c r="AQ330" s="92"/>
    </row>
    <row r="331" spans="1:43" ht="20.25" hidden="1" customHeight="1" x14ac:dyDescent="0.4">
      <c r="A331" s="54" t="s">
        <v>32</v>
      </c>
      <c r="B331" s="56">
        <f>AL331</f>
        <v>0</v>
      </c>
      <c r="C331" s="56">
        <f>AL333</f>
        <v>0</v>
      </c>
      <c r="E331" s="95" t="s">
        <v>0</v>
      </c>
      <c r="F331" s="37" t="s">
        <v>7</v>
      </c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15">
        <f>COUNTIFS(G329:AK329,"&gt;="&amp;H$5,G329:AK329,"&lt;="&amp;P$5,G331:AK331,"〇")</f>
        <v>0</v>
      </c>
      <c r="AM331" s="96">
        <f>IFERROR(AL332/AL331,0)</f>
        <v>0</v>
      </c>
      <c r="AN331" s="97" t="str">
        <f>IF(AND(AL331=0,AL332=0),"対象外",
IF(B330=0,"対象外",
IF(AND(B330/AL331&lt;0.285,AL332&gt;=B330),"〇",
IF(AM331&lt;0.285,"×","〇"))))</f>
        <v>対象外</v>
      </c>
      <c r="AO331" s="78"/>
      <c r="AP331" s="98"/>
      <c r="AQ331" s="100" t="s">
        <v>27</v>
      </c>
    </row>
    <row r="332" spans="1:43" ht="20.25" hidden="1" customHeight="1" thickBot="1" x14ac:dyDescent="0.45">
      <c r="A332" s="54" t="s">
        <v>33</v>
      </c>
      <c r="B332" s="54">
        <f>AL332</f>
        <v>0</v>
      </c>
      <c r="C332" s="54">
        <f>AL334</f>
        <v>0</v>
      </c>
      <c r="E332" s="69"/>
      <c r="F332" s="5" t="s">
        <v>10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8"/>
      <c r="AL332" s="7">
        <f>COUNTIFS(G329:AK329,"&gt;="&amp;H$5,G329:AK329,"&lt;="&amp;P$5,G332:AK332,"&lt;&gt;"&amp;"")</f>
        <v>0</v>
      </c>
      <c r="AM332" s="71"/>
      <c r="AN332" s="73"/>
      <c r="AO332" s="79"/>
      <c r="AP332" s="99"/>
      <c r="AQ332" s="101"/>
    </row>
    <row r="333" spans="1:43" ht="20.25" hidden="1" customHeight="1" thickTop="1" x14ac:dyDescent="0.4">
      <c r="A333" s="54" t="s">
        <v>25</v>
      </c>
      <c r="B333" s="57" t="str">
        <f>AN331</f>
        <v>対象外</v>
      </c>
      <c r="C333" s="57" t="str">
        <f>AN333</f>
        <v>対象外</v>
      </c>
      <c r="E333" s="68" t="s">
        <v>1</v>
      </c>
      <c r="F333" s="6" t="s">
        <v>7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27">
        <f>COUNTIFS(G329:AK329,"&gt;="&amp;H$5,G329:AK329,"&lt;="&amp;P$5,G333:AK333,"〇")</f>
        <v>0</v>
      </c>
      <c r="AM333" s="70">
        <f>IFERROR(AL334/AL333,0)</f>
        <v>0</v>
      </c>
      <c r="AN333" s="72" t="str">
        <f>IF(AND(AL333=0,AL334=0),"対象外",
IF(C330=0,"対象外",
IF(AND(C330/AL333&lt;0.285,AL334&gt;=C330),"〇",
IF(AM333&lt;0.285,"×","〇"))))</f>
        <v>対象外</v>
      </c>
      <c r="AO333" s="80" t="str">
        <f>C335</f>
        <v>対象外</v>
      </c>
      <c r="AP333" s="74" t="str">
        <f>IF(AN333="対象外","－",
IF(AN333="×","×",
IF(AND(COUNTIFS(G331:AK331,"〇",G332:AK332,"●",G333:AK333,"〇")=COUNTIFS(G332:AK332,"●",G333:AK333,"〇",G334:AK334,"●"),COUNTIF(G334:AK334,"●")&gt;0),"〇",
IF(AND(COUNTIF(G332:AK332,"●")=0,COUNTIF(G334:AK334,"●")=0,AN333="〇"),"〇","×"))))</f>
        <v>－</v>
      </c>
      <c r="AQ333" s="76" t="s">
        <v>24</v>
      </c>
    </row>
    <row r="334" spans="1:43" ht="20.25" hidden="1" customHeight="1" thickBot="1" x14ac:dyDescent="0.45">
      <c r="A334" s="54" t="s">
        <v>38</v>
      </c>
      <c r="B334" s="57"/>
      <c r="C334" s="57" t="str">
        <f>IF(C328="","",AP333)</f>
        <v/>
      </c>
      <c r="E334" s="69"/>
      <c r="F334" s="5" t="s">
        <v>10</v>
      </c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8"/>
      <c r="AL334" s="7">
        <f>COUNTIFS(G329:AK329,"&gt;="&amp;H$5,G329:AK329,"&lt;="&amp;P$5,G334:AK334,"&lt;&gt;"&amp;"")</f>
        <v>0</v>
      </c>
      <c r="AM334" s="71"/>
      <c r="AN334" s="73"/>
      <c r="AO334" s="81"/>
      <c r="AP334" s="75"/>
      <c r="AQ334" s="77"/>
    </row>
    <row r="335" spans="1:43" ht="42" hidden="1" customHeight="1" thickTop="1" thickBot="1" x14ac:dyDescent="0.45">
      <c r="A335" s="58" t="s">
        <v>39</v>
      </c>
      <c r="C335" s="62" t="str">
        <f>IF(OR(C328="",AN333="対象外"),"対象外",IF(AND(COUNTIFS(G331:AK331,"〇",G332:AK332,"●",G333:AK333,"〇")=COUNTIFS(G332:AK332,"●",G333:AK333,"〇",G334:AK334,"●"),COUNTIF(G334:AK334,"●")&gt;0),"〇","×"))</f>
        <v>対象外</v>
      </c>
      <c r="E335" s="25" t="s">
        <v>13</v>
      </c>
      <c r="F335" s="20"/>
      <c r="G335" s="22"/>
      <c r="H335" s="22"/>
      <c r="I335" s="22"/>
      <c r="J335" s="22"/>
      <c r="K335" s="22"/>
      <c r="L335" s="22"/>
      <c r="M335" s="22"/>
      <c r="N335" s="22"/>
      <c r="O335" s="21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60"/>
      <c r="AL335" s="31"/>
      <c r="AM335" s="32"/>
      <c r="AN335" s="32"/>
      <c r="AO335" s="32"/>
      <c r="AP335" s="33"/>
      <c r="AQ335" s="23" t="s">
        <v>17</v>
      </c>
    </row>
    <row r="337" spans="6:43" x14ac:dyDescent="0.4"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2"/>
      <c r="AL337" s="3"/>
      <c r="AM337" s="2"/>
    </row>
    <row r="338" spans="6:43" x14ac:dyDescent="0.4">
      <c r="F338" t="s">
        <v>18</v>
      </c>
      <c r="N338" t="s">
        <v>40</v>
      </c>
      <c r="V338" s="52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52"/>
      <c r="AH338" s="3"/>
      <c r="AI338" s="3"/>
      <c r="AJ338" s="3"/>
      <c r="AK338" s="3"/>
      <c r="AL338" s="3"/>
      <c r="AM338" s="3"/>
      <c r="AN338" s="10"/>
      <c r="AO338" s="10"/>
      <c r="AP338" s="10"/>
    </row>
    <row r="339" spans="6:43" x14ac:dyDescent="0.4">
      <c r="F339" s="102" t="s">
        <v>21</v>
      </c>
      <c r="G339" s="102"/>
      <c r="H339" s="102"/>
      <c r="I339" s="102"/>
      <c r="J339" s="102">
        <f>SUMIF(A13:A227,"対象",B13:B227)</f>
        <v>0</v>
      </c>
      <c r="K339" s="102"/>
      <c r="L339" s="102"/>
      <c r="N339" s="102" t="s">
        <v>9</v>
      </c>
      <c r="O339" s="102"/>
      <c r="P339" s="102"/>
      <c r="Q339" s="102"/>
      <c r="R339" s="102">
        <f>SUMIF(A13:A335,"対象",C13:C335)</f>
        <v>0</v>
      </c>
      <c r="S339" s="102"/>
      <c r="T339" s="102"/>
      <c r="V339" s="53"/>
      <c r="W339" s="129" t="s">
        <v>43</v>
      </c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3"/>
      <c r="AP339" s="13"/>
      <c r="AQ339" s="4"/>
    </row>
    <row r="340" spans="6:43" x14ac:dyDescent="0.4">
      <c r="F340" s="102" t="s">
        <v>19</v>
      </c>
      <c r="G340" s="102"/>
      <c r="H340" s="102"/>
      <c r="I340" s="102"/>
      <c r="J340" s="102">
        <f>SUMIF(A13:A227,"閉所",B13:B227)</f>
        <v>0</v>
      </c>
      <c r="K340" s="102"/>
      <c r="L340" s="102"/>
      <c r="N340" s="102" t="s">
        <v>20</v>
      </c>
      <c r="O340" s="102"/>
      <c r="P340" s="102"/>
      <c r="Q340" s="102"/>
      <c r="R340" s="102">
        <f>SUMIF(A13:A335,"閉所",C13:C335)</f>
        <v>0</v>
      </c>
      <c r="S340" s="102"/>
      <c r="T340" s="102"/>
      <c r="V340" s="53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0"/>
      <c r="AP340" s="10"/>
    </row>
    <row r="341" spans="6:43" x14ac:dyDescent="0.4">
      <c r="F341" s="102" t="s">
        <v>22</v>
      </c>
      <c r="G341" s="102"/>
      <c r="H341" s="102"/>
      <c r="I341" s="102"/>
      <c r="J341" s="127" t="str">
        <f>IFERROR(J340/J339,"")</f>
        <v/>
      </c>
      <c r="K341" s="127"/>
      <c r="L341" s="127"/>
      <c r="N341" s="102" t="s">
        <v>12</v>
      </c>
      <c r="O341" s="102"/>
      <c r="P341" s="102"/>
      <c r="Q341" s="102"/>
      <c r="R341" s="127" t="str">
        <f>IFERROR(R340/R339,"")</f>
        <v/>
      </c>
      <c r="S341" s="127"/>
      <c r="T341" s="127"/>
      <c r="V341" s="53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3"/>
      <c r="AP341" s="13"/>
    </row>
    <row r="342" spans="6:43" x14ac:dyDescent="0.4"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2"/>
      <c r="AL342" s="3"/>
      <c r="AM342" s="2"/>
    </row>
  </sheetData>
  <autoFilter ref="A12:C335" xr:uid="{00000000-0009-0000-0000-000002000000}"/>
  <mergeCells count="716">
    <mergeCell ref="W339:AN341"/>
    <mergeCell ref="E225:E226"/>
    <mergeCell ref="AM225:AM226"/>
    <mergeCell ref="AN225:AN226"/>
    <mergeCell ref="AQ225:AQ226"/>
    <mergeCell ref="AQ221:AQ222"/>
    <mergeCell ref="E223:E224"/>
    <mergeCell ref="AM223:AM224"/>
    <mergeCell ref="AN223:AN224"/>
    <mergeCell ref="AQ223:AQ224"/>
    <mergeCell ref="AP223:AP224"/>
    <mergeCell ref="AP225:AP226"/>
    <mergeCell ref="E221:F222"/>
    <mergeCell ref="AL221:AL222"/>
    <mergeCell ref="AM221:AM222"/>
    <mergeCell ref="AN221:AN222"/>
    <mergeCell ref="AP221:AP222"/>
    <mergeCell ref="AO221:AO222"/>
    <mergeCell ref="AO223:AO224"/>
    <mergeCell ref="AO225:AO226"/>
    <mergeCell ref="E230:F231"/>
    <mergeCell ref="AL230:AL231"/>
    <mergeCell ref="AM230:AM231"/>
    <mergeCell ref="AN230:AN231"/>
    <mergeCell ref="E214:E215"/>
    <mergeCell ref="AM214:AM215"/>
    <mergeCell ref="AN214:AN215"/>
    <mergeCell ref="AQ214:AQ215"/>
    <mergeCell ref="E216:E217"/>
    <mergeCell ref="AM216:AM217"/>
    <mergeCell ref="AN216:AN217"/>
    <mergeCell ref="AQ216:AQ217"/>
    <mergeCell ref="AP214:AP215"/>
    <mergeCell ref="AP216:AP217"/>
    <mergeCell ref="AO214:AO215"/>
    <mergeCell ref="AO216:AO217"/>
    <mergeCell ref="AP230:AP231"/>
    <mergeCell ref="AQ230:AQ231"/>
    <mergeCell ref="AO230:AO231"/>
    <mergeCell ref="E212:F213"/>
    <mergeCell ref="AL212:AL213"/>
    <mergeCell ref="AM212:AM213"/>
    <mergeCell ref="AN212:AN213"/>
    <mergeCell ref="AQ212:AQ213"/>
    <mergeCell ref="E207:E208"/>
    <mergeCell ref="AM207:AM208"/>
    <mergeCell ref="AN207:AN208"/>
    <mergeCell ref="AQ207:AQ208"/>
    <mergeCell ref="AP207:AP208"/>
    <mergeCell ref="AP212:AP213"/>
    <mergeCell ref="AO207:AO208"/>
    <mergeCell ref="AO212:AO213"/>
    <mergeCell ref="AQ203:AQ204"/>
    <mergeCell ref="E205:E206"/>
    <mergeCell ref="AM205:AM206"/>
    <mergeCell ref="AN205:AN206"/>
    <mergeCell ref="AQ205:AQ206"/>
    <mergeCell ref="E203:F204"/>
    <mergeCell ref="AL203:AL204"/>
    <mergeCell ref="AM203:AM204"/>
    <mergeCell ref="AN203:AN204"/>
    <mergeCell ref="AP203:AP204"/>
    <mergeCell ref="AP205:AP206"/>
    <mergeCell ref="AO203:AO204"/>
    <mergeCell ref="AO205:AO206"/>
    <mergeCell ref="E196:E197"/>
    <mergeCell ref="AM196:AM197"/>
    <mergeCell ref="AN196:AN197"/>
    <mergeCell ref="AQ196:AQ197"/>
    <mergeCell ref="E198:E199"/>
    <mergeCell ref="AM198:AM199"/>
    <mergeCell ref="AN198:AN199"/>
    <mergeCell ref="AQ198:AQ199"/>
    <mergeCell ref="E194:F195"/>
    <mergeCell ref="AL194:AL195"/>
    <mergeCell ref="AM194:AM195"/>
    <mergeCell ref="AN194:AN195"/>
    <mergeCell ref="AQ194:AQ195"/>
    <mergeCell ref="AP194:AP195"/>
    <mergeCell ref="AP196:AP197"/>
    <mergeCell ref="AP198:AP199"/>
    <mergeCell ref="AO194:AO195"/>
    <mergeCell ref="AO196:AO197"/>
    <mergeCell ref="AO198:AO199"/>
    <mergeCell ref="E189:E190"/>
    <mergeCell ref="AM189:AM190"/>
    <mergeCell ref="AN189:AN190"/>
    <mergeCell ref="AQ189:AQ190"/>
    <mergeCell ref="AQ185:AQ186"/>
    <mergeCell ref="E187:E188"/>
    <mergeCell ref="AM187:AM188"/>
    <mergeCell ref="AN187:AN188"/>
    <mergeCell ref="AQ187:AQ188"/>
    <mergeCell ref="AP187:AP188"/>
    <mergeCell ref="AP189:AP190"/>
    <mergeCell ref="E185:F186"/>
    <mergeCell ref="AL185:AL186"/>
    <mergeCell ref="AM185:AM186"/>
    <mergeCell ref="AN185:AN186"/>
    <mergeCell ref="AP185:AP186"/>
    <mergeCell ref="AO185:AO186"/>
    <mergeCell ref="AO187:AO188"/>
    <mergeCell ref="AO189:AO190"/>
    <mergeCell ref="E178:E179"/>
    <mergeCell ref="AM178:AM179"/>
    <mergeCell ref="AN178:AN179"/>
    <mergeCell ref="AQ178:AQ179"/>
    <mergeCell ref="E180:E181"/>
    <mergeCell ref="AM180:AM181"/>
    <mergeCell ref="AN180:AN181"/>
    <mergeCell ref="AQ180:AQ181"/>
    <mergeCell ref="AP178:AP179"/>
    <mergeCell ref="AP180:AP181"/>
    <mergeCell ref="AO178:AO179"/>
    <mergeCell ref="AO180:AO181"/>
    <mergeCell ref="E176:F177"/>
    <mergeCell ref="AL176:AL177"/>
    <mergeCell ref="AM176:AM177"/>
    <mergeCell ref="AN176:AN177"/>
    <mergeCell ref="AQ176:AQ177"/>
    <mergeCell ref="E171:E172"/>
    <mergeCell ref="AM171:AM172"/>
    <mergeCell ref="AN171:AN172"/>
    <mergeCell ref="AQ171:AQ172"/>
    <mergeCell ref="AP171:AP172"/>
    <mergeCell ref="AP176:AP177"/>
    <mergeCell ref="AO171:AO172"/>
    <mergeCell ref="AO176:AO177"/>
    <mergeCell ref="AQ167:AQ168"/>
    <mergeCell ref="E169:E170"/>
    <mergeCell ref="AM169:AM170"/>
    <mergeCell ref="AN169:AN170"/>
    <mergeCell ref="AQ169:AQ170"/>
    <mergeCell ref="E167:F168"/>
    <mergeCell ref="AL167:AL168"/>
    <mergeCell ref="AM167:AM168"/>
    <mergeCell ref="AN167:AN168"/>
    <mergeCell ref="AP167:AP168"/>
    <mergeCell ref="AP169:AP170"/>
    <mergeCell ref="AO167:AO168"/>
    <mergeCell ref="AO169:AO170"/>
    <mergeCell ref="E160:E161"/>
    <mergeCell ref="AM160:AM161"/>
    <mergeCell ref="AN160:AN161"/>
    <mergeCell ref="AQ160:AQ161"/>
    <mergeCell ref="E162:E163"/>
    <mergeCell ref="AM162:AM163"/>
    <mergeCell ref="AN162:AN163"/>
    <mergeCell ref="AQ162:AQ163"/>
    <mergeCell ref="E158:F159"/>
    <mergeCell ref="AL158:AL159"/>
    <mergeCell ref="AM158:AM159"/>
    <mergeCell ref="AN158:AN159"/>
    <mergeCell ref="AQ158:AQ159"/>
    <mergeCell ref="AP158:AP159"/>
    <mergeCell ref="AP160:AP161"/>
    <mergeCell ref="AP162:AP163"/>
    <mergeCell ref="AO158:AO159"/>
    <mergeCell ref="AO160:AO161"/>
    <mergeCell ref="AO162:AO163"/>
    <mergeCell ref="E153:E154"/>
    <mergeCell ref="AM153:AM154"/>
    <mergeCell ref="AN153:AN154"/>
    <mergeCell ref="AQ153:AQ154"/>
    <mergeCell ref="AQ149:AQ150"/>
    <mergeCell ref="E151:E152"/>
    <mergeCell ref="AM151:AM152"/>
    <mergeCell ref="AN151:AN152"/>
    <mergeCell ref="AQ151:AQ152"/>
    <mergeCell ref="E149:F150"/>
    <mergeCell ref="AL149:AL150"/>
    <mergeCell ref="AM149:AM150"/>
    <mergeCell ref="AN149:AN150"/>
    <mergeCell ref="AP149:AP150"/>
    <mergeCell ref="AP151:AP152"/>
    <mergeCell ref="AP153:AP154"/>
    <mergeCell ref="AO149:AO150"/>
    <mergeCell ref="AO151:AO152"/>
    <mergeCell ref="AO153:AO154"/>
    <mergeCell ref="AN142:AN143"/>
    <mergeCell ref="AQ142:AQ143"/>
    <mergeCell ref="E144:E145"/>
    <mergeCell ref="AM144:AM145"/>
    <mergeCell ref="AN144:AN145"/>
    <mergeCell ref="AQ144:AQ145"/>
    <mergeCell ref="AM140:AM141"/>
    <mergeCell ref="AN140:AN141"/>
    <mergeCell ref="AQ140:AQ141"/>
    <mergeCell ref="AP140:AP141"/>
    <mergeCell ref="AP142:AP143"/>
    <mergeCell ref="AP144:AP145"/>
    <mergeCell ref="AO140:AO141"/>
    <mergeCell ref="AO142:AO143"/>
    <mergeCell ref="AO144:AO145"/>
    <mergeCell ref="AL140:AL141"/>
    <mergeCell ref="AN135:AN136"/>
    <mergeCell ref="AQ135:AQ136"/>
    <mergeCell ref="AQ131:AQ132"/>
    <mergeCell ref="E133:E134"/>
    <mergeCell ref="AM133:AM134"/>
    <mergeCell ref="AN133:AN134"/>
    <mergeCell ref="AQ133:AQ134"/>
    <mergeCell ref="AP133:AP134"/>
    <mergeCell ref="AP135:AP136"/>
    <mergeCell ref="E131:F132"/>
    <mergeCell ref="AL131:AL132"/>
    <mergeCell ref="AM131:AM132"/>
    <mergeCell ref="AN131:AN132"/>
    <mergeCell ref="AP131:AP132"/>
    <mergeCell ref="AO131:AO132"/>
    <mergeCell ref="AO133:AO134"/>
    <mergeCell ref="AO135:AO136"/>
    <mergeCell ref="AN124:AN125"/>
    <mergeCell ref="AQ124:AQ125"/>
    <mergeCell ref="E126:E127"/>
    <mergeCell ref="AM126:AM127"/>
    <mergeCell ref="AN126:AN127"/>
    <mergeCell ref="AQ126:AQ127"/>
    <mergeCell ref="AP124:AP125"/>
    <mergeCell ref="AP126:AP127"/>
    <mergeCell ref="AO124:AO125"/>
    <mergeCell ref="AO126:AO127"/>
    <mergeCell ref="AN122:AN123"/>
    <mergeCell ref="AQ122:AQ123"/>
    <mergeCell ref="AM117:AM118"/>
    <mergeCell ref="AN117:AN118"/>
    <mergeCell ref="AQ117:AQ118"/>
    <mergeCell ref="AP117:AP118"/>
    <mergeCell ref="AP122:AP123"/>
    <mergeCell ref="AO117:AO118"/>
    <mergeCell ref="AO122:AO123"/>
    <mergeCell ref="AP106:AP107"/>
    <mergeCell ref="AP108:AP109"/>
    <mergeCell ref="AQ113:AQ114"/>
    <mergeCell ref="E115:E116"/>
    <mergeCell ref="AM115:AM116"/>
    <mergeCell ref="AN115:AN116"/>
    <mergeCell ref="AQ115:AQ116"/>
    <mergeCell ref="AM113:AM114"/>
    <mergeCell ref="AN113:AN114"/>
    <mergeCell ref="E106:E107"/>
    <mergeCell ref="AM106:AM107"/>
    <mergeCell ref="AN106:AN107"/>
    <mergeCell ref="AQ106:AQ107"/>
    <mergeCell ref="E108:E109"/>
    <mergeCell ref="AM108:AM109"/>
    <mergeCell ref="AN108:AN109"/>
    <mergeCell ref="AQ108:AQ109"/>
    <mergeCell ref="AP113:AP114"/>
    <mergeCell ref="AP115:AP116"/>
    <mergeCell ref="AO106:AO107"/>
    <mergeCell ref="AO108:AO109"/>
    <mergeCell ref="AO113:AO114"/>
    <mergeCell ref="AO115:AO116"/>
    <mergeCell ref="E113:F114"/>
    <mergeCell ref="AN104:AN105"/>
    <mergeCell ref="AQ104:AQ105"/>
    <mergeCell ref="E99:E100"/>
    <mergeCell ref="AM99:AM100"/>
    <mergeCell ref="AN99:AN100"/>
    <mergeCell ref="AQ99:AQ100"/>
    <mergeCell ref="AP99:AP100"/>
    <mergeCell ref="AP104:AP105"/>
    <mergeCell ref="AO99:AO100"/>
    <mergeCell ref="AO104:AO105"/>
    <mergeCell ref="E104:F105"/>
    <mergeCell ref="AL104:AL105"/>
    <mergeCell ref="AQ95:AQ96"/>
    <mergeCell ref="E97:E98"/>
    <mergeCell ref="AM97:AM98"/>
    <mergeCell ref="AN97:AN98"/>
    <mergeCell ref="AQ97:AQ98"/>
    <mergeCell ref="E95:F96"/>
    <mergeCell ref="AL95:AL96"/>
    <mergeCell ref="AM95:AM96"/>
    <mergeCell ref="AN95:AN96"/>
    <mergeCell ref="AP95:AP96"/>
    <mergeCell ref="AP97:AP98"/>
    <mergeCell ref="AO95:AO96"/>
    <mergeCell ref="AO97:AO98"/>
    <mergeCell ref="AN88:AN89"/>
    <mergeCell ref="AQ88:AQ89"/>
    <mergeCell ref="E90:E91"/>
    <mergeCell ref="AM90:AM91"/>
    <mergeCell ref="AN90:AN91"/>
    <mergeCell ref="AQ90:AQ91"/>
    <mergeCell ref="E86:F87"/>
    <mergeCell ref="AL86:AL87"/>
    <mergeCell ref="AM86:AM87"/>
    <mergeCell ref="AN86:AN87"/>
    <mergeCell ref="AQ86:AQ87"/>
    <mergeCell ref="AP86:AP87"/>
    <mergeCell ref="AP88:AP89"/>
    <mergeCell ref="AP90:AP91"/>
    <mergeCell ref="AO86:AO87"/>
    <mergeCell ref="AO88:AO89"/>
    <mergeCell ref="AO90:AO91"/>
    <mergeCell ref="E88:E89"/>
    <mergeCell ref="AN81:AN82"/>
    <mergeCell ref="AQ81:AQ82"/>
    <mergeCell ref="AQ77:AQ78"/>
    <mergeCell ref="E79:E80"/>
    <mergeCell ref="AM79:AM80"/>
    <mergeCell ref="AN79:AN80"/>
    <mergeCell ref="AQ79:AQ80"/>
    <mergeCell ref="AM77:AM78"/>
    <mergeCell ref="AN77:AN78"/>
    <mergeCell ref="AP77:AP78"/>
    <mergeCell ref="AP79:AP80"/>
    <mergeCell ref="AP81:AP82"/>
    <mergeCell ref="AO77:AO78"/>
    <mergeCell ref="AO79:AO80"/>
    <mergeCell ref="AO81:AO82"/>
    <mergeCell ref="E77:F78"/>
    <mergeCell ref="AL77:AL78"/>
    <mergeCell ref="E81:E82"/>
    <mergeCell ref="E70:E71"/>
    <mergeCell ref="AM70:AM71"/>
    <mergeCell ref="AN70:AN71"/>
    <mergeCell ref="AQ70:AQ71"/>
    <mergeCell ref="E72:E73"/>
    <mergeCell ref="AM72:AM73"/>
    <mergeCell ref="AN72:AN73"/>
    <mergeCell ref="AQ72:AQ73"/>
    <mergeCell ref="AM68:AM69"/>
    <mergeCell ref="AN68:AN69"/>
    <mergeCell ref="AQ68:AQ69"/>
    <mergeCell ref="AP68:AP69"/>
    <mergeCell ref="AP70:AP71"/>
    <mergeCell ref="AP72:AP73"/>
    <mergeCell ref="AO68:AO69"/>
    <mergeCell ref="AO70:AO71"/>
    <mergeCell ref="AO72:AO73"/>
    <mergeCell ref="E68:F69"/>
    <mergeCell ref="AL68:AL69"/>
    <mergeCell ref="E63:E64"/>
    <mergeCell ref="AM63:AM64"/>
    <mergeCell ref="AN63:AN64"/>
    <mergeCell ref="AQ63:AQ64"/>
    <mergeCell ref="AQ59:AQ60"/>
    <mergeCell ref="E61:E62"/>
    <mergeCell ref="AM61:AM62"/>
    <mergeCell ref="AN61:AN62"/>
    <mergeCell ref="AQ61:AQ62"/>
    <mergeCell ref="AP61:AP62"/>
    <mergeCell ref="AP63:AP64"/>
    <mergeCell ref="E59:F60"/>
    <mergeCell ref="AL59:AL60"/>
    <mergeCell ref="AM59:AM60"/>
    <mergeCell ref="AN59:AN60"/>
    <mergeCell ref="AO59:AO60"/>
    <mergeCell ref="AO61:AO62"/>
    <mergeCell ref="AO63:AO64"/>
    <mergeCell ref="E43:E44"/>
    <mergeCell ref="AM43:AM44"/>
    <mergeCell ref="AQ43:AQ44"/>
    <mergeCell ref="AP45:AP46"/>
    <mergeCell ref="AP50:AP51"/>
    <mergeCell ref="AP43:AP44"/>
    <mergeCell ref="AO43:AO44"/>
    <mergeCell ref="AO45:AO46"/>
    <mergeCell ref="AO50:AO51"/>
    <mergeCell ref="AL50:AL51"/>
    <mergeCell ref="AL113:AL114"/>
    <mergeCell ref="E117:E118"/>
    <mergeCell ref="E124:E125"/>
    <mergeCell ref="E140:F141"/>
    <mergeCell ref="AN45:AN46"/>
    <mergeCell ref="E45:E46"/>
    <mergeCell ref="AM45:AM46"/>
    <mergeCell ref="AQ45:AQ46"/>
    <mergeCell ref="AM50:AM51"/>
    <mergeCell ref="AN50:AN51"/>
    <mergeCell ref="AQ50:AQ51"/>
    <mergeCell ref="AN52:AN53"/>
    <mergeCell ref="AQ52:AQ53"/>
    <mergeCell ref="E54:E55"/>
    <mergeCell ref="AM54:AM55"/>
    <mergeCell ref="AN54:AN55"/>
    <mergeCell ref="AQ54:AQ55"/>
    <mergeCell ref="AP52:AP53"/>
    <mergeCell ref="AP54:AP55"/>
    <mergeCell ref="AP59:AP60"/>
    <mergeCell ref="AO52:AO53"/>
    <mergeCell ref="AO54:AO55"/>
    <mergeCell ref="E52:E53"/>
    <mergeCell ref="F341:I341"/>
    <mergeCell ref="J341:L341"/>
    <mergeCell ref="N341:Q341"/>
    <mergeCell ref="R341:T341"/>
    <mergeCell ref="F340:I340"/>
    <mergeCell ref="J340:L340"/>
    <mergeCell ref="N340:Q340"/>
    <mergeCell ref="R340:T340"/>
    <mergeCell ref="AM52:AM53"/>
    <mergeCell ref="F339:I339"/>
    <mergeCell ref="J339:L339"/>
    <mergeCell ref="N339:Q339"/>
    <mergeCell ref="R339:T339"/>
    <mergeCell ref="AM81:AM82"/>
    <mergeCell ref="AM88:AM89"/>
    <mergeCell ref="AM104:AM105"/>
    <mergeCell ref="E122:F123"/>
    <mergeCell ref="AL122:AL123"/>
    <mergeCell ref="AM122:AM123"/>
    <mergeCell ref="AM124:AM125"/>
    <mergeCell ref="E135:E136"/>
    <mergeCell ref="AM135:AM136"/>
    <mergeCell ref="E142:E143"/>
    <mergeCell ref="AM142:AM143"/>
    <mergeCell ref="AQ34:AQ35"/>
    <mergeCell ref="E36:E37"/>
    <mergeCell ref="AM36:AM37"/>
    <mergeCell ref="AQ36:AQ37"/>
    <mergeCell ref="E41:F42"/>
    <mergeCell ref="AL41:AL42"/>
    <mergeCell ref="AM41:AM42"/>
    <mergeCell ref="AQ41:AQ42"/>
    <mergeCell ref="AN34:AN35"/>
    <mergeCell ref="AN36:AN37"/>
    <mergeCell ref="AN41:AN42"/>
    <mergeCell ref="AP34:AP35"/>
    <mergeCell ref="AP36:AP37"/>
    <mergeCell ref="AP41:AP42"/>
    <mergeCell ref="E34:E35"/>
    <mergeCell ref="AM34:AM35"/>
    <mergeCell ref="AO34:AO35"/>
    <mergeCell ref="AO36:AO37"/>
    <mergeCell ref="AO41:AO42"/>
    <mergeCell ref="AP18:AP19"/>
    <mergeCell ref="AP16:AP17"/>
    <mergeCell ref="AP14:AP15"/>
    <mergeCell ref="AO14:AO15"/>
    <mergeCell ref="AO18:AO19"/>
    <mergeCell ref="AO16:AO17"/>
    <mergeCell ref="AQ32:AQ33"/>
    <mergeCell ref="AN32:AN33"/>
    <mergeCell ref="AP32:AP33"/>
    <mergeCell ref="AO32:AO33"/>
    <mergeCell ref="AQ14:AQ15"/>
    <mergeCell ref="AQ16:AQ17"/>
    <mergeCell ref="AQ18:AQ19"/>
    <mergeCell ref="AN14:AN15"/>
    <mergeCell ref="AN18:AN19"/>
    <mergeCell ref="AQ23:AQ24"/>
    <mergeCell ref="AQ27:AQ28"/>
    <mergeCell ref="AN27:AN28"/>
    <mergeCell ref="AQ25:AQ26"/>
    <mergeCell ref="AP23:AP24"/>
    <mergeCell ref="AP25:AP26"/>
    <mergeCell ref="AP27:AP28"/>
    <mergeCell ref="AO23:AO24"/>
    <mergeCell ref="AO25:AO26"/>
    <mergeCell ref="AN16:AN17"/>
    <mergeCell ref="AO234:AO235"/>
    <mergeCell ref="F4:G4"/>
    <mergeCell ref="H4:V4"/>
    <mergeCell ref="X4:AA4"/>
    <mergeCell ref="AB4:AK4"/>
    <mergeCell ref="F5:G5"/>
    <mergeCell ref="H5:M5"/>
    <mergeCell ref="N5:O5"/>
    <mergeCell ref="P5:V5"/>
    <mergeCell ref="X5:AA5"/>
    <mergeCell ref="AB5:AK5"/>
    <mergeCell ref="AL23:AL24"/>
    <mergeCell ref="AM23:AM24"/>
    <mergeCell ref="AM27:AM28"/>
    <mergeCell ref="AM25:AM26"/>
    <mergeCell ref="E23:F24"/>
    <mergeCell ref="AO27:AO28"/>
    <mergeCell ref="AN5:AQ5"/>
    <mergeCell ref="AN4:AQ4"/>
    <mergeCell ref="AN23:AN24"/>
    <mergeCell ref="AN25:AN26"/>
    <mergeCell ref="AN43:AN44"/>
    <mergeCell ref="E50:F51"/>
    <mergeCell ref="F6:G6"/>
    <mergeCell ref="H6:L6"/>
    <mergeCell ref="M6:P6"/>
    <mergeCell ref="Q6:V6"/>
    <mergeCell ref="E14:F15"/>
    <mergeCell ref="AM14:AM15"/>
    <mergeCell ref="E32:F33"/>
    <mergeCell ref="AL32:AL33"/>
    <mergeCell ref="AM32:AM33"/>
    <mergeCell ref="U9:V9"/>
    <mergeCell ref="U10:V10"/>
    <mergeCell ref="E16:E17"/>
    <mergeCell ref="AM16:AM17"/>
    <mergeCell ref="E18:E19"/>
    <mergeCell ref="AM18:AM19"/>
    <mergeCell ref="AL14:AL15"/>
    <mergeCell ref="E27:E28"/>
    <mergeCell ref="E25:E26"/>
    <mergeCell ref="AA8:AQ11"/>
    <mergeCell ref="E232:E233"/>
    <mergeCell ref="AM232:AM233"/>
    <mergeCell ref="AN232:AN233"/>
    <mergeCell ref="AP232:AP233"/>
    <mergeCell ref="AQ232:AQ233"/>
    <mergeCell ref="AO241:AO242"/>
    <mergeCell ref="AO232:AO233"/>
    <mergeCell ref="E234:E235"/>
    <mergeCell ref="AM234:AM235"/>
    <mergeCell ref="AN234:AN235"/>
    <mergeCell ref="AP234:AP235"/>
    <mergeCell ref="AQ234:AQ235"/>
    <mergeCell ref="E239:F240"/>
    <mergeCell ref="AL239:AL240"/>
    <mergeCell ref="AM239:AM240"/>
    <mergeCell ref="AN239:AN240"/>
    <mergeCell ref="AP239:AP240"/>
    <mergeCell ref="AQ239:AQ240"/>
    <mergeCell ref="AO248:AO249"/>
    <mergeCell ref="AO239:AO240"/>
    <mergeCell ref="E241:E242"/>
    <mergeCell ref="AM241:AM242"/>
    <mergeCell ref="AN241:AN242"/>
    <mergeCell ref="AP241:AP242"/>
    <mergeCell ref="AQ241:AQ242"/>
    <mergeCell ref="E243:E244"/>
    <mergeCell ref="AM243:AM244"/>
    <mergeCell ref="AN243:AN244"/>
    <mergeCell ref="AP243:AP244"/>
    <mergeCell ref="AQ243:AQ244"/>
    <mergeCell ref="AO252:AO253"/>
    <mergeCell ref="AO243:AO244"/>
    <mergeCell ref="E248:F249"/>
    <mergeCell ref="AL248:AL249"/>
    <mergeCell ref="AM248:AM249"/>
    <mergeCell ref="AN248:AN249"/>
    <mergeCell ref="AP248:AP249"/>
    <mergeCell ref="AQ248:AQ249"/>
    <mergeCell ref="E250:E251"/>
    <mergeCell ref="AM250:AM251"/>
    <mergeCell ref="AN250:AN251"/>
    <mergeCell ref="AP250:AP251"/>
    <mergeCell ref="AQ250:AQ251"/>
    <mergeCell ref="AO259:AO260"/>
    <mergeCell ref="AO250:AO251"/>
    <mergeCell ref="E252:E253"/>
    <mergeCell ref="AM252:AM253"/>
    <mergeCell ref="AN252:AN253"/>
    <mergeCell ref="AP252:AP253"/>
    <mergeCell ref="AQ252:AQ253"/>
    <mergeCell ref="E257:F258"/>
    <mergeCell ref="AL257:AL258"/>
    <mergeCell ref="AM257:AM258"/>
    <mergeCell ref="AN257:AN258"/>
    <mergeCell ref="AP257:AP258"/>
    <mergeCell ref="AQ257:AQ258"/>
    <mergeCell ref="AO266:AO267"/>
    <mergeCell ref="AO257:AO258"/>
    <mergeCell ref="E259:E260"/>
    <mergeCell ref="AM259:AM260"/>
    <mergeCell ref="AN259:AN260"/>
    <mergeCell ref="AP259:AP260"/>
    <mergeCell ref="AQ259:AQ260"/>
    <mergeCell ref="E261:E262"/>
    <mergeCell ref="AM261:AM262"/>
    <mergeCell ref="AN261:AN262"/>
    <mergeCell ref="AP261:AP262"/>
    <mergeCell ref="AQ261:AQ262"/>
    <mergeCell ref="AO270:AO271"/>
    <mergeCell ref="AO261:AO262"/>
    <mergeCell ref="E266:F267"/>
    <mergeCell ref="AL266:AL267"/>
    <mergeCell ref="AM266:AM267"/>
    <mergeCell ref="AN266:AN267"/>
    <mergeCell ref="AP266:AP267"/>
    <mergeCell ref="AQ266:AQ267"/>
    <mergeCell ref="E268:E269"/>
    <mergeCell ref="AM268:AM269"/>
    <mergeCell ref="AN268:AN269"/>
    <mergeCell ref="AP268:AP269"/>
    <mergeCell ref="AQ268:AQ269"/>
    <mergeCell ref="AO277:AO278"/>
    <mergeCell ref="AO268:AO269"/>
    <mergeCell ref="E270:E271"/>
    <mergeCell ref="AM270:AM271"/>
    <mergeCell ref="AN270:AN271"/>
    <mergeCell ref="AP270:AP271"/>
    <mergeCell ref="AQ270:AQ271"/>
    <mergeCell ref="E275:F276"/>
    <mergeCell ref="AL275:AL276"/>
    <mergeCell ref="AM275:AM276"/>
    <mergeCell ref="AN275:AN276"/>
    <mergeCell ref="AP275:AP276"/>
    <mergeCell ref="AQ275:AQ276"/>
    <mergeCell ref="AO284:AO285"/>
    <mergeCell ref="AO275:AO276"/>
    <mergeCell ref="E277:E278"/>
    <mergeCell ref="AM277:AM278"/>
    <mergeCell ref="AN277:AN278"/>
    <mergeCell ref="AP277:AP278"/>
    <mergeCell ref="AQ277:AQ278"/>
    <mergeCell ref="E279:E280"/>
    <mergeCell ref="AM279:AM280"/>
    <mergeCell ref="AN279:AN280"/>
    <mergeCell ref="AP279:AP280"/>
    <mergeCell ref="AQ279:AQ280"/>
    <mergeCell ref="AO288:AO289"/>
    <mergeCell ref="AO279:AO280"/>
    <mergeCell ref="E284:F285"/>
    <mergeCell ref="AL284:AL285"/>
    <mergeCell ref="AM284:AM285"/>
    <mergeCell ref="AN284:AN285"/>
    <mergeCell ref="AP284:AP285"/>
    <mergeCell ref="AQ284:AQ285"/>
    <mergeCell ref="E286:E287"/>
    <mergeCell ref="AM286:AM287"/>
    <mergeCell ref="AN286:AN287"/>
    <mergeCell ref="AP286:AP287"/>
    <mergeCell ref="AQ286:AQ287"/>
    <mergeCell ref="AO295:AO296"/>
    <mergeCell ref="AO286:AO287"/>
    <mergeCell ref="E288:E289"/>
    <mergeCell ref="AM288:AM289"/>
    <mergeCell ref="AN288:AN289"/>
    <mergeCell ref="AP288:AP289"/>
    <mergeCell ref="AQ288:AQ289"/>
    <mergeCell ref="E293:F294"/>
    <mergeCell ref="AL293:AL294"/>
    <mergeCell ref="AM293:AM294"/>
    <mergeCell ref="AN293:AN294"/>
    <mergeCell ref="AP293:AP294"/>
    <mergeCell ref="AQ293:AQ294"/>
    <mergeCell ref="AO302:AO303"/>
    <mergeCell ref="AO293:AO294"/>
    <mergeCell ref="E295:E296"/>
    <mergeCell ref="AM295:AM296"/>
    <mergeCell ref="AN295:AN296"/>
    <mergeCell ref="AP295:AP296"/>
    <mergeCell ref="AQ295:AQ296"/>
    <mergeCell ref="E297:E298"/>
    <mergeCell ref="AM297:AM298"/>
    <mergeCell ref="AN297:AN298"/>
    <mergeCell ref="AP297:AP298"/>
    <mergeCell ref="AQ297:AQ298"/>
    <mergeCell ref="AO306:AO307"/>
    <mergeCell ref="AO297:AO298"/>
    <mergeCell ref="E302:F303"/>
    <mergeCell ref="AL302:AL303"/>
    <mergeCell ref="AM302:AM303"/>
    <mergeCell ref="AN302:AN303"/>
    <mergeCell ref="AP302:AP303"/>
    <mergeCell ref="AQ302:AQ303"/>
    <mergeCell ref="E304:E305"/>
    <mergeCell ref="AM304:AM305"/>
    <mergeCell ref="AN304:AN305"/>
    <mergeCell ref="AP304:AP305"/>
    <mergeCell ref="AQ304:AQ305"/>
    <mergeCell ref="AO313:AO314"/>
    <mergeCell ref="AO304:AO305"/>
    <mergeCell ref="E306:E307"/>
    <mergeCell ref="AM306:AM307"/>
    <mergeCell ref="AN306:AN307"/>
    <mergeCell ref="AP306:AP307"/>
    <mergeCell ref="AQ306:AQ307"/>
    <mergeCell ref="E311:F312"/>
    <mergeCell ref="AL311:AL312"/>
    <mergeCell ref="AM311:AM312"/>
    <mergeCell ref="AN311:AN312"/>
    <mergeCell ref="AP311:AP312"/>
    <mergeCell ref="AQ311:AQ312"/>
    <mergeCell ref="AO320:AO321"/>
    <mergeCell ref="AO311:AO312"/>
    <mergeCell ref="E313:E314"/>
    <mergeCell ref="AM313:AM314"/>
    <mergeCell ref="AN313:AN314"/>
    <mergeCell ref="AP313:AP314"/>
    <mergeCell ref="AQ313:AQ314"/>
    <mergeCell ref="E315:E316"/>
    <mergeCell ref="AM315:AM316"/>
    <mergeCell ref="AN315:AN316"/>
    <mergeCell ref="AP315:AP316"/>
    <mergeCell ref="AQ315:AQ316"/>
    <mergeCell ref="AO324:AO325"/>
    <mergeCell ref="AO315:AO316"/>
    <mergeCell ref="E320:F321"/>
    <mergeCell ref="AL320:AL321"/>
    <mergeCell ref="AM320:AM321"/>
    <mergeCell ref="AN320:AN321"/>
    <mergeCell ref="AP320:AP321"/>
    <mergeCell ref="AQ320:AQ321"/>
    <mergeCell ref="E322:E323"/>
    <mergeCell ref="AM322:AM323"/>
    <mergeCell ref="AN322:AN323"/>
    <mergeCell ref="AP322:AP323"/>
    <mergeCell ref="AQ322:AQ323"/>
    <mergeCell ref="AO322:AO323"/>
    <mergeCell ref="E324:E325"/>
    <mergeCell ref="AM324:AM325"/>
    <mergeCell ref="AN324:AN325"/>
    <mergeCell ref="AP324:AP325"/>
    <mergeCell ref="AQ324:AQ325"/>
    <mergeCell ref="E333:E334"/>
    <mergeCell ref="AM333:AM334"/>
    <mergeCell ref="AN333:AN334"/>
    <mergeCell ref="AP333:AP334"/>
    <mergeCell ref="AQ333:AQ334"/>
    <mergeCell ref="AO331:AO332"/>
    <mergeCell ref="AO333:AO334"/>
    <mergeCell ref="E329:F330"/>
    <mergeCell ref="AL329:AL330"/>
    <mergeCell ref="AM329:AM330"/>
    <mergeCell ref="AN329:AN330"/>
    <mergeCell ref="AP329:AP330"/>
    <mergeCell ref="AQ329:AQ330"/>
    <mergeCell ref="AO329:AO330"/>
    <mergeCell ref="E331:E332"/>
    <mergeCell ref="AM331:AM332"/>
    <mergeCell ref="AN331:AN332"/>
    <mergeCell ref="AP331:AP332"/>
    <mergeCell ref="AQ331:AQ332"/>
  </mergeCells>
  <phoneticPr fontId="1"/>
  <conditionalFormatting sqref="G14:AK15">
    <cfRule type="expression" dxfId="403" priority="838">
      <formula>WEEKDAY(G$14,1)=7</formula>
    </cfRule>
    <cfRule type="expression" dxfId="402" priority="839">
      <formula>WEEKDAY(G$14,1)=1</formula>
    </cfRule>
  </conditionalFormatting>
  <conditionalFormatting sqref="G23:AK24">
    <cfRule type="expression" dxfId="401" priority="841">
      <formula>WEEKDAY(G$23,1)=7</formula>
    </cfRule>
    <cfRule type="expression" dxfId="400" priority="842">
      <formula>WEEKDAY(G$23,1)=1</formula>
    </cfRule>
  </conditionalFormatting>
  <conditionalFormatting sqref="G32:AK33">
    <cfRule type="expression" dxfId="399" priority="844">
      <formula>WEEKDAY(G$32,1)=7</formula>
    </cfRule>
    <cfRule type="expression" dxfId="398" priority="845">
      <formula>WEEKDAY(G$32,1)=1</formula>
    </cfRule>
  </conditionalFormatting>
  <conditionalFormatting sqref="G41:AK42">
    <cfRule type="expression" dxfId="397" priority="847">
      <formula>WEEKDAY(G$41,1)=7</formula>
    </cfRule>
    <cfRule type="expression" dxfId="396" priority="848">
      <formula>WEEKDAY(G$41,1)=1</formula>
    </cfRule>
  </conditionalFormatting>
  <conditionalFormatting sqref="G50:AK51">
    <cfRule type="expression" dxfId="395" priority="850">
      <formula>WEEKDAY(G$50,1)=7</formula>
    </cfRule>
    <cfRule type="expression" dxfId="394" priority="851">
      <formula>WEEKDAY(G$50,1)=1</formula>
    </cfRule>
  </conditionalFormatting>
  <conditionalFormatting sqref="G59:AK60">
    <cfRule type="expression" dxfId="393" priority="853">
      <formula>WEEKDAY(G$59,1)=7</formula>
    </cfRule>
    <cfRule type="expression" dxfId="392" priority="854">
      <formula>WEEKDAY(G$59,1)=1</formula>
    </cfRule>
  </conditionalFormatting>
  <conditionalFormatting sqref="G68:AK69">
    <cfRule type="expression" dxfId="391" priority="856">
      <formula>WEEKDAY(G$68,1)=7</formula>
    </cfRule>
    <cfRule type="expression" dxfId="390" priority="857">
      <formula>WEEKDAY(G$68,1)=1</formula>
    </cfRule>
  </conditionalFormatting>
  <conditionalFormatting sqref="G77:AK78">
    <cfRule type="expression" dxfId="389" priority="859">
      <formula>WEEKDAY(G$77,1)=7</formula>
    </cfRule>
    <cfRule type="expression" dxfId="388" priority="860">
      <formula>WEEKDAY(G$77,1)=1</formula>
    </cfRule>
  </conditionalFormatting>
  <conditionalFormatting sqref="G86:AK87">
    <cfRule type="expression" dxfId="387" priority="862">
      <formula>WEEKDAY(G$86,1)=7</formula>
    </cfRule>
    <cfRule type="expression" dxfId="386" priority="863">
      <formula>WEEKDAY(G$86,1)=1</formula>
    </cfRule>
  </conditionalFormatting>
  <conditionalFormatting sqref="G95:AK96">
    <cfRule type="expression" dxfId="385" priority="865">
      <formula>WEEKDAY(G$95,1)=7</formula>
    </cfRule>
    <cfRule type="expression" dxfId="384" priority="866">
      <formula>WEEKDAY(G$95,1)=1</formula>
    </cfRule>
  </conditionalFormatting>
  <conditionalFormatting sqref="G104:AK105">
    <cfRule type="expression" dxfId="383" priority="868">
      <formula>WEEKDAY(G$104,1)=7</formula>
    </cfRule>
    <cfRule type="expression" dxfId="382" priority="869">
      <formula>WEEKDAY(G$104,1)=1</formula>
    </cfRule>
  </conditionalFormatting>
  <conditionalFormatting sqref="G113:AK114">
    <cfRule type="expression" dxfId="381" priority="871">
      <formula>WEEKDAY(G$113,1)=7</formula>
    </cfRule>
    <cfRule type="expression" dxfId="380" priority="872">
      <formula>WEEKDAY(G$113,1)=1</formula>
    </cfRule>
  </conditionalFormatting>
  <conditionalFormatting sqref="G122:AK123">
    <cfRule type="expression" dxfId="379" priority="874">
      <formula>WEEKDAY(G$122,1)=7</formula>
    </cfRule>
    <cfRule type="expression" dxfId="378" priority="875">
      <formula>WEEKDAY(G$122,1)=1</formula>
    </cfRule>
  </conditionalFormatting>
  <conditionalFormatting sqref="G131:AK132">
    <cfRule type="expression" dxfId="377" priority="877">
      <formula>WEEKDAY(G$131,1)=7</formula>
    </cfRule>
    <cfRule type="expression" dxfId="376" priority="878">
      <formula>WEEKDAY(G$131,1)=1</formula>
    </cfRule>
  </conditionalFormatting>
  <conditionalFormatting sqref="G140:AK141">
    <cfRule type="expression" dxfId="375" priority="880">
      <formula>WEEKDAY(G$140,1)=7</formula>
    </cfRule>
    <cfRule type="expression" dxfId="374" priority="881">
      <formula>WEEKDAY(G$140,1)=1</formula>
    </cfRule>
  </conditionalFormatting>
  <conditionalFormatting sqref="G149:AK150">
    <cfRule type="expression" dxfId="373" priority="883">
      <formula>WEEKDAY(G$149,1)=7</formula>
    </cfRule>
    <cfRule type="expression" dxfId="372" priority="884">
      <formula>WEEKDAY(G$149,1)=1</formula>
    </cfRule>
  </conditionalFormatting>
  <conditionalFormatting sqref="G158:AK159">
    <cfRule type="expression" dxfId="371" priority="886">
      <formula>WEEKDAY(G$158,1)=7</formula>
    </cfRule>
    <cfRule type="expression" dxfId="370" priority="887">
      <formula>WEEKDAY(G$158,1)=1</formula>
    </cfRule>
  </conditionalFormatting>
  <conditionalFormatting sqref="G167:AK168">
    <cfRule type="expression" dxfId="369" priority="889">
      <formula>WEEKDAY(G$167,1)=7</formula>
    </cfRule>
    <cfRule type="expression" dxfId="368" priority="890">
      <formula>WEEKDAY(G$167,1)=1</formula>
    </cfRule>
  </conditionalFormatting>
  <conditionalFormatting sqref="G176:AK177">
    <cfRule type="expression" dxfId="367" priority="892">
      <formula>WEEKDAY(G$176,1)=7</formula>
    </cfRule>
    <cfRule type="expression" dxfId="366" priority="893">
      <formula>WEEKDAY(G$176,1)=1</formula>
    </cfRule>
  </conditionalFormatting>
  <conditionalFormatting sqref="G185:AK186">
    <cfRule type="expression" dxfId="365" priority="895">
      <formula>WEEKDAY(G$185,1)=7</formula>
    </cfRule>
    <cfRule type="expression" dxfId="364" priority="896">
      <formula>WEEKDAY(G$185,1)=1</formula>
    </cfRule>
  </conditionalFormatting>
  <conditionalFormatting sqref="G194:AK195">
    <cfRule type="expression" dxfId="363" priority="898">
      <formula>WEEKDAY(G$194,1)=7</formula>
    </cfRule>
    <cfRule type="expression" dxfId="362" priority="899">
      <formula>WEEKDAY(G$194,1)=1</formula>
    </cfRule>
  </conditionalFormatting>
  <conditionalFormatting sqref="G203:AK204">
    <cfRule type="expression" dxfId="361" priority="901">
      <formula>WEEKDAY(G$203,1)=7</formula>
    </cfRule>
    <cfRule type="expression" dxfId="360" priority="902">
      <formula>WEEKDAY(G$203,1)=1</formula>
    </cfRule>
  </conditionalFormatting>
  <conditionalFormatting sqref="G212:AK213">
    <cfRule type="expression" dxfId="359" priority="904">
      <formula>WEEKDAY(G$212,1)=7</formula>
    </cfRule>
    <cfRule type="expression" dxfId="358" priority="905">
      <formula>WEEKDAY(G$212,1)=1</formula>
    </cfRule>
  </conditionalFormatting>
  <conditionalFormatting sqref="G221:AK222">
    <cfRule type="expression" dxfId="357" priority="907">
      <formula>WEEKDAY(G$221,1)=7</formula>
    </cfRule>
    <cfRule type="expression" dxfId="356" priority="908">
      <formula>WEEKDAY(G$221,1)=1</formula>
    </cfRule>
  </conditionalFormatting>
  <conditionalFormatting sqref="G230:AK231">
    <cfRule type="expression" dxfId="355" priority="910">
      <formula>WEEKDAY(G$230,1)=7</formula>
    </cfRule>
    <cfRule type="expression" dxfId="354" priority="911">
      <formula>WEEKDAY(G$230,1)=1</formula>
    </cfRule>
  </conditionalFormatting>
  <conditionalFormatting sqref="G239:AK240">
    <cfRule type="expression" dxfId="353" priority="913">
      <formula>WEEKDAY(G$239,1)=7</formula>
    </cfRule>
    <cfRule type="expression" dxfId="352" priority="914">
      <formula>WEEKDAY(G$239,1)=1</formula>
    </cfRule>
  </conditionalFormatting>
  <conditionalFormatting sqref="G248:AK249">
    <cfRule type="expression" dxfId="351" priority="916">
      <formula>WEEKDAY(G$248,1)=7</formula>
    </cfRule>
    <cfRule type="expression" dxfId="350" priority="917">
      <formula>WEEKDAY(G$248,1)=1</formula>
    </cfRule>
  </conditionalFormatting>
  <conditionalFormatting sqref="G257:AK258">
    <cfRule type="expression" dxfId="349" priority="919">
      <formula>WEEKDAY(G$257,1)=7</formula>
    </cfRule>
    <cfRule type="expression" dxfId="348" priority="920">
      <formula>WEEKDAY(G$257,1)=1</formula>
    </cfRule>
  </conditionalFormatting>
  <conditionalFormatting sqref="G266:AK267">
    <cfRule type="expression" dxfId="347" priority="922">
      <formula>WEEKDAY(G$266,1)=7</formula>
    </cfRule>
    <cfRule type="expression" dxfId="346" priority="923">
      <formula>WEEKDAY(G$266,1)=1</formula>
    </cfRule>
  </conditionalFormatting>
  <conditionalFormatting sqref="G275:AK276">
    <cfRule type="expression" dxfId="345" priority="925">
      <formula>WEEKDAY(G$275,1)=7</formula>
    </cfRule>
    <cfRule type="expression" dxfId="344" priority="926">
      <formula>WEEKDAY(G$275,1)=1</formula>
    </cfRule>
  </conditionalFormatting>
  <conditionalFormatting sqref="G284:AK285">
    <cfRule type="expression" dxfId="343" priority="928">
      <formula>WEEKDAY(G$284,1)=7</formula>
    </cfRule>
    <cfRule type="expression" dxfId="342" priority="929">
      <formula>WEEKDAY(G$284,1)=1</formula>
    </cfRule>
  </conditionalFormatting>
  <conditionalFormatting sqref="G293:AK294">
    <cfRule type="expression" dxfId="341" priority="931">
      <formula>WEEKDAY(G$293,1)=7</formula>
    </cfRule>
    <cfRule type="expression" dxfId="340" priority="932">
      <formula>WEEKDAY(G$293,1)=1</formula>
    </cfRule>
  </conditionalFormatting>
  <conditionalFormatting sqref="G302:AK303">
    <cfRule type="expression" dxfId="339" priority="934">
      <formula>WEEKDAY(G$302,1)=7</formula>
    </cfRule>
    <cfRule type="expression" dxfId="338" priority="935">
      <formula>WEEKDAY(G$302,1)=1</formula>
    </cfRule>
  </conditionalFormatting>
  <conditionalFormatting sqref="G311:AK312">
    <cfRule type="expression" dxfId="337" priority="937">
      <formula>WEEKDAY(G$311,1)=7</formula>
    </cfRule>
    <cfRule type="expression" dxfId="336" priority="938">
      <formula>WEEKDAY(G$311,1)=1</formula>
    </cfRule>
  </conditionalFormatting>
  <conditionalFormatting sqref="G320:AK321">
    <cfRule type="expression" dxfId="335" priority="940">
      <formula>WEEKDAY(G$320,1)=7</formula>
    </cfRule>
    <cfRule type="expression" dxfId="334" priority="941">
      <formula>WEEKDAY(G$320,1)=1</formula>
    </cfRule>
  </conditionalFormatting>
  <conditionalFormatting sqref="G329:AK330">
    <cfRule type="expression" dxfId="333" priority="943">
      <formula>WEEKDAY(G$329,1)=7</formula>
    </cfRule>
    <cfRule type="expression" dxfId="332" priority="944">
      <formula>WEEKDAY(G$329,1)=1</formula>
    </cfRule>
  </conditionalFormatting>
  <conditionalFormatting sqref="I9:V9">
    <cfRule type="expression" dxfId="331" priority="1">
      <formula>#REF!="〇"</formula>
    </cfRule>
  </conditionalFormatting>
  <conditionalFormatting sqref="G14:AK20">
    <cfRule type="expression" dxfId="330" priority="945" stopIfTrue="1">
      <formula>G$14=""</formula>
    </cfRule>
    <cfRule type="expression" dxfId="329" priority="946" stopIfTrue="1">
      <formula>G$14&lt;$H$5</formula>
    </cfRule>
    <cfRule type="expression" dxfId="328" priority="947" stopIfTrue="1">
      <formula>$P$5&lt;G$14</formula>
    </cfRule>
  </conditionalFormatting>
  <conditionalFormatting sqref="G23:AK29">
    <cfRule type="expression" dxfId="327" priority="948" stopIfTrue="1">
      <formula>G$23=""</formula>
    </cfRule>
    <cfRule type="expression" dxfId="326" priority="949" stopIfTrue="1">
      <formula>G$23&lt;$H$5</formula>
    </cfRule>
    <cfRule type="expression" dxfId="325" priority="950" stopIfTrue="1">
      <formula>$P$5&lt;G$23</formula>
    </cfRule>
  </conditionalFormatting>
  <conditionalFormatting sqref="G32:AK38">
    <cfRule type="expression" dxfId="324" priority="951" stopIfTrue="1">
      <formula>G$32=""</formula>
    </cfRule>
    <cfRule type="expression" dxfId="323" priority="952" stopIfTrue="1">
      <formula>G$32&lt;$H$5</formula>
    </cfRule>
    <cfRule type="expression" dxfId="322" priority="953" stopIfTrue="1">
      <formula>$P$5&lt;G$32</formula>
    </cfRule>
  </conditionalFormatting>
  <conditionalFormatting sqref="G41:AK47">
    <cfRule type="expression" dxfId="321" priority="954" stopIfTrue="1">
      <formula>G$41=""</formula>
    </cfRule>
    <cfRule type="expression" dxfId="320" priority="955" stopIfTrue="1">
      <formula>G$41&lt;$H$5</formula>
    </cfRule>
    <cfRule type="expression" dxfId="319" priority="956" stopIfTrue="1">
      <formula>$P$5&lt;G$41</formula>
    </cfRule>
  </conditionalFormatting>
  <conditionalFormatting sqref="G50:AK56">
    <cfRule type="expression" dxfId="318" priority="957" stopIfTrue="1">
      <formula>G$50=""</formula>
    </cfRule>
    <cfRule type="expression" dxfId="317" priority="958" stopIfTrue="1">
      <formula>G$50&lt;$H$5</formula>
    </cfRule>
    <cfRule type="expression" dxfId="316" priority="959" stopIfTrue="1">
      <formula>$P$5&lt;G$50</formula>
    </cfRule>
  </conditionalFormatting>
  <conditionalFormatting sqref="G59:AK65">
    <cfRule type="expression" dxfId="315" priority="960" stopIfTrue="1">
      <formula>G$59=""</formula>
    </cfRule>
    <cfRule type="expression" dxfId="314" priority="961" stopIfTrue="1">
      <formula>G$59&lt;$H$5</formula>
    </cfRule>
    <cfRule type="expression" dxfId="313" priority="962" stopIfTrue="1">
      <formula>$P$5&lt;G$59</formula>
    </cfRule>
  </conditionalFormatting>
  <conditionalFormatting sqref="G68:AK74">
    <cfRule type="expression" dxfId="312" priority="963" stopIfTrue="1">
      <formula>G$68=""</formula>
    </cfRule>
    <cfRule type="expression" dxfId="311" priority="964" stopIfTrue="1">
      <formula>G$68&lt;$H$5</formula>
    </cfRule>
    <cfRule type="expression" dxfId="310" priority="965" stopIfTrue="1">
      <formula>$P$5&lt;G$68</formula>
    </cfRule>
  </conditionalFormatting>
  <conditionalFormatting sqref="G77:AK83">
    <cfRule type="expression" dxfId="309" priority="966" stopIfTrue="1">
      <formula>G$77=""</formula>
    </cfRule>
    <cfRule type="expression" dxfId="308" priority="967" stopIfTrue="1">
      <formula>G$77&lt;$H$5</formula>
    </cfRule>
    <cfRule type="expression" dxfId="307" priority="968" stopIfTrue="1">
      <formula>$P$5&lt;G$77</formula>
    </cfRule>
  </conditionalFormatting>
  <conditionalFormatting sqref="G86:AK92">
    <cfRule type="expression" dxfId="306" priority="969" stopIfTrue="1">
      <formula>G$86=""</formula>
    </cfRule>
    <cfRule type="expression" dxfId="305" priority="970" stopIfTrue="1">
      <formula>G$86&lt;$H$5</formula>
    </cfRule>
    <cfRule type="expression" dxfId="304" priority="971" stopIfTrue="1">
      <formula>$P$5&lt;G$86</formula>
    </cfRule>
  </conditionalFormatting>
  <conditionalFormatting sqref="G95:AK101">
    <cfRule type="expression" dxfId="303" priority="972" stopIfTrue="1">
      <formula>G$95=""</formula>
    </cfRule>
    <cfRule type="expression" dxfId="302" priority="973" stopIfTrue="1">
      <formula>G$95&lt;$H$5</formula>
    </cfRule>
    <cfRule type="expression" dxfId="301" priority="974" stopIfTrue="1">
      <formula>$P$5&lt;G$95</formula>
    </cfRule>
  </conditionalFormatting>
  <conditionalFormatting sqref="G104:AK110">
    <cfRule type="expression" dxfId="300" priority="975" stopIfTrue="1">
      <formula>G$104=""</formula>
    </cfRule>
    <cfRule type="expression" dxfId="299" priority="976" stopIfTrue="1">
      <formula>G$104&lt;$H$5</formula>
    </cfRule>
    <cfRule type="expression" dxfId="298" priority="977" stopIfTrue="1">
      <formula>$P$5&lt;G$104</formula>
    </cfRule>
  </conditionalFormatting>
  <conditionalFormatting sqref="G113:AK119">
    <cfRule type="expression" dxfId="297" priority="978" stopIfTrue="1">
      <formula>G$113=""</formula>
    </cfRule>
    <cfRule type="expression" dxfId="296" priority="979" stopIfTrue="1">
      <formula>G$113&lt;$H$5</formula>
    </cfRule>
    <cfRule type="expression" dxfId="295" priority="980" stopIfTrue="1">
      <formula>$P$5&lt;G$113</formula>
    </cfRule>
  </conditionalFormatting>
  <conditionalFormatting sqref="G122:AK128">
    <cfRule type="expression" dxfId="294" priority="981" stopIfTrue="1">
      <formula>G$122=""</formula>
    </cfRule>
    <cfRule type="expression" dxfId="293" priority="982" stopIfTrue="1">
      <formula>G$122&lt;$H$5</formula>
    </cfRule>
    <cfRule type="expression" dxfId="292" priority="983" stopIfTrue="1">
      <formula>$P$5&lt;G$122</formula>
    </cfRule>
  </conditionalFormatting>
  <conditionalFormatting sqref="G131:AK137">
    <cfRule type="expression" dxfId="291" priority="984" stopIfTrue="1">
      <formula>G$131=""</formula>
    </cfRule>
    <cfRule type="expression" dxfId="290" priority="985" stopIfTrue="1">
      <formula>G$131&lt;$H$5</formula>
    </cfRule>
    <cfRule type="expression" dxfId="289" priority="986" stopIfTrue="1">
      <formula>$P$5&lt;G$131</formula>
    </cfRule>
  </conditionalFormatting>
  <conditionalFormatting sqref="G140:AK146">
    <cfRule type="expression" dxfId="288" priority="987" stopIfTrue="1">
      <formula>G$140=""</formula>
    </cfRule>
    <cfRule type="expression" dxfId="287" priority="988" stopIfTrue="1">
      <formula>G$140&lt;$H$5</formula>
    </cfRule>
    <cfRule type="expression" dxfId="286" priority="989" stopIfTrue="1">
      <formula>$P$5&lt;G$140</formula>
    </cfRule>
  </conditionalFormatting>
  <conditionalFormatting sqref="G149:AK155">
    <cfRule type="expression" dxfId="285" priority="990" stopIfTrue="1">
      <formula>G$149=""</formula>
    </cfRule>
    <cfRule type="expression" dxfId="284" priority="991" stopIfTrue="1">
      <formula>G$149&lt;$H$5</formula>
    </cfRule>
    <cfRule type="expression" dxfId="283" priority="992" stopIfTrue="1">
      <formula>$P$5&lt;G$149</formula>
    </cfRule>
  </conditionalFormatting>
  <conditionalFormatting sqref="G158:AK164">
    <cfRule type="expression" dxfId="282" priority="993" stopIfTrue="1">
      <formula>G$158=""</formula>
    </cfRule>
    <cfRule type="expression" dxfId="281" priority="994" stopIfTrue="1">
      <formula>G$158&lt;$H$5</formula>
    </cfRule>
    <cfRule type="expression" dxfId="280" priority="995" stopIfTrue="1">
      <formula>$P$5&lt;G$158</formula>
    </cfRule>
  </conditionalFormatting>
  <conditionalFormatting sqref="G167:AK173">
    <cfRule type="expression" dxfId="279" priority="996" stopIfTrue="1">
      <formula>G$167=""</formula>
    </cfRule>
    <cfRule type="expression" dxfId="278" priority="997" stopIfTrue="1">
      <formula>G$167&lt;$H$5</formula>
    </cfRule>
    <cfRule type="expression" dxfId="277" priority="998" stopIfTrue="1">
      <formula>$P$5&lt;G$167</formula>
    </cfRule>
  </conditionalFormatting>
  <conditionalFormatting sqref="G176:AK182">
    <cfRule type="expression" dxfId="276" priority="999" stopIfTrue="1">
      <formula>G$176=""</formula>
    </cfRule>
    <cfRule type="expression" dxfId="275" priority="1000" stopIfTrue="1">
      <formula>G$176&lt;$H$5</formula>
    </cfRule>
    <cfRule type="expression" dxfId="274" priority="1001" stopIfTrue="1">
      <formula>$P$5&lt;G$176</formula>
    </cfRule>
  </conditionalFormatting>
  <conditionalFormatting sqref="G185:AK191">
    <cfRule type="expression" dxfId="273" priority="1002" stopIfTrue="1">
      <formula>G$185=""</formula>
    </cfRule>
    <cfRule type="expression" dxfId="272" priority="1003" stopIfTrue="1">
      <formula>G$185&lt;$H$5</formula>
    </cfRule>
    <cfRule type="expression" dxfId="271" priority="1004" stopIfTrue="1">
      <formula>$P$5&lt;G$185</formula>
    </cfRule>
  </conditionalFormatting>
  <conditionalFormatting sqref="G194:AK200">
    <cfRule type="expression" dxfId="270" priority="1005" stopIfTrue="1">
      <formula>G$194=""</formula>
    </cfRule>
    <cfRule type="expression" dxfId="269" priority="1006" stopIfTrue="1">
      <formula>G$194&lt;$H$5</formula>
    </cfRule>
    <cfRule type="expression" dxfId="268" priority="1007" stopIfTrue="1">
      <formula>$P$5&lt;G$194</formula>
    </cfRule>
  </conditionalFormatting>
  <conditionalFormatting sqref="G203:AK209">
    <cfRule type="expression" dxfId="267" priority="1008" stopIfTrue="1">
      <formula>G$203=""</formula>
    </cfRule>
    <cfRule type="expression" dxfId="266" priority="1009" stopIfTrue="1">
      <formula>G$203&lt;$H$5</formula>
    </cfRule>
    <cfRule type="expression" dxfId="265" priority="1010" stopIfTrue="1">
      <formula>$P$5&lt;G$203</formula>
    </cfRule>
  </conditionalFormatting>
  <conditionalFormatting sqref="G212:AK218">
    <cfRule type="expression" dxfId="264" priority="1011" stopIfTrue="1">
      <formula>G$212=""</formula>
    </cfRule>
    <cfRule type="expression" dxfId="263" priority="1012" stopIfTrue="1">
      <formula>G$212&lt;$H$5</formula>
    </cfRule>
    <cfRule type="expression" dxfId="262" priority="1013" stopIfTrue="1">
      <formula>$P$5&lt;G$212</formula>
    </cfRule>
  </conditionalFormatting>
  <conditionalFormatting sqref="G221:AK227">
    <cfRule type="expression" dxfId="261" priority="1014" stopIfTrue="1">
      <formula>G$221=""</formula>
    </cfRule>
    <cfRule type="expression" dxfId="260" priority="1015" stopIfTrue="1">
      <formula>G$221&lt;$H$5</formula>
    </cfRule>
    <cfRule type="expression" dxfId="259" priority="1016" stopIfTrue="1">
      <formula>$P$5&lt;G$221</formula>
    </cfRule>
  </conditionalFormatting>
  <conditionalFormatting sqref="G230:AK236">
    <cfRule type="expression" dxfId="258" priority="1017" stopIfTrue="1">
      <formula>G$230=""</formula>
    </cfRule>
    <cfRule type="expression" dxfId="257" priority="1018" stopIfTrue="1">
      <formula>G$230&lt;$H$5</formula>
    </cfRule>
    <cfRule type="expression" dxfId="256" priority="1019" stopIfTrue="1">
      <formula>$P$5&lt;G$230</formula>
    </cfRule>
  </conditionalFormatting>
  <conditionalFormatting sqref="G239:AK245">
    <cfRule type="expression" dxfId="255" priority="1020" stopIfTrue="1">
      <formula>G$239=""</formula>
    </cfRule>
    <cfRule type="expression" dxfId="254" priority="1021" stopIfTrue="1">
      <formula>G$239&lt;$H$5</formula>
    </cfRule>
    <cfRule type="expression" dxfId="253" priority="1022" stopIfTrue="1">
      <formula>$P$5&lt;G$239</formula>
    </cfRule>
  </conditionalFormatting>
  <conditionalFormatting sqref="G248:AK254">
    <cfRule type="expression" dxfId="252" priority="1023" stopIfTrue="1">
      <formula>G$248=""</formula>
    </cfRule>
    <cfRule type="expression" dxfId="251" priority="1024" stopIfTrue="1">
      <formula>G$248&lt;$H$5</formula>
    </cfRule>
    <cfRule type="expression" dxfId="250" priority="1025" stopIfTrue="1">
      <formula>$P$5&lt;G$248</formula>
    </cfRule>
  </conditionalFormatting>
  <conditionalFormatting sqref="G257:AK263">
    <cfRule type="expression" dxfId="249" priority="1026" stopIfTrue="1">
      <formula>G$257=""</formula>
    </cfRule>
    <cfRule type="expression" dxfId="248" priority="1027" stopIfTrue="1">
      <formula>G$257&lt;$H$5</formula>
    </cfRule>
    <cfRule type="expression" dxfId="247" priority="1028" stopIfTrue="1">
      <formula>$P$5&lt;G$257</formula>
    </cfRule>
  </conditionalFormatting>
  <conditionalFormatting sqref="G266:AK272">
    <cfRule type="expression" dxfId="246" priority="1029" stopIfTrue="1">
      <formula>G$266=""</formula>
    </cfRule>
    <cfRule type="expression" dxfId="245" priority="1030" stopIfTrue="1">
      <formula>G$266&lt;$H$5</formula>
    </cfRule>
    <cfRule type="expression" dxfId="244" priority="1031" stopIfTrue="1">
      <formula>$P$5&lt;G$266</formula>
    </cfRule>
  </conditionalFormatting>
  <conditionalFormatting sqref="G275:AK281">
    <cfRule type="expression" dxfId="243" priority="1032" stopIfTrue="1">
      <formula>G$275=""</formula>
    </cfRule>
    <cfRule type="expression" dxfId="242" priority="1033" stopIfTrue="1">
      <formula>G$275&lt;$H$5</formula>
    </cfRule>
    <cfRule type="expression" dxfId="241" priority="1034" stopIfTrue="1">
      <formula>$P$5&lt;G$275</formula>
    </cfRule>
  </conditionalFormatting>
  <conditionalFormatting sqref="G284:AK290">
    <cfRule type="expression" dxfId="240" priority="1035" stopIfTrue="1">
      <formula>G$284=""</formula>
    </cfRule>
    <cfRule type="expression" dxfId="239" priority="1036" stopIfTrue="1">
      <formula>G$284&lt;$H$5</formula>
    </cfRule>
    <cfRule type="expression" dxfId="238" priority="1037" stopIfTrue="1">
      <formula>$P$5&lt;G$284</formula>
    </cfRule>
  </conditionalFormatting>
  <conditionalFormatting sqref="G293:AK299">
    <cfRule type="expression" dxfId="237" priority="1038" stopIfTrue="1">
      <formula>G$293=""</formula>
    </cfRule>
    <cfRule type="expression" dxfId="236" priority="1039" stopIfTrue="1">
      <formula>G$293&lt;$H$5</formula>
    </cfRule>
    <cfRule type="expression" dxfId="235" priority="1040" stopIfTrue="1">
      <formula>$P$5&lt;G$293</formula>
    </cfRule>
  </conditionalFormatting>
  <conditionalFormatting sqref="G302:AK308">
    <cfRule type="expression" dxfId="234" priority="1041" stopIfTrue="1">
      <formula>G$302=""</formula>
    </cfRule>
    <cfRule type="expression" dxfId="233" priority="1042" stopIfTrue="1">
      <formula>G$302&lt;$H$5</formula>
    </cfRule>
    <cfRule type="expression" dxfId="232" priority="1043" stopIfTrue="1">
      <formula>$P$5&lt;G$302</formula>
    </cfRule>
  </conditionalFormatting>
  <conditionalFormatting sqref="G311:AK317">
    <cfRule type="expression" dxfId="231" priority="1044" stopIfTrue="1">
      <formula>G$311=""</formula>
    </cfRule>
    <cfRule type="expression" dxfId="230" priority="1045" stopIfTrue="1">
      <formula>G$311&lt;$H$5</formula>
    </cfRule>
    <cfRule type="expression" dxfId="229" priority="1046" stopIfTrue="1">
      <formula>$P$5&lt;G$311</formula>
    </cfRule>
  </conditionalFormatting>
  <conditionalFormatting sqref="G320:AK326">
    <cfRule type="expression" dxfId="228" priority="1047" stopIfTrue="1">
      <formula>G$320=""</formula>
    </cfRule>
    <cfRule type="expression" dxfId="227" priority="1048" stopIfTrue="1">
      <formula>G$320&lt;$H$5</formula>
    </cfRule>
    <cfRule type="expression" dxfId="226" priority="1049" stopIfTrue="1">
      <formula>$P$5&lt;G$320</formula>
    </cfRule>
  </conditionalFormatting>
  <conditionalFormatting sqref="G329:AK335">
    <cfRule type="expression" dxfId="225" priority="1050" stopIfTrue="1">
      <formula>G$329=""</formula>
    </cfRule>
    <cfRule type="expression" dxfId="224" priority="1051" stopIfTrue="1">
      <formula>G$329&lt;$H$5</formula>
    </cfRule>
    <cfRule type="expression" dxfId="223" priority="1052" stopIfTrue="1">
      <formula>$P$5&lt;G$329</formula>
    </cfRule>
  </conditionalFormatting>
  <dataValidations count="5">
    <dataValidation type="list" allowBlank="1" showInputMessage="1" showErrorMessage="1" sqref="G331:AK331 G16:AK16 G25:AK25 G34:AK34 G43:AK43 G52:AK52 G61:AK61 G70:AK70 G79:AK79 G88:AK88 G97:AK97 G106:AK106 G115:AK115 G124:AK124 G133:AK133 G142:AK142 G151:AK151 G160:AK160 G169:AK169 G178:AK178 G187:AK187 G196:AK196 G205:AK205 G214:AK214 G223:AK223 G232:AK232 G241:AK241 G250:AK250 G259:AK259 G268:AK268 G277:AK277 G286:AK286 G295:AK295 G304:AK304 G313:AK313 G322:AK322" xr:uid="{00000000-0002-0000-0200-000000000000}">
      <formula1>"準,片,夏,年,製,〇"</formula1>
    </dataValidation>
    <dataValidation type="list" allowBlank="1" showInputMessage="1" showErrorMessage="1" sqref="G206:AK206 G161:AK161 G26:AK26 G332:AK332 G323:AK323 G17:AK17 G215:AK215 G170:AK170 G35:AK35 G242:AK242 G44:AK44 G305:AK305 G53:AK53 G179:AK179 G62:AK62 G296:AK296 G71:AK71 G314:AK314 G80:AK80 G287:AK287 G89:AK89 G188:AK188 G98:AK98 G278:AK278 G107:AK107 G233:AK233 G116:AK116 G269:AK269 G125:AK125 G197:AK197 G134:AK134 G260:AK260 G143:AK143 G224:AK224 G152:AK152 G251:AK251" xr:uid="{00000000-0002-0000-0200-000001000000}">
      <formula1>"〇,●"</formula1>
    </dataValidation>
    <dataValidation type="list" allowBlank="1" showInputMessage="1" showErrorMessage="1" sqref="G333:AK333 G18:AK18 G27:AK27 G36:AK36 G45:AK45 G54:AK54 G63:AK63 G72:AK72 G81:AK81 G90:AK90 G99:AK99 G108:AK108 G117:AK117 G126:AK126 G135:AK135 G144:AK144 G153:AK153 G162:AK162 G171:AK171 G180:AK180 G189:AK189 G198:AK198 G207:AK207 G216:AK216 G225:AK225 G234:AK234 G243:AK243 G252:AK252 G261:AK261 G270:AK270 G279:AK279 G288:AK288 G297:AK297 G306:AK306 G315:AK315 G324:AK324" xr:uid="{00000000-0002-0000-0200-000002000000}">
      <formula1>"準,片,夏,年,製,〇,事,災,他"</formula1>
    </dataValidation>
    <dataValidation type="list" allowBlank="1" showInputMessage="1" showErrorMessage="1" sqref="G20:AK20 G29:AK29 G38:AK38 G47:AK47 G56:AK56 G65:AK65 G74:AK74 G83:AK83 G92:AK92 G101:AK101 G110:AK110 G119:AK119 G128:AK128 G137:AK137 G146:AK146 G155:AK155 G164:AK164 G173:AK173 G182:AK182 G191:AK191 G200:AK200 G209:AK209 G218:AK218 G227:AK227 G236:AK236 G245:AK245 G254:AK254 G263:AK263 G272:AK272 G281:AK281 G290:AK290 G299:AK299 G308:AK308 G317:AK317 G326:AK326 G335:AK335" xr:uid="{00000000-0002-0000-0200-000003000000}">
      <formula1>"指定,振替,開始,完成"</formula1>
    </dataValidation>
    <dataValidation type="list" allowBlank="1" showInputMessage="1" showErrorMessage="1" sqref="G19:AK19 G28:AK28 G37:AK37 G46:AK46 G55:AK55 G64:AK64 G73:AK73 G82:AK82 G91:AK91 G100:AK100 G109:AK109 G118:AK118 G127:AK127 G136:AK136 G145:AK145 G154:AK154 G163:AK163 G172:AK172 G181:AK181 G190:AK190 G199:AK199 G208:AK208 G217:AK217 G226:AK226 G235:AK235 G244:AK244 G253:AK253 G262:AK262 G271:AK271 G280:AK280 G289:AK289 G298:AK298 G307:AK307 G316:AK316 G325:AK325 G334:AK334" xr:uid="{00000000-0002-0000-0200-000004000000}">
      <formula1>"●"</formula1>
    </dataValidation>
  </dataValidations>
  <pageMargins left="0.70866141732283472" right="0.31496062992125984" top="0.15748031496062992" bottom="0.15748031496062992" header="0.31496062992125984" footer="0.31496062992125984"/>
  <pageSetup paperSize="8" scale="81" orientation="landscape"/>
  <headerFooter>
    <oddHeader>&amp;R
　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41AB-7490-4A9F-96E1-601BCD3BA586}">
  <sheetPr codeName="Sheet4">
    <pageSetUpPr fitToPage="1"/>
  </sheetPr>
  <dimension ref="A1:AU342"/>
  <sheetViews>
    <sheetView showGridLines="0" topLeftCell="E1" zoomScale="85" zoomScaleNormal="85" zoomScalePageLayoutView="85" workbookViewId="0">
      <pane ySplit="12" topLeftCell="A13" activePane="bottomLeft" state="frozen"/>
      <selection pane="bottomLeft" activeCell="Q38" sqref="Q38"/>
    </sheetView>
  </sheetViews>
  <sheetFormatPr defaultRowHeight="18.75" x14ac:dyDescent="0.4"/>
  <cols>
    <col min="1" max="3" width="6.625" style="54" hidden="1" customWidth="1"/>
    <col min="4" max="4" width="1.625" style="55" customWidth="1"/>
    <col min="5" max="5" width="12.125" style="11" bestFit="1" customWidth="1"/>
    <col min="6" max="6" width="7.125" bestFit="1" customWidth="1"/>
    <col min="7" max="36" width="3.625" style="1" customWidth="1"/>
    <col min="37" max="37" width="3.625" customWidth="1"/>
    <col min="38" max="38" width="5.25" style="1" bestFit="1" customWidth="1"/>
    <col min="39" max="39" width="7.125" bestFit="1" customWidth="1"/>
    <col min="40" max="40" width="7.125" style="11" customWidth="1"/>
    <col min="41" max="41" width="9" style="11" customWidth="1"/>
    <col min="42" max="42" width="7.125" style="11" customWidth="1"/>
    <col min="43" max="43" width="62.375" customWidth="1"/>
    <col min="45" max="45" width="9.625" style="11" bestFit="1" customWidth="1"/>
  </cols>
  <sheetData>
    <row r="1" spans="1:45" ht="20.25" customHeight="1" x14ac:dyDescent="0.4"/>
    <row r="2" spans="1:45" ht="20.25" customHeight="1" x14ac:dyDescent="0.4">
      <c r="E2" s="61" t="s">
        <v>23</v>
      </c>
    </row>
    <row r="3" spans="1:45" ht="20.25" customHeight="1" x14ac:dyDescent="0.4"/>
    <row r="4" spans="1:45" ht="20.25" customHeight="1" x14ac:dyDescent="0.4">
      <c r="F4" s="112" t="s">
        <v>2</v>
      </c>
      <c r="G4" s="113"/>
      <c r="H4" s="114" t="s">
        <v>45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6"/>
      <c r="X4" s="102" t="s">
        <v>5</v>
      </c>
      <c r="Y4" s="102"/>
      <c r="Z4" s="102"/>
      <c r="AA4" s="102"/>
      <c r="AB4" s="117" t="s">
        <v>46</v>
      </c>
      <c r="AC4" s="117"/>
      <c r="AD4" s="117"/>
      <c r="AE4" s="117"/>
      <c r="AF4" s="117"/>
      <c r="AG4" s="117"/>
      <c r="AH4" s="117"/>
      <c r="AI4" s="117"/>
      <c r="AJ4" s="117"/>
      <c r="AK4" s="117"/>
      <c r="AM4" s="2"/>
      <c r="AN4" s="126"/>
      <c r="AO4" s="126"/>
      <c r="AP4" s="126"/>
      <c r="AQ4" s="126"/>
    </row>
    <row r="5" spans="1:45" ht="20.25" customHeight="1" x14ac:dyDescent="0.4">
      <c r="F5" s="112" t="s">
        <v>3</v>
      </c>
      <c r="G5" s="113"/>
      <c r="H5" s="118">
        <v>45810</v>
      </c>
      <c r="I5" s="119"/>
      <c r="J5" s="119"/>
      <c r="K5" s="119"/>
      <c r="L5" s="119"/>
      <c r="M5" s="120"/>
      <c r="N5" s="112" t="s">
        <v>15</v>
      </c>
      <c r="O5" s="113"/>
      <c r="P5" s="118">
        <v>45898</v>
      </c>
      <c r="Q5" s="119"/>
      <c r="R5" s="119"/>
      <c r="S5" s="119"/>
      <c r="T5" s="119"/>
      <c r="U5" s="119"/>
      <c r="V5" s="120"/>
      <c r="X5" s="102" t="s">
        <v>6</v>
      </c>
      <c r="Y5" s="102"/>
      <c r="Z5" s="102"/>
      <c r="AA5" s="102"/>
      <c r="AB5" s="117" t="s">
        <v>47</v>
      </c>
      <c r="AC5" s="117"/>
      <c r="AD5" s="117"/>
      <c r="AE5" s="117"/>
      <c r="AF5" s="117"/>
      <c r="AG5" s="117"/>
      <c r="AH5" s="117"/>
      <c r="AI5" s="117"/>
      <c r="AJ5" s="117"/>
      <c r="AK5" s="117"/>
      <c r="AM5" s="3"/>
      <c r="AN5" s="126"/>
      <c r="AO5" s="126"/>
      <c r="AP5" s="126"/>
      <c r="AQ5" s="126"/>
    </row>
    <row r="6" spans="1:45" ht="20.25" customHeight="1" x14ac:dyDescent="0.4">
      <c r="F6" s="102" t="s">
        <v>14</v>
      </c>
      <c r="G6" s="102"/>
      <c r="H6" s="103">
        <v>45810</v>
      </c>
      <c r="I6" s="102"/>
      <c r="J6" s="102"/>
      <c r="K6" s="102"/>
      <c r="L6" s="102"/>
      <c r="M6" s="102" t="s">
        <v>16</v>
      </c>
      <c r="N6" s="102"/>
      <c r="O6" s="102"/>
      <c r="P6" s="102"/>
      <c r="Q6" s="103">
        <v>45898</v>
      </c>
      <c r="R6" s="103"/>
      <c r="S6" s="103"/>
      <c r="T6" s="103"/>
      <c r="U6" s="103"/>
      <c r="V6" s="10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M6" s="3"/>
      <c r="AN6" s="13"/>
      <c r="AO6" s="13"/>
      <c r="AP6" s="13"/>
      <c r="AQ6" s="2"/>
    </row>
    <row r="7" spans="1:45" ht="20.25" customHeight="1" thickBot="1" x14ac:dyDescent="0.45"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5" ht="9.9499999999999993" customHeight="1" x14ac:dyDescent="0.4"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3"/>
      <c r="Y8" s="3"/>
      <c r="Z8" s="3"/>
      <c r="AA8" s="128" t="s">
        <v>44</v>
      </c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S8"/>
    </row>
    <row r="9" spans="1:45" ht="20.25" customHeight="1" x14ac:dyDescent="0.4">
      <c r="E9" s="24" t="s">
        <v>25</v>
      </c>
      <c r="F9" s="44" t="s">
        <v>36</v>
      </c>
      <c r="G9" s="39"/>
      <c r="H9" s="3"/>
      <c r="I9" s="40" t="s">
        <v>37</v>
      </c>
      <c r="J9" s="39"/>
      <c r="K9" s="39"/>
      <c r="L9" s="39"/>
      <c r="M9" s="39"/>
      <c r="N9" s="39"/>
      <c r="O9" s="39"/>
      <c r="P9" s="39"/>
      <c r="Q9" s="39"/>
      <c r="R9" s="3"/>
      <c r="S9" s="3"/>
      <c r="T9" s="3"/>
      <c r="U9" s="108" t="str">
        <f>IFERROR(IF(SUMIF(A13:A335,"閉所",C13:C335)/SUMIF(A13:A335,"対象",C13:C335)&gt;=0.285,"〇","×"),"×")</f>
        <v>〇</v>
      </c>
      <c r="V9" s="108"/>
      <c r="W9" s="39"/>
      <c r="X9" s="45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S9"/>
    </row>
    <row r="10" spans="1:45" ht="20.25" customHeight="1" x14ac:dyDescent="0.4">
      <c r="E10" s="24"/>
      <c r="F10" s="46"/>
      <c r="G10" s="39"/>
      <c r="H10" s="3"/>
      <c r="I10" s="40" t="s">
        <v>41</v>
      </c>
      <c r="J10" s="39"/>
      <c r="K10" s="39"/>
      <c r="L10" s="39"/>
      <c r="M10" s="39"/>
      <c r="N10" s="39"/>
      <c r="O10" s="39"/>
      <c r="P10" s="39"/>
      <c r="Q10" s="39"/>
      <c r="R10" s="3"/>
      <c r="S10" s="3"/>
      <c r="T10" s="3"/>
      <c r="U10" s="108" t="str">
        <f>IF(COUNTIFS(A13:A335,"指定土日",C13:C335,"×")+COUNTIFS(A13:A335,"指定土日",C13:C335,"〇")=0,"×",
IF(COUNTIFS(A13:A335,"指定土日",C13:C335,"×")&gt;0,"×","〇"))</f>
        <v>×</v>
      </c>
      <c r="V10" s="108"/>
      <c r="W10" s="39"/>
      <c r="X10" s="45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S10"/>
    </row>
    <row r="11" spans="1:45" ht="9.9499999999999993" customHeight="1" thickBot="1" x14ac:dyDescent="0.45">
      <c r="E11" s="24"/>
      <c r="F11" s="47"/>
      <c r="G11" s="48"/>
      <c r="H11" s="49"/>
      <c r="I11" s="48"/>
      <c r="J11" s="48"/>
      <c r="K11" s="48"/>
      <c r="L11" s="48"/>
      <c r="M11" s="48"/>
      <c r="N11" s="48"/>
      <c r="O11" s="48"/>
      <c r="P11" s="48"/>
      <c r="Q11" s="48"/>
      <c r="R11" s="50"/>
      <c r="S11" s="50"/>
      <c r="T11" s="48"/>
      <c r="U11" s="48"/>
      <c r="V11" s="48"/>
      <c r="W11" s="48"/>
      <c r="X11" s="51"/>
      <c r="Y11" s="3"/>
      <c r="Z11" s="3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S11"/>
    </row>
    <row r="12" spans="1:45" ht="20.25" customHeight="1" x14ac:dyDescent="0.4">
      <c r="B12" s="54" t="s">
        <v>0</v>
      </c>
      <c r="C12" s="54" t="s">
        <v>1</v>
      </c>
      <c r="AD12" s="3"/>
      <c r="AG12" s="3"/>
      <c r="AH12" s="3"/>
      <c r="AI12" s="3"/>
      <c r="AJ12" s="3"/>
      <c r="AK12" s="3"/>
      <c r="AL12" s="3"/>
      <c r="AM12" s="3"/>
      <c r="AN12" s="13"/>
      <c r="AO12" s="13"/>
      <c r="AP12" s="13"/>
      <c r="AQ12" s="3"/>
    </row>
    <row r="13" spans="1:45" ht="20.25" customHeight="1" thickBot="1" x14ac:dyDescent="0.45">
      <c r="A13" s="54" t="s">
        <v>30</v>
      </c>
      <c r="B13" s="54">
        <f>IF(H5="","",YEAR(H5))</f>
        <v>2025</v>
      </c>
      <c r="C13" s="54">
        <f>IF(B13="","",MONTH(H5))</f>
        <v>6</v>
      </c>
      <c r="E13" s="11" t="str">
        <f>IF(B13="","","令和"&amp;B13-2018&amp;"年"&amp;C13&amp;"月")</f>
        <v>令和7年6月</v>
      </c>
      <c r="G13" s="4" t="s">
        <v>11</v>
      </c>
    </row>
    <row r="14" spans="1:45" ht="20.25" customHeight="1" x14ac:dyDescent="0.4">
      <c r="E14" s="104"/>
      <c r="F14" s="105"/>
      <c r="G14" s="15">
        <f>IF($B13="","",DATE($B13,$C13,1))</f>
        <v>45809</v>
      </c>
      <c r="H14" s="15">
        <f>IF($B13="","",DATE($B13,$C13,2))</f>
        <v>45810</v>
      </c>
      <c r="I14" s="15">
        <f>IF($B13="","",DATE($B13,$C13,3))</f>
        <v>45811</v>
      </c>
      <c r="J14" s="15">
        <f>IF($B13="","",DATE($B13,$C13,4))</f>
        <v>45812</v>
      </c>
      <c r="K14" s="15">
        <f>IF($B13="","",DATE($B13,$C13,5))</f>
        <v>45813</v>
      </c>
      <c r="L14" s="15">
        <f>IF($B13="","",DATE($B13,$C13,6))</f>
        <v>45814</v>
      </c>
      <c r="M14" s="15">
        <f>IF($B13="","",DATE($B13,$C13,7))</f>
        <v>45815</v>
      </c>
      <c r="N14" s="15">
        <f>IF($B13="","",DATE($B13,$C13,8))</f>
        <v>45816</v>
      </c>
      <c r="O14" s="15">
        <f>IF($B13="","",DATE($B13,$C13,9))</f>
        <v>45817</v>
      </c>
      <c r="P14" s="15">
        <f>IF($B13="","",DATE($B13,$C13,10))</f>
        <v>45818</v>
      </c>
      <c r="Q14" s="15">
        <f>IF($B13="","",DATE($B13,$C13,11))</f>
        <v>45819</v>
      </c>
      <c r="R14" s="15">
        <f>IF($B13="","",DATE($B13,$C13,12))</f>
        <v>45820</v>
      </c>
      <c r="S14" s="15">
        <f>IF($B13="","",DATE($B13,$C13,13))</f>
        <v>45821</v>
      </c>
      <c r="T14" s="15">
        <f>IF($B13="","",DATE($B13,$C13,14))</f>
        <v>45822</v>
      </c>
      <c r="U14" s="15">
        <f>IF($B13="","",DATE($B13,$C13,15))</f>
        <v>45823</v>
      </c>
      <c r="V14" s="15">
        <f>IF($B13="","",DATE($B13,$C13,16))</f>
        <v>45824</v>
      </c>
      <c r="W14" s="15">
        <f>IF($B13="","",DATE($B13,$C13,17))</f>
        <v>45825</v>
      </c>
      <c r="X14" s="15">
        <f>IF($B13="","",DATE($B13,$C13,18))</f>
        <v>45826</v>
      </c>
      <c r="Y14" s="15">
        <f>IF($B13="","",DATE($B13,$C13,19))</f>
        <v>45827</v>
      </c>
      <c r="Z14" s="15">
        <f>IF($B13="","",DATE($B13,$C13,20))</f>
        <v>45828</v>
      </c>
      <c r="AA14" s="15">
        <f>IF($B13="","",DATE($B13,$C13,21))</f>
        <v>45829</v>
      </c>
      <c r="AB14" s="15">
        <f>IF($B13="","",DATE($B13,$C13,22))</f>
        <v>45830</v>
      </c>
      <c r="AC14" s="15">
        <f>IF($B13="","",DATE($B13,$C13,23))</f>
        <v>45831</v>
      </c>
      <c r="AD14" s="15">
        <f>IF($B13="","",DATE($B13,$C13,24))</f>
        <v>45832</v>
      </c>
      <c r="AE14" s="15">
        <f>IF($B13="","",DATE($B13,$C13,25))</f>
        <v>45833</v>
      </c>
      <c r="AF14" s="15">
        <f>IF($B13="","",DATE($B13,$C13,26))</f>
        <v>45834</v>
      </c>
      <c r="AG14" s="15">
        <f>IF($B13="","",DATE($B13,$C13,27))</f>
        <v>45835</v>
      </c>
      <c r="AH14" s="15">
        <f>IF($B13="","",DATE($B13,$C13,28))</f>
        <v>45836</v>
      </c>
      <c r="AI14" s="15">
        <f>IF($B13="","",IF(MONTH(DATE($B13,$C13,29))=$C13,DATE($B13,$C13,29),""))</f>
        <v>45837</v>
      </c>
      <c r="AJ14" s="15">
        <f>IF($B13="","",IF(MONTH(DATE($B13,$C13,30))=$C13,DATE($B13,$C13,30),""))</f>
        <v>45838</v>
      </c>
      <c r="AK14" s="15" t="str">
        <f>IF($B13="","",IF(MONTH(DATE($B13,$C13,31))=$C13,DATE($B13,$C13,31),""))</f>
        <v/>
      </c>
      <c r="AL14" s="86" t="s">
        <v>8</v>
      </c>
      <c r="AM14" s="86" t="s">
        <v>4</v>
      </c>
      <c r="AN14" s="88" t="s">
        <v>35</v>
      </c>
      <c r="AO14" s="93" t="s">
        <v>42</v>
      </c>
      <c r="AP14" s="89" t="s">
        <v>34</v>
      </c>
      <c r="AQ14" s="121" t="s">
        <v>13</v>
      </c>
      <c r="AS14" s="26"/>
    </row>
    <row r="15" spans="1:45" ht="20.25" customHeight="1" thickBot="1" x14ac:dyDescent="0.45">
      <c r="A15" s="54" t="s">
        <v>26</v>
      </c>
      <c r="B15" s="54">
        <f>COUNTIFS(G14:AK14,"&gt;="&amp;H$5,G14:AK14,"&lt;="&amp;P$5,G15:AK15,"土",G16:AK16,"〇")+COUNTIFS(G14:AK14,"&gt;="&amp;H$5,G14:AK14,"&lt;="&amp;P$5,G15:AK15,"日",G16:AK16,"〇")</f>
        <v>4</v>
      </c>
      <c r="C15" s="54">
        <f>COUNTIFS(G14:AK14,"&gt;="&amp;H$5,G14:AK14,"&lt;="&amp;P$5,G15:AK15,"土",G18:AK18,"〇")+COUNTIFS(G14:AK14,"&gt;="&amp;H$5,G14:AK14,"&lt;="&amp;P$5,G15:AK15,"日",G18:AK18,"〇")</f>
        <v>4</v>
      </c>
      <c r="E15" s="106"/>
      <c r="F15" s="107"/>
      <c r="G15" s="19" t="str">
        <f>IFERROR(IF(WEEKDAY(G14,1)=1,"日",IF(WEEKDAY(G14,1)=2,"月",IF(WEEKDAY(G14,1)=3,"火",IF(WEEKDAY(G14,1)=4,"水",IF(WEEKDAY(G14,1)=5,"木",IF(WEEKDAY(G14,1)=6,"金","土")))))),"")</f>
        <v>日</v>
      </c>
      <c r="H15" s="19" t="str">
        <f t="shared" ref="H15:AK15" si="0">IFERROR(IF(WEEKDAY(H14,1)=1,"日",IF(WEEKDAY(H14,1)=2,"月",IF(WEEKDAY(H14,1)=3,"火",IF(WEEKDAY(H14,1)=4,"水",IF(WEEKDAY(H14,1)=5,"木",IF(WEEKDAY(H14,1)=6,"金","土")))))),"")</f>
        <v>月</v>
      </c>
      <c r="I15" s="19" t="str">
        <f t="shared" si="0"/>
        <v>火</v>
      </c>
      <c r="J15" s="19" t="str">
        <f t="shared" si="0"/>
        <v>水</v>
      </c>
      <c r="K15" s="19" t="str">
        <f t="shared" si="0"/>
        <v>木</v>
      </c>
      <c r="L15" s="19" t="str">
        <f t="shared" si="0"/>
        <v>金</v>
      </c>
      <c r="M15" s="19" t="str">
        <f t="shared" si="0"/>
        <v>土</v>
      </c>
      <c r="N15" s="19" t="str">
        <f t="shared" si="0"/>
        <v>日</v>
      </c>
      <c r="O15" s="19" t="str">
        <f>IFERROR(IF(WEEKDAY(O14,1)=1,"日",IF(WEEKDAY(O14,1)=2,"月",IF(WEEKDAY(O14,1)=3,"火",IF(WEEKDAY(O14,1)=4,"水",IF(WEEKDAY(O14,1)=5,"木",IF(WEEKDAY(O14,1)=6,"金","土")))))),"")</f>
        <v>月</v>
      </c>
      <c r="P15" s="19" t="str">
        <f t="shared" si="0"/>
        <v>火</v>
      </c>
      <c r="Q15" s="19" t="str">
        <f t="shared" si="0"/>
        <v>水</v>
      </c>
      <c r="R15" s="19" t="str">
        <f t="shared" si="0"/>
        <v>木</v>
      </c>
      <c r="S15" s="19" t="str">
        <f t="shared" si="0"/>
        <v>金</v>
      </c>
      <c r="T15" s="19" t="str">
        <f t="shared" si="0"/>
        <v>土</v>
      </c>
      <c r="U15" s="19" t="str">
        <f t="shared" si="0"/>
        <v>日</v>
      </c>
      <c r="V15" s="19" t="str">
        <f t="shared" si="0"/>
        <v>月</v>
      </c>
      <c r="W15" s="19" t="str">
        <f t="shared" si="0"/>
        <v>火</v>
      </c>
      <c r="X15" s="19" t="str">
        <f t="shared" si="0"/>
        <v>水</v>
      </c>
      <c r="Y15" s="19" t="str">
        <f t="shared" si="0"/>
        <v>木</v>
      </c>
      <c r="Z15" s="19" t="str">
        <f t="shared" si="0"/>
        <v>金</v>
      </c>
      <c r="AA15" s="19" t="str">
        <f t="shared" si="0"/>
        <v>土</v>
      </c>
      <c r="AB15" s="19" t="str">
        <f t="shared" si="0"/>
        <v>日</v>
      </c>
      <c r="AC15" s="19" t="str">
        <f t="shared" si="0"/>
        <v>月</v>
      </c>
      <c r="AD15" s="19" t="str">
        <f t="shared" si="0"/>
        <v>火</v>
      </c>
      <c r="AE15" s="19" t="str">
        <f t="shared" si="0"/>
        <v>水</v>
      </c>
      <c r="AF15" s="19" t="str">
        <f t="shared" si="0"/>
        <v>木</v>
      </c>
      <c r="AG15" s="19" t="str">
        <f t="shared" si="0"/>
        <v>金</v>
      </c>
      <c r="AH15" s="19" t="str">
        <f t="shared" si="0"/>
        <v>土</v>
      </c>
      <c r="AI15" s="19" t="str">
        <f t="shared" si="0"/>
        <v>日</v>
      </c>
      <c r="AJ15" s="19" t="str">
        <f t="shared" si="0"/>
        <v>月</v>
      </c>
      <c r="AK15" s="19" t="str">
        <f t="shared" si="0"/>
        <v/>
      </c>
      <c r="AL15" s="87"/>
      <c r="AM15" s="87"/>
      <c r="AN15" s="87"/>
      <c r="AO15" s="94"/>
      <c r="AP15" s="90"/>
      <c r="AQ15" s="122"/>
    </row>
    <row r="16" spans="1:45" ht="20.25" customHeight="1" x14ac:dyDescent="0.4">
      <c r="A16" s="54" t="s">
        <v>32</v>
      </c>
      <c r="B16" s="56">
        <f>AL16</f>
        <v>15</v>
      </c>
      <c r="C16" s="56">
        <f>AL18</f>
        <v>15</v>
      </c>
      <c r="E16" s="109" t="s">
        <v>0</v>
      </c>
      <c r="F16" s="63" t="s">
        <v>7</v>
      </c>
      <c r="G16" s="64"/>
      <c r="H16" s="64" t="s">
        <v>48</v>
      </c>
      <c r="I16" s="66" t="s">
        <v>48</v>
      </c>
      <c r="J16" s="66" t="s">
        <v>48</v>
      </c>
      <c r="K16" s="66" t="s">
        <v>48</v>
      </c>
      <c r="L16" s="66" t="s">
        <v>48</v>
      </c>
      <c r="M16" s="66" t="s">
        <v>48</v>
      </c>
      <c r="N16" s="66" t="s">
        <v>48</v>
      </c>
      <c r="O16" s="66" t="s">
        <v>48</v>
      </c>
      <c r="P16" s="66" t="s">
        <v>48</v>
      </c>
      <c r="Q16" s="66" t="s">
        <v>48</v>
      </c>
      <c r="R16" s="66" t="s">
        <v>48</v>
      </c>
      <c r="S16" s="66" t="s">
        <v>48</v>
      </c>
      <c r="T16" s="66" t="s">
        <v>48</v>
      </c>
      <c r="U16" s="66" t="s">
        <v>48</v>
      </c>
      <c r="V16" s="64" t="s">
        <v>49</v>
      </c>
      <c r="W16" s="66" t="s">
        <v>49</v>
      </c>
      <c r="X16" s="66" t="s">
        <v>49</v>
      </c>
      <c r="Y16" s="66" t="s">
        <v>49</v>
      </c>
      <c r="Z16" s="66" t="s">
        <v>49</v>
      </c>
      <c r="AA16" s="66" t="s">
        <v>49</v>
      </c>
      <c r="AB16" s="66" t="s">
        <v>49</v>
      </c>
      <c r="AC16" s="66" t="s">
        <v>49</v>
      </c>
      <c r="AD16" s="66" t="s">
        <v>49</v>
      </c>
      <c r="AE16" s="66" t="s">
        <v>49</v>
      </c>
      <c r="AF16" s="66" t="s">
        <v>49</v>
      </c>
      <c r="AG16" s="66" t="s">
        <v>49</v>
      </c>
      <c r="AH16" s="66" t="s">
        <v>49</v>
      </c>
      <c r="AI16" s="66" t="s">
        <v>49</v>
      </c>
      <c r="AJ16" s="66" t="s">
        <v>49</v>
      </c>
      <c r="AK16" s="64"/>
      <c r="AL16" s="15">
        <f>COUNTIFS(G14:AK14,"&gt;="&amp;H$5,G14:AK14,"&lt;="&amp;P$5,G16:AK16,"〇")</f>
        <v>15</v>
      </c>
      <c r="AM16" s="96">
        <f>IFERROR(AL17/AL16,0)</f>
        <v>0.33333333333333331</v>
      </c>
      <c r="AN16" s="97" t="str">
        <f>IF(AND(AL16=0,AL17=0),"対象外",
IF(B15=0,"対象外",
IF(AND(B15/AL16&lt;0.285,AL17&gt;=B15),"〇",
IF(AM16&lt;0.285,"×","〇"))))</f>
        <v>〇</v>
      </c>
      <c r="AO16" s="78"/>
      <c r="AP16" s="98"/>
      <c r="AQ16" s="123" t="s">
        <v>27</v>
      </c>
    </row>
    <row r="17" spans="1:47" ht="20.25" customHeight="1" thickBot="1" x14ac:dyDescent="0.45">
      <c r="A17" s="54" t="s">
        <v>33</v>
      </c>
      <c r="B17" s="54">
        <f>AL17</f>
        <v>5</v>
      </c>
      <c r="C17" s="54">
        <f>AL19</f>
        <v>3</v>
      </c>
      <c r="E17" s="110"/>
      <c r="F17" s="5" t="s">
        <v>10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52</v>
      </c>
      <c r="AB17" s="7" t="s">
        <v>52</v>
      </c>
      <c r="AC17" s="7"/>
      <c r="AD17" s="7"/>
      <c r="AE17" s="7"/>
      <c r="AF17" s="7"/>
      <c r="AG17" s="7"/>
      <c r="AH17" s="7" t="s">
        <v>49</v>
      </c>
      <c r="AI17" s="7" t="s">
        <v>52</v>
      </c>
      <c r="AJ17" s="7" t="s">
        <v>49</v>
      </c>
      <c r="AK17" s="8"/>
      <c r="AL17" s="7">
        <f>COUNTIFS(G14:AK14,"&gt;="&amp;H$5,G14:AK14,"&lt;="&amp;P$5,G17:AK17,"&lt;&gt;"&amp;"")</f>
        <v>5</v>
      </c>
      <c r="AM17" s="71"/>
      <c r="AN17" s="73"/>
      <c r="AO17" s="79"/>
      <c r="AP17" s="99"/>
      <c r="AQ17" s="124"/>
    </row>
    <row r="18" spans="1:47" ht="20.25" customHeight="1" thickTop="1" x14ac:dyDescent="0.4">
      <c r="A18" s="54" t="s">
        <v>25</v>
      </c>
      <c r="B18" s="57" t="str">
        <f>AN16</f>
        <v>〇</v>
      </c>
      <c r="C18" s="57" t="str">
        <f>AN18</f>
        <v>×</v>
      </c>
      <c r="E18" s="111" t="s">
        <v>1</v>
      </c>
      <c r="F18" s="6" t="s">
        <v>7</v>
      </c>
      <c r="G18" s="9"/>
      <c r="H18" s="9" t="s">
        <v>48</v>
      </c>
      <c r="I18" s="9" t="s">
        <v>48</v>
      </c>
      <c r="J18" s="9" t="s">
        <v>48</v>
      </c>
      <c r="K18" s="9" t="s">
        <v>48</v>
      </c>
      <c r="L18" s="9" t="s">
        <v>48</v>
      </c>
      <c r="M18" s="9" t="s">
        <v>48</v>
      </c>
      <c r="N18" s="9" t="s">
        <v>48</v>
      </c>
      <c r="O18" s="9" t="s">
        <v>48</v>
      </c>
      <c r="P18" s="9" t="s">
        <v>48</v>
      </c>
      <c r="Q18" s="9" t="s">
        <v>48</v>
      </c>
      <c r="R18" s="9" t="s">
        <v>48</v>
      </c>
      <c r="S18" s="9" t="s">
        <v>48</v>
      </c>
      <c r="T18" s="9" t="s">
        <v>48</v>
      </c>
      <c r="U18" s="9" t="s">
        <v>48</v>
      </c>
      <c r="V18" s="9" t="s">
        <v>49</v>
      </c>
      <c r="W18" s="9" t="s">
        <v>49</v>
      </c>
      <c r="X18" s="9" t="s">
        <v>49</v>
      </c>
      <c r="Y18" s="9" t="s">
        <v>49</v>
      </c>
      <c r="Z18" s="9" t="s">
        <v>49</v>
      </c>
      <c r="AA18" s="9" t="s">
        <v>49</v>
      </c>
      <c r="AB18" s="9" t="s">
        <v>49</v>
      </c>
      <c r="AC18" s="9" t="s">
        <v>49</v>
      </c>
      <c r="AD18" s="9" t="s">
        <v>49</v>
      </c>
      <c r="AE18" s="9" t="s">
        <v>49</v>
      </c>
      <c r="AF18" s="9" t="s">
        <v>49</v>
      </c>
      <c r="AG18" s="9" t="s">
        <v>49</v>
      </c>
      <c r="AH18" s="9" t="s">
        <v>49</v>
      </c>
      <c r="AI18" s="9" t="s">
        <v>49</v>
      </c>
      <c r="AJ18" s="9" t="s">
        <v>49</v>
      </c>
      <c r="AK18" s="9"/>
      <c r="AL18" s="27">
        <f>COUNTIFS(G14:AK14,"&gt;="&amp;H$5,G14:AK14,"&lt;="&amp;P$5,G18:AK18,"〇")</f>
        <v>15</v>
      </c>
      <c r="AM18" s="70">
        <f>IFERROR(AL19/AL18,0)</f>
        <v>0.2</v>
      </c>
      <c r="AN18" s="72" t="str">
        <f>IF(AND(AL18=0,AL19=0),"対象外",
IF(C15=0,"対象外",
IF(AND(C15/AL18&lt;0.285,AL19&gt;=C15),"〇",
IF(AM18&lt;0.285,"×","〇"))))</f>
        <v>×</v>
      </c>
      <c r="AO18" s="80" t="str">
        <f>C20</f>
        <v>〇</v>
      </c>
      <c r="AP18" s="74" t="str">
        <f>IF(AN18="対象外","－",
IF(AN18="×","×",
IF(AND(COUNTIFS(G16:AK16,"〇",G17:AK17,"●",G18:AK18,"〇")=COUNTIFS(G17:AK17,"●",G18:AK18,"〇",G19:AK19,"●"),COUNTIF(G19:AK19,"●")&gt;0),"〇",
IF(AND(COUNTIF(G17:AK17,"●")=0,COUNTIF(G19:AK19,"●")=0,AN18="〇"),"〇","×"))))</f>
        <v>×</v>
      </c>
      <c r="AQ18" s="125" t="s">
        <v>24</v>
      </c>
    </row>
    <row r="19" spans="1:47" ht="20.25" customHeight="1" thickBot="1" x14ac:dyDescent="0.45">
      <c r="A19" s="54" t="s">
        <v>38</v>
      </c>
      <c r="B19" s="57"/>
      <c r="C19" s="57" t="str">
        <f>IF(C13="","",AP18)</f>
        <v>×</v>
      </c>
      <c r="E19" s="110"/>
      <c r="F19" s="5" t="s">
        <v>10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 t="s">
        <v>52</v>
      </c>
      <c r="AB19" s="7" t="s">
        <v>52</v>
      </c>
      <c r="AC19" s="7"/>
      <c r="AD19" s="7"/>
      <c r="AE19" s="7"/>
      <c r="AF19" s="7"/>
      <c r="AG19" s="7"/>
      <c r="AH19" s="7"/>
      <c r="AI19" s="7" t="s">
        <v>52</v>
      </c>
      <c r="AJ19" s="7"/>
      <c r="AK19" s="8"/>
      <c r="AL19" s="7">
        <f>COUNTIFS(G14:AK14,"&gt;="&amp;H$5,G14:AK14,"&lt;="&amp;P$5,G19:AK19,"&lt;&gt;"&amp;"")</f>
        <v>3</v>
      </c>
      <c r="AM19" s="71"/>
      <c r="AN19" s="73"/>
      <c r="AO19" s="81"/>
      <c r="AP19" s="75"/>
      <c r="AQ19" s="124"/>
    </row>
    <row r="20" spans="1:47" ht="42" customHeight="1" thickTop="1" thickBot="1" x14ac:dyDescent="0.45">
      <c r="A20" s="58" t="s">
        <v>39</v>
      </c>
      <c r="C20" s="62" t="str">
        <f>IF(OR(C13="",AN18="対象外"),"対象外",IF(AND(COUNTIFS(G16:AK16,"〇",G17:AK17,"●",G18:AK18,"〇")=COUNTIFS(G17:AK17,"●",G18:AK18,"〇",G19:AK19,"●"),COUNTIF(G19:AK19,"●")&gt;0),"〇","×"))</f>
        <v>〇</v>
      </c>
      <c r="E20" s="25" t="s">
        <v>13</v>
      </c>
      <c r="F20" s="20"/>
      <c r="G20" s="22"/>
      <c r="H20" s="22"/>
      <c r="I20" s="22"/>
      <c r="J20" s="22"/>
      <c r="K20" s="22"/>
      <c r="L20" s="22"/>
      <c r="M20" s="22"/>
      <c r="N20" s="22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 t="s">
        <v>53</v>
      </c>
      <c r="AB20" s="22" t="s">
        <v>53</v>
      </c>
      <c r="AC20" s="22"/>
      <c r="AD20" s="22"/>
      <c r="AE20" s="22"/>
      <c r="AF20" s="22"/>
      <c r="AG20" s="22"/>
      <c r="AH20" s="22"/>
      <c r="AI20" s="22" t="s">
        <v>53</v>
      </c>
      <c r="AJ20" s="22"/>
      <c r="AK20" s="60"/>
      <c r="AL20" s="31"/>
      <c r="AM20" s="32"/>
      <c r="AN20" s="32"/>
      <c r="AO20" s="32"/>
      <c r="AP20" s="33"/>
      <c r="AQ20" s="23" t="s">
        <v>17</v>
      </c>
    </row>
    <row r="21" spans="1:47" ht="20.25" customHeight="1" x14ac:dyDescent="0.4"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1"/>
      <c r="AL21" s="10"/>
      <c r="AM21" s="11"/>
    </row>
    <row r="22" spans="1:47" ht="20.25" customHeight="1" thickBot="1" x14ac:dyDescent="0.45">
      <c r="A22" s="54" t="s">
        <v>30</v>
      </c>
      <c r="B22" s="54">
        <f>IF(C22="","",IF(C13=12,B13+1,B13))</f>
        <v>2025</v>
      </c>
      <c r="C22" s="59">
        <f>IF(C13="","",IF(DATE(IF(C13=12,B13+1,B13),IF(C13=12,1,C13+1),1)&gt;P$5,"",IF(C13=12,1,C13+1)))</f>
        <v>7</v>
      </c>
      <c r="E22" s="11" t="str">
        <f>IF(B22="","","令和"&amp;B22-2018&amp;"年"&amp;C22&amp;"月")</f>
        <v>令和7年7月</v>
      </c>
      <c r="G22" s="12" t="s">
        <v>11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0"/>
      <c r="AM22" s="11"/>
    </row>
    <row r="23" spans="1:47" ht="20.25" customHeight="1" x14ac:dyDescent="0.4">
      <c r="E23" s="82"/>
      <c r="F23" s="83"/>
      <c r="G23" s="15">
        <f>IF($B22="","",DATE($B22,$C22,1))</f>
        <v>45839</v>
      </c>
      <c r="H23" s="15">
        <f>IF($B22="","",DATE($B22,$C22,2))</f>
        <v>45840</v>
      </c>
      <c r="I23" s="15">
        <f>IF($B22="","",DATE($B22,$C22,3))</f>
        <v>45841</v>
      </c>
      <c r="J23" s="15">
        <f>IF($B22="","",DATE($B22,$C22,4))</f>
        <v>45842</v>
      </c>
      <c r="K23" s="15">
        <f>IF($B22="","",DATE($B22,$C22,5))</f>
        <v>45843</v>
      </c>
      <c r="L23" s="15">
        <f>IF($B22="","",DATE($B22,$C22,6))</f>
        <v>45844</v>
      </c>
      <c r="M23" s="15">
        <f>IF($B22="","",DATE($B22,$C22,7))</f>
        <v>45845</v>
      </c>
      <c r="N23" s="15">
        <f>IF($B22="","",DATE($B22,$C22,8))</f>
        <v>45846</v>
      </c>
      <c r="O23" s="15">
        <f>IF($B22="","",DATE($B22,$C22,9))</f>
        <v>45847</v>
      </c>
      <c r="P23" s="15">
        <f>IF($B22="","",DATE($B22,$C22,10))</f>
        <v>45848</v>
      </c>
      <c r="Q23" s="15">
        <f>IF($B22="","",DATE($B22,$C22,11))</f>
        <v>45849</v>
      </c>
      <c r="R23" s="15">
        <f>IF($B22="","",DATE($B22,$C22,12))</f>
        <v>45850</v>
      </c>
      <c r="S23" s="15">
        <f>IF($B22="","",DATE($B22,$C22,13))</f>
        <v>45851</v>
      </c>
      <c r="T23" s="15">
        <f>IF($B22="","",DATE($B22,$C22,14))</f>
        <v>45852</v>
      </c>
      <c r="U23" s="15">
        <f>IF($B22="","",DATE($B22,$C22,15))</f>
        <v>45853</v>
      </c>
      <c r="V23" s="15">
        <f>IF($B22="","",DATE($B22,$C22,16))</f>
        <v>45854</v>
      </c>
      <c r="W23" s="15">
        <f>IF($B22="","",DATE($B22,$C22,17))</f>
        <v>45855</v>
      </c>
      <c r="X23" s="15">
        <f>IF($B22="","",DATE($B22,$C22,18))</f>
        <v>45856</v>
      </c>
      <c r="Y23" s="15">
        <f>IF($B22="","",DATE($B22,$C22,19))</f>
        <v>45857</v>
      </c>
      <c r="Z23" s="15">
        <f>IF($B22="","",DATE($B22,$C22,20))</f>
        <v>45858</v>
      </c>
      <c r="AA23" s="15">
        <f>IF($B22="","",DATE($B22,$C22,21))</f>
        <v>45859</v>
      </c>
      <c r="AB23" s="15">
        <f>IF($B22="","",DATE($B22,$C22,22))</f>
        <v>45860</v>
      </c>
      <c r="AC23" s="15">
        <f>IF($B22="","",DATE($B22,$C22,23))</f>
        <v>45861</v>
      </c>
      <c r="AD23" s="15">
        <f>IF($B22="","",DATE($B22,$C22,24))</f>
        <v>45862</v>
      </c>
      <c r="AE23" s="15">
        <f>IF($B22="","",DATE($B22,$C22,25))</f>
        <v>45863</v>
      </c>
      <c r="AF23" s="15">
        <f>IF($B22="","",DATE($B22,$C22,26))</f>
        <v>45864</v>
      </c>
      <c r="AG23" s="15">
        <f>IF($B22="","",DATE($B22,$C22,27))</f>
        <v>45865</v>
      </c>
      <c r="AH23" s="15">
        <f>IF($B22="","",DATE($B22,$C22,28))</f>
        <v>45866</v>
      </c>
      <c r="AI23" s="15">
        <f>IF($B22="","",IF(MONTH(DATE($B22,$C22,29))=$C22,DATE($B22,$C22,29),""))</f>
        <v>45867</v>
      </c>
      <c r="AJ23" s="15">
        <f>IF($B22="","",IF(MONTH(DATE($B22,$C22,30))=$C22,DATE($B22,$C22,30),""))</f>
        <v>45868</v>
      </c>
      <c r="AK23" s="15">
        <f>IF($B22="","",IF(MONTH(DATE($B22,$C22,31))=$C22,DATE($B22,$C22,31),""))</f>
        <v>45869</v>
      </c>
      <c r="AL23" s="86" t="s">
        <v>8</v>
      </c>
      <c r="AM23" s="86" t="s">
        <v>4</v>
      </c>
      <c r="AN23" s="88" t="s">
        <v>35</v>
      </c>
      <c r="AO23" s="93" t="s">
        <v>42</v>
      </c>
      <c r="AP23" s="89" t="s">
        <v>34</v>
      </c>
      <c r="AQ23" s="91" t="s">
        <v>13</v>
      </c>
    </row>
    <row r="24" spans="1:47" ht="20.25" customHeight="1" thickBot="1" x14ac:dyDescent="0.45">
      <c r="A24" s="54" t="s">
        <v>26</v>
      </c>
      <c r="B24" s="54">
        <f>COUNTIFS(G23:AK23,"&gt;="&amp;H$5,G23:AK23,"&lt;="&amp;P$5,G24:AK24,"土",G25:AK25,"〇")+COUNTIFS(G23:AK23,"&gt;="&amp;H$5,G23:AK23,"&lt;="&amp;P$5,G24:AK24,"日",G25:AK25,"〇")</f>
        <v>8</v>
      </c>
      <c r="C24" s="54">
        <f>COUNTIFS(G23:AK23,"&gt;="&amp;H$5,G23:AK23,"&lt;="&amp;P$5,G24:AK24,"土",G27:AK27,"〇")+COUNTIFS(G23:AK23,"&gt;="&amp;H$5,G23:AK23,"&lt;="&amp;P$5,G24:AK24,"日",G27:AK27,"〇")</f>
        <v>8</v>
      </c>
      <c r="E24" s="84"/>
      <c r="F24" s="85"/>
      <c r="G24" s="19" t="str">
        <f>IFERROR(IF(WEEKDAY(G23,1)=1,"日",IF(WEEKDAY(G23,1)=2,"月",IF(WEEKDAY(G23,1)=3,"火",IF(WEEKDAY(G23,1)=4,"水",IF(WEEKDAY(G23,1)=5,"木",IF(WEEKDAY(G23,1)=6,"金","土")))))),"")</f>
        <v>火</v>
      </c>
      <c r="H24" s="19" t="str">
        <f t="shared" ref="H24:N24" si="1">IFERROR(IF(WEEKDAY(H23,1)=1,"日",IF(WEEKDAY(H23,1)=2,"月",IF(WEEKDAY(H23,1)=3,"火",IF(WEEKDAY(H23,1)=4,"水",IF(WEEKDAY(H23,1)=5,"木",IF(WEEKDAY(H23,1)=6,"金","土")))))),"")</f>
        <v>水</v>
      </c>
      <c r="I24" s="19" t="str">
        <f t="shared" si="1"/>
        <v>木</v>
      </c>
      <c r="J24" s="19" t="str">
        <f t="shared" si="1"/>
        <v>金</v>
      </c>
      <c r="K24" s="19" t="str">
        <f t="shared" si="1"/>
        <v>土</v>
      </c>
      <c r="L24" s="19" t="str">
        <f t="shared" si="1"/>
        <v>日</v>
      </c>
      <c r="M24" s="19" t="str">
        <f t="shared" si="1"/>
        <v>月</v>
      </c>
      <c r="N24" s="19" t="str">
        <f t="shared" si="1"/>
        <v>火</v>
      </c>
      <c r="O24" s="19" t="str">
        <f>IFERROR(IF(WEEKDAY(O23,1)=1,"日",IF(WEEKDAY(O23,1)=2,"月",IF(WEEKDAY(O23,1)=3,"火",IF(WEEKDAY(O23,1)=4,"水",IF(WEEKDAY(O23,1)=5,"木",IF(WEEKDAY(O23,1)=6,"金","土")))))),"")</f>
        <v>水</v>
      </c>
      <c r="P24" s="19" t="str">
        <f t="shared" ref="P24:AK24" si="2">IFERROR(IF(WEEKDAY(P23,1)=1,"日",IF(WEEKDAY(P23,1)=2,"月",IF(WEEKDAY(P23,1)=3,"火",IF(WEEKDAY(P23,1)=4,"水",IF(WEEKDAY(P23,1)=5,"木",IF(WEEKDAY(P23,1)=6,"金","土")))))),"")</f>
        <v>木</v>
      </c>
      <c r="Q24" s="19" t="str">
        <f t="shared" si="2"/>
        <v>金</v>
      </c>
      <c r="R24" s="19" t="str">
        <f t="shared" si="2"/>
        <v>土</v>
      </c>
      <c r="S24" s="19" t="str">
        <f t="shared" si="2"/>
        <v>日</v>
      </c>
      <c r="T24" s="19" t="str">
        <f t="shared" si="2"/>
        <v>月</v>
      </c>
      <c r="U24" s="19" t="str">
        <f t="shared" si="2"/>
        <v>火</v>
      </c>
      <c r="V24" s="19" t="str">
        <f t="shared" si="2"/>
        <v>水</v>
      </c>
      <c r="W24" s="19" t="str">
        <f t="shared" si="2"/>
        <v>木</v>
      </c>
      <c r="X24" s="19" t="str">
        <f t="shared" si="2"/>
        <v>金</v>
      </c>
      <c r="Y24" s="19" t="str">
        <f t="shared" si="2"/>
        <v>土</v>
      </c>
      <c r="Z24" s="19" t="str">
        <f t="shared" si="2"/>
        <v>日</v>
      </c>
      <c r="AA24" s="19" t="str">
        <f t="shared" si="2"/>
        <v>月</v>
      </c>
      <c r="AB24" s="19" t="str">
        <f t="shared" si="2"/>
        <v>火</v>
      </c>
      <c r="AC24" s="19" t="str">
        <f t="shared" si="2"/>
        <v>水</v>
      </c>
      <c r="AD24" s="19" t="str">
        <f t="shared" si="2"/>
        <v>木</v>
      </c>
      <c r="AE24" s="19" t="str">
        <f t="shared" si="2"/>
        <v>金</v>
      </c>
      <c r="AF24" s="19" t="str">
        <f t="shared" si="2"/>
        <v>土</v>
      </c>
      <c r="AG24" s="19" t="str">
        <f t="shared" si="2"/>
        <v>日</v>
      </c>
      <c r="AH24" s="19" t="str">
        <f t="shared" si="2"/>
        <v>月</v>
      </c>
      <c r="AI24" s="19" t="str">
        <f t="shared" si="2"/>
        <v>火</v>
      </c>
      <c r="AJ24" s="19" t="str">
        <f t="shared" si="2"/>
        <v>水</v>
      </c>
      <c r="AK24" s="19" t="str">
        <f t="shared" si="2"/>
        <v>木</v>
      </c>
      <c r="AL24" s="87"/>
      <c r="AM24" s="87"/>
      <c r="AN24" s="87"/>
      <c r="AO24" s="94"/>
      <c r="AP24" s="90"/>
      <c r="AQ24" s="92"/>
    </row>
    <row r="25" spans="1:47" ht="20.25" customHeight="1" x14ac:dyDescent="0.4">
      <c r="A25" s="54" t="s">
        <v>32</v>
      </c>
      <c r="B25" s="56">
        <f>AL25</f>
        <v>31</v>
      </c>
      <c r="C25" s="56">
        <f>AL27</f>
        <v>31</v>
      </c>
      <c r="E25" s="95" t="s">
        <v>0</v>
      </c>
      <c r="F25" s="63" t="s">
        <v>7</v>
      </c>
      <c r="G25" s="64" t="s">
        <v>49</v>
      </c>
      <c r="H25" s="66" t="s">
        <v>49</v>
      </c>
      <c r="I25" s="66" t="s">
        <v>49</v>
      </c>
      <c r="J25" s="66" t="s">
        <v>49</v>
      </c>
      <c r="K25" s="66" t="s">
        <v>49</v>
      </c>
      <c r="L25" s="66" t="s">
        <v>49</v>
      </c>
      <c r="M25" s="66" t="s">
        <v>49</v>
      </c>
      <c r="N25" s="66" t="s">
        <v>49</v>
      </c>
      <c r="O25" s="66" t="s">
        <v>49</v>
      </c>
      <c r="P25" s="66" t="s">
        <v>49</v>
      </c>
      <c r="Q25" s="66" t="s">
        <v>49</v>
      </c>
      <c r="R25" s="66" t="s">
        <v>49</v>
      </c>
      <c r="S25" s="66" t="s">
        <v>49</v>
      </c>
      <c r="T25" s="66" t="s">
        <v>49</v>
      </c>
      <c r="U25" s="66" t="s">
        <v>49</v>
      </c>
      <c r="V25" s="66" t="s">
        <v>49</v>
      </c>
      <c r="W25" s="66" t="s">
        <v>49</v>
      </c>
      <c r="X25" s="66" t="s">
        <v>49</v>
      </c>
      <c r="Y25" s="66" t="s">
        <v>49</v>
      </c>
      <c r="Z25" s="66" t="s">
        <v>49</v>
      </c>
      <c r="AA25" s="66" t="s">
        <v>49</v>
      </c>
      <c r="AB25" s="66" t="s">
        <v>49</v>
      </c>
      <c r="AC25" s="66" t="s">
        <v>49</v>
      </c>
      <c r="AD25" s="66" t="s">
        <v>49</v>
      </c>
      <c r="AE25" s="66" t="s">
        <v>49</v>
      </c>
      <c r="AF25" s="66" t="s">
        <v>49</v>
      </c>
      <c r="AG25" s="66" t="s">
        <v>49</v>
      </c>
      <c r="AH25" s="66" t="s">
        <v>49</v>
      </c>
      <c r="AI25" s="66" t="s">
        <v>49</v>
      </c>
      <c r="AJ25" s="66" t="s">
        <v>49</v>
      </c>
      <c r="AK25" s="66" t="s">
        <v>49</v>
      </c>
      <c r="AL25" s="15">
        <f>COUNTIFS(G23:AK23,"&gt;="&amp;H$5,G23:AK23,"&lt;="&amp;P$5,G25:AK25,"〇")</f>
        <v>31</v>
      </c>
      <c r="AM25" s="96">
        <f>IFERROR(AL26/AL25,0)</f>
        <v>0.25806451612903225</v>
      </c>
      <c r="AN25" s="97" t="str">
        <f>IF(AND(AL25=0,AL26=0),"対象外",
IF(B24=0,"対象外",
IF(AND(B24/AL25&lt;0.285,AL26&gt;=B24),"〇",
IF(AM25&lt;0.285,"×","〇"))))</f>
        <v>〇</v>
      </c>
      <c r="AO25" s="78"/>
      <c r="AP25" s="98"/>
      <c r="AQ25" s="100" t="s">
        <v>27</v>
      </c>
    </row>
    <row r="26" spans="1:47" ht="20.25" customHeight="1" thickBot="1" x14ac:dyDescent="0.45">
      <c r="A26" s="54" t="s">
        <v>33</v>
      </c>
      <c r="B26" s="54">
        <f>AL26</f>
        <v>8</v>
      </c>
      <c r="C26" s="54">
        <f>AL28</f>
        <v>9</v>
      </c>
      <c r="E26" s="69"/>
      <c r="F26" s="5" t="s">
        <v>10</v>
      </c>
      <c r="G26" s="7"/>
      <c r="H26" s="7"/>
      <c r="I26" s="7"/>
      <c r="J26" s="7"/>
      <c r="K26" s="7" t="s">
        <v>49</v>
      </c>
      <c r="L26" s="7" t="s">
        <v>52</v>
      </c>
      <c r="M26" s="7"/>
      <c r="N26" s="7"/>
      <c r="O26" s="7"/>
      <c r="P26" s="7"/>
      <c r="Q26" s="7"/>
      <c r="R26" s="7" t="s">
        <v>52</v>
      </c>
      <c r="S26" s="7" t="s">
        <v>52</v>
      </c>
      <c r="T26" s="7"/>
      <c r="U26" s="7"/>
      <c r="V26" s="7"/>
      <c r="W26" s="7"/>
      <c r="X26" s="7"/>
      <c r="Y26" s="7" t="s">
        <v>49</v>
      </c>
      <c r="Z26" s="7" t="s">
        <v>52</v>
      </c>
      <c r="AA26" s="7"/>
      <c r="AB26" s="7"/>
      <c r="AC26" s="7"/>
      <c r="AD26" s="7"/>
      <c r="AE26" s="7"/>
      <c r="AF26" s="7" t="s">
        <v>52</v>
      </c>
      <c r="AG26" s="7" t="s">
        <v>52</v>
      </c>
      <c r="AH26" s="7"/>
      <c r="AI26" s="7"/>
      <c r="AJ26" s="7"/>
      <c r="AK26" s="8"/>
      <c r="AL26" s="7">
        <f>COUNTIFS(G23:AK23,"&gt;="&amp;H$5,G23:AK23,"&lt;="&amp;P$5,G26:AK26,"&lt;&gt;"&amp;"")</f>
        <v>8</v>
      </c>
      <c r="AM26" s="71"/>
      <c r="AN26" s="73"/>
      <c r="AO26" s="79"/>
      <c r="AP26" s="99"/>
      <c r="AQ26" s="101"/>
    </row>
    <row r="27" spans="1:47" ht="20.25" customHeight="1" thickTop="1" x14ac:dyDescent="0.4">
      <c r="A27" s="54" t="s">
        <v>25</v>
      </c>
      <c r="B27" s="57" t="str">
        <f>AN25</f>
        <v>〇</v>
      </c>
      <c r="C27" s="57" t="str">
        <f>AN27</f>
        <v>〇</v>
      </c>
      <c r="E27" s="68" t="s">
        <v>1</v>
      </c>
      <c r="F27" s="6" t="s">
        <v>7</v>
      </c>
      <c r="G27" s="9" t="s">
        <v>49</v>
      </c>
      <c r="H27" s="9" t="s">
        <v>49</v>
      </c>
      <c r="I27" s="9" t="s">
        <v>49</v>
      </c>
      <c r="J27" s="9" t="s">
        <v>49</v>
      </c>
      <c r="K27" s="9" t="s">
        <v>49</v>
      </c>
      <c r="L27" s="9" t="s">
        <v>49</v>
      </c>
      <c r="M27" s="9" t="s">
        <v>49</v>
      </c>
      <c r="N27" s="9" t="s">
        <v>49</v>
      </c>
      <c r="O27" s="9" t="s">
        <v>49</v>
      </c>
      <c r="P27" s="9" t="s">
        <v>49</v>
      </c>
      <c r="Q27" s="9" t="s">
        <v>49</v>
      </c>
      <c r="R27" s="9" t="s">
        <v>49</v>
      </c>
      <c r="S27" s="9" t="s">
        <v>49</v>
      </c>
      <c r="T27" s="9" t="s">
        <v>49</v>
      </c>
      <c r="U27" s="9" t="s">
        <v>49</v>
      </c>
      <c r="V27" s="9" t="s">
        <v>49</v>
      </c>
      <c r="W27" s="9" t="s">
        <v>49</v>
      </c>
      <c r="X27" s="9" t="s">
        <v>49</v>
      </c>
      <c r="Y27" s="9" t="s">
        <v>49</v>
      </c>
      <c r="Z27" s="9" t="s">
        <v>49</v>
      </c>
      <c r="AA27" s="9" t="s">
        <v>49</v>
      </c>
      <c r="AB27" s="9" t="s">
        <v>49</v>
      </c>
      <c r="AC27" s="9" t="s">
        <v>49</v>
      </c>
      <c r="AD27" s="9" t="s">
        <v>49</v>
      </c>
      <c r="AE27" s="9" t="s">
        <v>49</v>
      </c>
      <c r="AF27" s="9" t="s">
        <v>49</v>
      </c>
      <c r="AG27" s="9" t="s">
        <v>49</v>
      </c>
      <c r="AH27" s="9" t="s">
        <v>49</v>
      </c>
      <c r="AI27" s="9" t="s">
        <v>49</v>
      </c>
      <c r="AJ27" s="9" t="s">
        <v>49</v>
      </c>
      <c r="AK27" s="9" t="s">
        <v>49</v>
      </c>
      <c r="AL27" s="27">
        <f>COUNTIFS(G23:AK23,"&gt;="&amp;H$5,G23:AK23,"&lt;="&amp;P$5,G27:AK27,"〇")</f>
        <v>31</v>
      </c>
      <c r="AM27" s="70">
        <f>IFERROR(AL28/AL27,0)</f>
        <v>0.29032258064516131</v>
      </c>
      <c r="AN27" s="72" t="str">
        <f>IF(AND(AL27=0,AL28=0),"対象外",
IF(C24=0,"対象外",
IF(AND(C24/AL27&lt;0.285,AL28&gt;=C24),"〇",
IF(AM27&lt;0.285,"×","〇"))))</f>
        <v>〇</v>
      </c>
      <c r="AO27" s="80" t="str">
        <f>C29</f>
        <v>〇</v>
      </c>
      <c r="AP27" s="74" t="str">
        <f>IF(AN27="対象外","－",
IF(AN27="×","×",
IF(AND(COUNTIFS(G25:AK25,"〇",G26:AK26,"●",G27:AK27,"〇")=COUNTIFS(G26:AK26,"●",G27:AK27,"〇",G28:AK28,"●"),COUNTIF(G28:AK28,"●")&gt;0),"〇",
IF(AND(COUNTIF(G26:AK26,"●")=0,COUNTIF(G28:AK28,"●")=0,AN27="〇"),"〇","×"))))</f>
        <v>〇</v>
      </c>
      <c r="AQ27" s="76" t="s">
        <v>24</v>
      </c>
    </row>
    <row r="28" spans="1:47" ht="20.25" customHeight="1" thickBot="1" x14ac:dyDescent="0.45">
      <c r="A28" s="54" t="s">
        <v>38</v>
      </c>
      <c r="B28" s="57"/>
      <c r="C28" s="57" t="str">
        <f>IF(C22="","",AP27)</f>
        <v>〇</v>
      </c>
      <c r="E28" s="69"/>
      <c r="F28" s="5" t="s">
        <v>10</v>
      </c>
      <c r="G28" s="7"/>
      <c r="H28" s="7"/>
      <c r="I28" s="7"/>
      <c r="J28" s="7"/>
      <c r="K28" s="7" t="s">
        <v>52</v>
      </c>
      <c r="L28" s="7" t="s">
        <v>52</v>
      </c>
      <c r="M28" s="7"/>
      <c r="N28" s="7"/>
      <c r="O28" s="7"/>
      <c r="P28" s="7"/>
      <c r="Q28" s="7"/>
      <c r="R28" s="7" t="s">
        <v>52</v>
      </c>
      <c r="S28" s="7" t="s">
        <v>52</v>
      </c>
      <c r="T28" s="7"/>
      <c r="U28" s="7"/>
      <c r="V28" s="7"/>
      <c r="W28" s="7"/>
      <c r="X28" s="7"/>
      <c r="Y28" s="7" t="s">
        <v>52</v>
      </c>
      <c r="Z28" s="7" t="s">
        <v>52</v>
      </c>
      <c r="AA28" s="7"/>
      <c r="AB28" s="7"/>
      <c r="AC28" s="7" t="s">
        <v>52</v>
      </c>
      <c r="AD28" s="7"/>
      <c r="AE28" s="7"/>
      <c r="AF28" s="7" t="s">
        <v>52</v>
      </c>
      <c r="AG28" s="7" t="s">
        <v>52</v>
      </c>
      <c r="AH28" s="7"/>
      <c r="AI28" s="7"/>
      <c r="AJ28" s="7"/>
      <c r="AK28" s="8"/>
      <c r="AL28" s="7">
        <f>COUNTIFS(G23:AK23,"&gt;="&amp;H$5,G23:AK23,"&lt;="&amp;P$5,G28:AK28,"&lt;&gt;"&amp;"")</f>
        <v>9</v>
      </c>
      <c r="AM28" s="71"/>
      <c r="AN28" s="73"/>
      <c r="AO28" s="81"/>
      <c r="AP28" s="75"/>
      <c r="AQ28" s="77"/>
      <c r="AU28" s="16"/>
    </row>
    <row r="29" spans="1:47" ht="42" customHeight="1" thickTop="1" thickBot="1" x14ac:dyDescent="0.45">
      <c r="A29" s="58" t="s">
        <v>39</v>
      </c>
      <c r="C29" s="62" t="str">
        <f>IF(OR(C22="",AN27="対象外"),"対象外",IF(AND(COUNTIFS(G25:AK25,"〇",G26:AK26,"●",G27:AK27,"〇")=COUNTIFS(G26:AK26,"●",G27:AK27,"〇",G28:AK28,"●"),COUNTIF(G28:AK28,"●")&gt;0),"〇","×"))</f>
        <v>〇</v>
      </c>
      <c r="E29" s="25" t="s">
        <v>13</v>
      </c>
      <c r="F29" s="20"/>
      <c r="G29" s="22"/>
      <c r="H29" s="22"/>
      <c r="I29" s="22"/>
      <c r="J29" s="22"/>
      <c r="K29" s="22"/>
      <c r="L29" s="22" t="s">
        <v>53</v>
      </c>
      <c r="M29" s="22"/>
      <c r="N29" s="22"/>
      <c r="O29" s="21"/>
      <c r="P29" s="22"/>
      <c r="Q29" s="22"/>
      <c r="R29" s="22" t="s">
        <v>53</v>
      </c>
      <c r="S29" s="22" t="s">
        <v>53</v>
      </c>
      <c r="T29" s="22"/>
      <c r="U29" s="22"/>
      <c r="V29" s="22"/>
      <c r="W29" s="22"/>
      <c r="X29" s="22"/>
      <c r="Y29" s="22"/>
      <c r="Z29" s="22" t="s">
        <v>53</v>
      </c>
      <c r="AA29" s="22"/>
      <c r="AB29" s="22"/>
      <c r="AC29" s="22"/>
      <c r="AD29" s="22"/>
      <c r="AE29" s="22"/>
      <c r="AF29" s="22" t="s">
        <v>53</v>
      </c>
      <c r="AG29" s="22" t="s">
        <v>53</v>
      </c>
      <c r="AH29" s="22"/>
      <c r="AI29" s="22"/>
      <c r="AJ29" s="22"/>
      <c r="AK29" s="60"/>
      <c r="AL29" s="31"/>
      <c r="AM29" s="32"/>
      <c r="AN29" s="32"/>
      <c r="AO29" s="32"/>
      <c r="AP29" s="33"/>
      <c r="AQ29" s="23" t="s">
        <v>17</v>
      </c>
    </row>
    <row r="30" spans="1:47" ht="20.25" customHeight="1" x14ac:dyDescent="0.4">
      <c r="E30" s="14"/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4"/>
      <c r="AL30" s="10"/>
      <c r="AM30" s="11"/>
    </row>
    <row r="31" spans="1:47" ht="20.25" customHeight="1" thickBot="1" x14ac:dyDescent="0.45">
      <c r="A31" s="54" t="s">
        <v>30</v>
      </c>
      <c r="B31" s="54">
        <f>IF(C31="","",IF(C22=12,B22+1,B22))</f>
        <v>2025</v>
      </c>
      <c r="C31" s="59">
        <f>IF(C22="","",IF(DATE(IF(C22=12,B22+1,B22),IF(C22=12,1,C22+1),1)&gt;P$5,"",IF(C22=12,1,C22+1)))</f>
        <v>8</v>
      </c>
      <c r="E31" s="11" t="str">
        <f>IF(B31="","","令和"&amp;B31-2018&amp;"年"&amp;C31&amp;"月")</f>
        <v>令和7年8月</v>
      </c>
      <c r="G31" s="12" t="s">
        <v>11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1"/>
      <c r="AL31" s="10"/>
      <c r="AM31" s="11"/>
    </row>
    <row r="32" spans="1:47" ht="20.25" customHeight="1" x14ac:dyDescent="0.4">
      <c r="E32" s="82"/>
      <c r="F32" s="83"/>
      <c r="G32" s="15">
        <f>IF($B31="","",DATE($B31,$C31,1))</f>
        <v>45870</v>
      </c>
      <c r="H32" s="15">
        <f>IF($B31="","",DATE($B31,$C31,2))</f>
        <v>45871</v>
      </c>
      <c r="I32" s="15">
        <f>IF($B31="","",DATE($B31,$C31,3))</f>
        <v>45872</v>
      </c>
      <c r="J32" s="15">
        <f>IF($B31="","",DATE($B31,$C31,4))</f>
        <v>45873</v>
      </c>
      <c r="K32" s="15">
        <f>IF($B31="","",DATE($B31,$C31,5))</f>
        <v>45874</v>
      </c>
      <c r="L32" s="15">
        <f>IF($B31="","",DATE($B31,$C31,6))</f>
        <v>45875</v>
      </c>
      <c r="M32" s="15">
        <f>IF($B31="","",DATE($B31,$C31,7))</f>
        <v>45876</v>
      </c>
      <c r="N32" s="15">
        <f>IF($B31="","",DATE($B31,$C31,8))</f>
        <v>45877</v>
      </c>
      <c r="O32" s="15">
        <f>IF($B31="","",DATE($B31,$C31,9))</f>
        <v>45878</v>
      </c>
      <c r="P32" s="15">
        <f>IF($B31="","",DATE($B31,$C31,10))</f>
        <v>45879</v>
      </c>
      <c r="Q32" s="15">
        <f>IF($B31="","",DATE($B31,$C31,11))</f>
        <v>45880</v>
      </c>
      <c r="R32" s="15">
        <f>IF($B31="","",DATE($B31,$C31,12))</f>
        <v>45881</v>
      </c>
      <c r="S32" s="15">
        <f>IF($B31="","",DATE($B31,$C31,13))</f>
        <v>45882</v>
      </c>
      <c r="T32" s="15">
        <f>IF($B31="","",DATE($B31,$C31,14))</f>
        <v>45883</v>
      </c>
      <c r="U32" s="15">
        <f>IF($B31="","",DATE($B31,$C31,15))</f>
        <v>45884</v>
      </c>
      <c r="V32" s="15">
        <f>IF($B31="","",DATE($B31,$C31,16))</f>
        <v>45885</v>
      </c>
      <c r="W32" s="15">
        <f>IF($B31="","",DATE($B31,$C31,17))</f>
        <v>45886</v>
      </c>
      <c r="X32" s="15">
        <f>IF($B31="","",DATE($B31,$C31,18))</f>
        <v>45887</v>
      </c>
      <c r="Y32" s="15">
        <f>IF($B31="","",DATE($B31,$C31,19))</f>
        <v>45888</v>
      </c>
      <c r="Z32" s="15">
        <f>IF($B31="","",DATE($B31,$C31,20))</f>
        <v>45889</v>
      </c>
      <c r="AA32" s="15">
        <f>IF($B31="","",DATE($B31,$C31,21))</f>
        <v>45890</v>
      </c>
      <c r="AB32" s="15">
        <f>IF($B31="","",DATE($B31,$C31,22))</f>
        <v>45891</v>
      </c>
      <c r="AC32" s="15">
        <f>IF($B31="","",DATE($B31,$C31,23))</f>
        <v>45892</v>
      </c>
      <c r="AD32" s="15">
        <f>IF($B31="","",DATE($B31,$C31,24))</f>
        <v>45893</v>
      </c>
      <c r="AE32" s="15">
        <f>IF($B31="","",DATE($B31,$C31,25))</f>
        <v>45894</v>
      </c>
      <c r="AF32" s="15">
        <f>IF($B31="","",DATE($B31,$C31,26))</f>
        <v>45895</v>
      </c>
      <c r="AG32" s="15">
        <f>IF($B31="","",DATE($B31,$C31,27))</f>
        <v>45896</v>
      </c>
      <c r="AH32" s="15">
        <f>IF($B31="","",DATE($B31,$C31,28))</f>
        <v>45897</v>
      </c>
      <c r="AI32" s="15">
        <f>IF($B31="","",IF(MONTH(DATE($B31,$C31,29))=$C31,DATE($B31,$C31,29),""))</f>
        <v>45898</v>
      </c>
      <c r="AJ32" s="15">
        <f>IF($B31="","",IF(MONTH(DATE($B31,$C31,30))=$C31,DATE($B31,$C31,30),""))</f>
        <v>45899</v>
      </c>
      <c r="AK32" s="15">
        <f>IF($B31="","",IF(MONTH(DATE($B31,$C31,31))=$C31,DATE($B31,$C31,31),""))</f>
        <v>45900</v>
      </c>
      <c r="AL32" s="86" t="s">
        <v>8</v>
      </c>
      <c r="AM32" s="86" t="s">
        <v>4</v>
      </c>
      <c r="AN32" s="88" t="s">
        <v>35</v>
      </c>
      <c r="AO32" s="93" t="s">
        <v>42</v>
      </c>
      <c r="AP32" s="89" t="s">
        <v>34</v>
      </c>
      <c r="AQ32" s="91" t="s">
        <v>13</v>
      </c>
    </row>
    <row r="33" spans="1:43" ht="20.25" customHeight="1" thickBot="1" x14ac:dyDescent="0.45">
      <c r="A33" s="54" t="s">
        <v>26</v>
      </c>
      <c r="B33" s="54">
        <f>COUNTIFS(G32:AK32,"&gt;="&amp;H$5,G32:AK32,"&lt;="&amp;P$5,G33:AK33,"土",G34:AK34,"〇")+COUNTIFS(G32:AK32,"&gt;="&amp;H$5,G32:AK32,"&lt;="&amp;P$5,G33:AK33,"日",G34:AK34,"〇")</f>
        <v>4</v>
      </c>
      <c r="C33" s="54">
        <f>COUNTIFS(G32:AK32,"&gt;="&amp;H$5,G32:AK32,"&lt;="&amp;P$5,G33:AK33,"土",G36:AK36,"〇")+COUNTIFS(G32:AK32,"&gt;="&amp;H$5,G32:AK32,"&lt;="&amp;P$5,G33:AK33,"日",G36:AK36,"〇")</f>
        <v>4</v>
      </c>
      <c r="E33" s="84"/>
      <c r="F33" s="85"/>
      <c r="G33" s="19" t="str">
        <f>IFERROR(IF(WEEKDAY(G32,1)=1,"日",IF(WEEKDAY(G32,1)=2,"月",IF(WEEKDAY(G32,1)=3,"火",IF(WEEKDAY(G32,1)=4,"水",IF(WEEKDAY(G32,1)=5,"木",IF(WEEKDAY(G32,1)=6,"金","土")))))),"")</f>
        <v>金</v>
      </c>
      <c r="H33" s="19" t="str">
        <f t="shared" ref="H33:N33" si="3">IFERROR(IF(WEEKDAY(H32,1)=1,"日",IF(WEEKDAY(H32,1)=2,"月",IF(WEEKDAY(H32,1)=3,"火",IF(WEEKDAY(H32,1)=4,"水",IF(WEEKDAY(H32,1)=5,"木",IF(WEEKDAY(H32,1)=6,"金","土")))))),"")</f>
        <v>土</v>
      </c>
      <c r="I33" s="19" t="str">
        <f t="shared" si="3"/>
        <v>日</v>
      </c>
      <c r="J33" s="19" t="str">
        <f t="shared" si="3"/>
        <v>月</v>
      </c>
      <c r="K33" s="19" t="str">
        <f t="shared" si="3"/>
        <v>火</v>
      </c>
      <c r="L33" s="19" t="str">
        <f t="shared" si="3"/>
        <v>水</v>
      </c>
      <c r="M33" s="19" t="str">
        <f t="shared" si="3"/>
        <v>木</v>
      </c>
      <c r="N33" s="19" t="str">
        <f t="shared" si="3"/>
        <v>金</v>
      </c>
      <c r="O33" s="19" t="str">
        <f>IFERROR(IF(WEEKDAY(O32,1)=1,"日",IF(WEEKDAY(O32,1)=2,"月",IF(WEEKDAY(O32,1)=3,"火",IF(WEEKDAY(O32,1)=4,"水",IF(WEEKDAY(O32,1)=5,"木",IF(WEEKDAY(O32,1)=6,"金","土")))))),"")</f>
        <v>土</v>
      </c>
      <c r="P33" s="19" t="str">
        <f t="shared" ref="P33:AK33" si="4">IFERROR(IF(WEEKDAY(P32,1)=1,"日",IF(WEEKDAY(P32,1)=2,"月",IF(WEEKDAY(P32,1)=3,"火",IF(WEEKDAY(P32,1)=4,"水",IF(WEEKDAY(P32,1)=5,"木",IF(WEEKDAY(P32,1)=6,"金","土")))))),"")</f>
        <v>日</v>
      </c>
      <c r="Q33" s="19" t="str">
        <f t="shared" si="4"/>
        <v>月</v>
      </c>
      <c r="R33" s="19" t="str">
        <f t="shared" si="4"/>
        <v>火</v>
      </c>
      <c r="S33" s="19" t="str">
        <f t="shared" si="4"/>
        <v>水</v>
      </c>
      <c r="T33" s="19" t="str">
        <f t="shared" si="4"/>
        <v>木</v>
      </c>
      <c r="U33" s="19" t="str">
        <f t="shared" si="4"/>
        <v>金</v>
      </c>
      <c r="V33" s="19" t="str">
        <f t="shared" si="4"/>
        <v>土</v>
      </c>
      <c r="W33" s="19" t="str">
        <f t="shared" si="4"/>
        <v>日</v>
      </c>
      <c r="X33" s="19" t="str">
        <f t="shared" si="4"/>
        <v>月</v>
      </c>
      <c r="Y33" s="19" t="str">
        <f t="shared" si="4"/>
        <v>火</v>
      </c>
      <c r="Z33" s="19" t="str">
        <f t="shared" si="4"/>
        <v>水</v>
      </c>
      <c r="AA33" s="19" t="str">
        <f t="shared" si="4"/>
        <v>木</v>
      </c>
      <c r="AB33" s="19" t="str">
        <f t="shared" si="4"/>
        <v>金</v>
      </c>
      <c r="AC33" s="19" t="str">
        <f t="shared" si="4"/>
        <v>土</v>
      </c>
      <c r="AD33" s="19" t="str">
        <f t="shared" si="4"/>
        <v>日</v>
      </c>
      <c r="AE33" s="19" t="str">
        <f t="shared" si="4"/>
        <v>月</v>
      </c>
      <c r="AF33" s="19" t="str">
        <f t="shared" si="4"/>
        <v>火</v>
      </c>
      <c r="AG33" s="19" t="str">
        <f t="shared" si="4"/>
        <v>水</v>
      </c>
      <c r="AH33" s="19" t="str">
        <f t="shared" si="4"/>
        <v>木</v>
      </c>
      <c r="AI33" s="19" t="str">
        <f t="shared" si="4"/>
        <v>金</v>
      </c>
      <c r="AJ33" s="19" t="str">
        <f t="shared" si="4"/>
        <v>土</v>
      </c>
      <c r="AK33" s="19" t="str">
        <f t="shared" si="4"/>
        <v>日</v>
      </c>
      <c r="AL33" s="87"/>
      <c r="AM33" s="87"/>
      <c r="AN33" s="87"/>
      <c r="AO33" s="94"/>
      <c r="AP33" s="90"/>
      <c r="AQ33" s="92"/>
    </row>
    <row r="34" spans="1:43" ht="20.25" customHeight="1" x14ac:dyDescent="0.4">
      <c r="A34" s="54" t="s">
        <v>32</v>
      </c>
      <c r="B34" s="56">
        <f>AL34</f>
        <v>17</v>
      </c>
      <c r="C34" s="56">
        <f>AL36</f>
        <v>17</v>
      </c>
      <c r="E34" s="95" t="s">
        <v>0</v>
      </c>
      <c r="F34" s="63" t="s">
        <v>7</v>
      </c>
      <c r="G34" s="64" t="s">
        <v>49</v>
      </c>
      <c r="H34" s="66" t="s">
        <v>49</v>
      </c>
      <c r="I34" s="66" t="s">
        <v>49</v>
      </c>
      <c r="J34" s="66" t="s">
        <v>49</v>
      </c>
      <c r="K34" s="66" t="s">
        <v>49</v>
      </c>
      <c r="L34" s="66" t="s">
        <v>49</v>
      </c>
      <c r="M34" s="66" t="s">
        <v>49</v>
      </c>
      <c r="N34" s="66" t="s">
        <v>49</v>
      </c>
      <c r="O34" s="66" t="s">
        <v>49</v>
      </c>
      <c r="P34" s="66" t="s">
        <v>49</v>
      </c>
      <c r="Q34" s="66" t="s">
        <v>49</v>
      </c>
      <c r="R34" s="66" t="s">
        <v>49</v>
      </c>
      <c r="S34" s="66" t="s">
        <v>49</v>
      </c>
      <c r="T34" s="64" t="s">
        <v>50</v>
      </c>
      <c r="U34" s="66" t="s">
        <v>50</v>
      </c>
      <c r="V34" s="66" t="s">
        <v>50</v>
      </c>
      <c r="W34" s="66" t="s">
        <v>50</v>
      </c>
      <c r="X34" s="64" t="s">
        <v>49</v>
      </c>
      <c r="Y34" s="66" t="s">
        <v>49</v>
      </c>
      <c r="Z34" s="66" t="s">
        <v>49</v>
      </c>
      <c r="AA34" s="66" t="s">
        <v>49</v>
      </c>
      <c r="AB34" s="66" t="s">
        <v>51</v>
      </c>
      <c r="AC34" s="67" t="s">
        <v>51</v>
      </c>
      <c r="AD34" s="67" t="s">
        <v>51</v>
      </c>
      <c r="AE34" s="67" t="s">
        <v>51</v>
      </c>
      <c r="AF34" s="67" t="s">
        <v>51</v>
      </c>
      <c r="AG34" s="67" t="s">
        <v>51</v>
      </c>
      <c r="AH34" s="67" t="s">
        <v>51</v>
      </c>
      <c r="AI34" s="67" t="s">
        <v>51</v>
      </c>
      <c r="AJ34" s="66"/>
      <c r="AK34" s="66"/>
      <c r="AL34" s="15">
        <f>COUNTIFS(G32:AK32,"&gt;="&amp;H$5,G32:AK32,"&lt;="&amp;P$5,G34:AK34,"〇")</f>
        <v>17</v>
      </c>
      <c r="AM34" s="96">
        <f>IFERROR(AL35/AL34,0)</f>
        <v>0.29411764705882354</v>
      </c>
      <c r="AN34" s="97" t="str">
        <f>IF(AND(AL34=0,AL35=0),"対象外",
IF(B33=0,"対象外",
IF(AND(B33/AL34&lt;0.285,AL35&gt;=B33),"〇",
IF(AM34&lt;0.285,"×","〇"))))</f>
        <v>〇</v>
      </c>
      <c r="AO34" s="78"/>
      <c r="AP34" s="98"/>
      <c r="AQ34" s="100" t="s">
        <v>27</v>
      </c>
    </row>
    <row r="35" spans="1:43" ht="20.25" customHeight="1" thickBot="1" x14ac:dyDescent="0.45">
      <c r="A35" s="54" t="s">
        <v>33</v>
      </c>
      <c r="B35" s="54">
        <f>AL35</f>
        <v>5</v>
      </c>
      <c r="C35" s="54">
        <f>AL37</f>
        <v>6</v>
      </c>
      <c r="E35" s="69"/>
      <c r="F35" s="5" t="s">
        <v>10</v>
      </c>
      <c r="G35" s="7"/>
      <c r="H35" s="7" t="s">
        <v>49</v>
      </c>
      <c r="I35" s="7" t="s">
        <v>52</v>
      </c>
      <c r="J35" s="7"/>
      <c r="K35" s="7"/>
      <c r="L35" s="7"/>
      <c r="M35" s="7"/>
      <c r="N35" s="7"/>
      <c r="O35" s="7" t="s">
        <v>52</v>
      </c>
      <c r="P35" s="7" t="s">
        <v>52</v>
      </c>
      <c r="Q35" s="7"/>
      <c r="R35" s="7"/>
      <c r="S35" s="7"/>
      <c r="T35" s="7"/>
      <c r="U35" s="7"/>
      <c r="V35" s="7"/>
      <c r="W35" s="7"/>
      <c r="X35" s="7" t="s">
        <v>49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>
        <f>COUNTIFS(G32:AK32,"&gt;="&amp;H$5,G32:AK32,"&lt;="&amp;P$5,G35:AK35,"&lt;&gt;"&amp;"")</f>
        <v>5</v>
      </c>
      <c r="AM35" s="71"/>
      <c r="AN35" s="73"/>
      <c r="AO35" s="79"/>
      <c r="AP35" s="99"/>
      <c r="AQ35" s="101"/>
    </row>
    <row r="36" spans="1:43" ht="20.25" customHeight="1" thickTop="1" x14ac:dyDescent="0.4">
      <c r="A36" s="54" t="s">
        <v>25</v>
      </c>
      <c r="B36" s="57" t="str">
        <f>AN34</f>
        <v>〇</v>
      </c>
      <c r="C36" s="57" t="str">
        <f>AN36</f>
        <v>〇</v>
      </c>
      <c r="E36" s="68" t="s">
        <v>1</v>
      </c>
      <c r="F36" s="6" t="s">
        <v>7</v>
      </c>
      <c r="G36" s="9" t="s">
        <v>49</v>
      </c>
      <c r="H36" s="9" t="s">
        <v>49</v>
      </c>
      <c r="I36" s="9" t="s">
        <v>49</v>
      </c>
      <c r="J36" s="9" t="s">
        <v>49</v>
      </c>
      <c r="K36" s="9" t="s">
        <v>49</v>
      </c>
      <c r="L36" s="9" t="s">
        <v>49</v>
      </c>
      <c r="M36" s="9" t="s">
        <v>49</v>
      </c>
      <c r="N36" s="9" t="s">
        <v>49</v>
      </c>
      <c r="O36" s="9" t="s">
        <v>49</v>
      </c>
      <c r="P36" s="9" t="s">
        <v>49</v>
      </c>
      <c r="Q36" s="9" t="s">
        <v>49</v>
      </c>
      <c r="R36" s="9" t="s">
        <v>49</v>
      </c>
      <c r="S36" s="9" t="s">
        <v>49</v>
      </c>
      <c r="T36" s="9" t="s">
        <v>50</v>
      </c>
      <c r="U36" s="9" t="s">
        <v>50</v>
      </c>
      <c r="V36" s="9" t="s">
        <v>50</v>
      </c>
      <c r="W36" s="9" t="s">
        <v>50</v>
      </c>
      <c r="X36" s="9" t="s">
        <v>49</v>
      </c>
      <c r="Y36" s="9" t="s">
        <v>49</v>
      </c>
      <c r="Z36" s="9" t="s">
        <v>49</v>
      </c>
      <c r="AA36" s="9" t="s">
        <v>49</v>
      </c>
      <c r="AB36" s="67" t="s">
        <v>51</v>
      </c>
      <c r="AC36" s="67" t="s">
        <v>51</v>
      </c>
      <c r="AD36" s="67" t="s">
        <v>51</v>
      </c>
      <c r="AE36" s="67" t="s">
        <v>51</v>
      </c>
      <c r="AF36" s="67" t="s">
        <v>51</v>
      </c>
      <c r="AG36" s="67" t="s">
        <v>51</v>
      </c>
      <c r="AH36" s="67" t="s">
        <v>51</v>
      </c>
      <c r="AI36" s="67" t="s">
        <v>51</v>
      </c>
      <c r="AJ36" s="9"/>
      <c r="AK36" s="9"/>
      <c r="AL36" s="27">
        <f>COUNTIFS(G32:AK32,"&gt;="&amp;H$5,G32:AK32,"&lt;="&amp;P$5,G36:AK36,"〇")</f>
        <v>17</v>
      </c>
      <c r="AM36" s="70">
        <f>IFERROR(AL37/AL36,0)</f>
        <v>0.35294117647058826</v>
      </c>
      <c r="AN36" s="72" t="str">
        <f>IF(AND(AL36=0,AL37=0),"対象外",
IF(C33=0,"対象外",
IF(AND(C33/AL36&lt;0.285,AL37&gt;=C33),"〇",
IF(AM36&lt;0.285,"×","〇"))))</f>
        <v>〇</v>
      </c>
      <c r="AO36" s="80" t="str">
        <f>C38</f>
        <v>×</v>
      </c>
      <c r="AP36" s="74" t="str">
        <f>IF(AN36="対象外","－",
IF(AN36="×","×",
IF(AND(COUNTIFS(G34:AK34,"〇",G35:AK35,"●",G36:AK36,"〇")=COUNTIFS(G35:AK35,"●",G36:AK36,"〇",G37:AK37,"●"),COUNTIF(G37:AK37,"●")&gt;0),"〇",
IF(AND(COUNTIF(G35:AK35,"●")=0,COUNTIF(G37:AK37,"●")=0,AN36="〇"),"〇","×"))))</f>
        <v>×</v>
      </c>
      <c r="AQ36" s="76" t="s">
        <v>24</v>
      </c>
    </row>
    <row r="37" spans="1:43" ht="20.25" customHeight="1" thickBot="1" x14ac:dyDescent="0.45">
      <c r="A37" s="54" t="s">
        <v>38</v>
      </c>
      <c r="B37" s="57"/>
      <c r="C37" s="57" t="str">
        <f>IF(C31="","",AP36)</f>
        <v>×</v>
      </c>
      <c r="E37" s="69"/>
      <c r="F37" s="5" t="s">
        <v>10</v>
      </c>
      <c r="G37" s="7"/>
      <c r="H37" s="7" t="s">
        <v>52</v>
      </c>
      <c r="I37" s="7" t="s">
        <v>52</v>
      </c>
      <c r="J37" s="7"/>
      <c r="K37" s="7"/>
      <c r="L37" s="7"/>
      <c r="M37" s="7" t="s">
        <v>52</v>
      </c>
      <c r="N37" s="7" t="s">
        <v>52</v>
      </c>
      <c r="O37" s="7" t="s">
        <v>52</v>
      </c>
      <c r="P37" s="7"/>
      <c r="Q37" s="7"/>
      <c r="R37" s="7"/>
      <c r="S37" s="7"/>
      <c r="T37" s="7"/>
      <c r="U37" s="7"/>
      <c r="V37" s="7"/>
      <c r="W37" s="7"/>
      <c r="X37" s="7" t="s">
        <v>52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8"/>
      <c r="AL37" s="7">
        <f>COUNTIFS(G32:AK32,"&gt;="&amp;H$5,G32:AK32,"&lt;="&amp;P$5,G37:AK37,"&lt;&gt;"&amp;"")</f>
        <v>6</v>
      </c>
      <c r="AM37" s="71"/>
      <c r="AN37" s="73"/>
      <c r="AO37" s="81"/>
      <c r="AP37" s="75"/>
      <c r="AQ37" s="77"/>
    </row>
    <row r="38" spans="1:43" ht="42" customHeight="1" thickTop="1" thickBot="1" x14ac:dyDescent="0.45">
      <c r="A38" s="58" t="s">
        <v>39</v>
      </c>
      <c r="C38" s="62" t="str">
        <f>IF(OR(C31="",AN36="対象外"),"対象外",IF(AND(COUNTIFS(G34:AK34,"〇",G35:AK35,"●",G36:AK36,"〇")=COUNTIFS(G35:AK35,"●",G36:AK36,"〇",G37:AK37,"●"),COUNTIF(G37:AK37,"●")&gt;0),"〇","×"))</f>
        <v>×</v>
      </c>
      <c r="E38" s="25" t="s">
        <v>13</v>
      </c>
      <c r="F38" s="20"/>
      <c r="G38" s="22"/>
      <c r="H38" s="22"/>
      <c r="I38" s="22" t="s">
        <v>53</v>
      </c>
      <c r="J38" s="22"/>
      <c r="K38" s="22"/>
      <c r="L38" s="22"/>
      <c r="M38" s="22"/>
      <c r="N38" s="22"/>
      <c r="O38" s="22" t="s">
        <v>53</v>
      </c>
      <c r="P38" s="22" t="s">
        <v>53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31"/>
      <c r="AM38" s="32"/>
      <c r="AN38" s="32"/>
      <c r="AO38" s="32"/>
      <c r="AP38" s="33"/>
      <c r="AQ38" s="23" t="s">
        <v>17</v>
      </c>
    </row>
    <row r="39" spans="1:43" ht="20.25" customHeight="1" x14ac:dyDescent="0.4">
      <c r="E39" s="14"/>
      <c r="F39" s="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4"/>
      <c r="AL39" s="10"/>
      <c r="AM39" s="11"/>
    </row>
    <row r="40" spans="1:43" ht="20.25" hidden="1" customHeight="1" thickBot="1" x14ac:dyDescent="0.45">
      <c r="A40" s="54" t="s">
        <v>30</v>
      </c>
      <c r="B40" s="54" t="str">
        <f>IF(C40="","",IF(C31=12,B31+1,B31))</f>
        <v/>
      </c>
      <c r="C40" s="59" t="str">
        <f>IF(C31="","",IF(DATE(IF(C31=12,B31+1,B31),IF(C31=12,1,C31+1),1)&gt;P$5,"",IF(C31=12,1,C31+1)))</f>
        <v/>
      </c>
      <c r="E40" s="11" t="str">
        <f>IF(B40="","","令和"&amp;B40-2018&amp;"年"&amp;C40&amp;"月")</f>
        <v/>
      </c>
      <c r="G40" s="12" t="s">
        <v>11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1"/>
      <c r="AL40" s="10"/>
      <c r="AM40" s="11"/>
    </row>
    <row r="41" spans="1:43" ht="20.25" hidden="1" customHeight="1" x14ac:dyDescent="0.4">
      <c r="E41" s="82"/>
      <c r="F41" s="83"/>
      <c r="G41" s="15" t="str">
        <f>IF($B40="","",DATE($B40,$C40,1))</f>
        <v/>
      </c>
      <c r="H41" s="15" t="str">
        <f>IF($B40="","",DATE($B40,$C40,2))</f>
        <v/>
      </c>
      <c r="I41" s="15" t="str">
        <f>IF($B40="","",DATE($B40,$C40,3))</f>
        <v/>
      </c>
      <c r="J41" s="15" t="str">
        <f>IF($B40="","",DATE($B40,$C40,4))</f>
        <v/>
      </c>
      <c r="K41" s="15" t="str">
        <f>IF($B40="","",DATE($B40,$C40,5))</f>
        <v/>
      </c>
      <c r="L41" s="15" t="str">
        <f>IF($B40="","",DATE($B40,$C40,6))</f>
        <v/>
      </c>
      <c r="M41" s="15" t="str">
        <f>IF($B40="","",DATE($B40,$C40,7))</f>
        <v/>
      </c>
      <c r="N41" s="15" t="str">
        <f>IF($B40="","",DATE($B40,$C40,8))</f>
        <v/>
      </c>
      <c r="O41" s="15" t="str">
        <f>IF($B40="","",DATE($B40,$C40,9))</f>
        <v/>
      </c>
      <c r="P41" s="15" t="str">
        <f>IF($B40="","",DATE($B40,$C40,10))</f>
        <v/>
      </c>
      <c r="Q41" s="15" t="str">
        <f>IF($B40="","",DATE($B40,$C40,11))</f>
        <v/>
      </c>
      <c r="R41" s="15" t="str">
        <f>IF($B40="","",DATE($B40,$C40,12))</f>
        <v/>
      </c>
      <c r="S41" s="15" t="str">
        <f>IF($B40="","",DATE($B40,$C40,13))</f>
        <v/>
      </c>
      <c r="T41" s="15" t="str">
        <f>IF($B40="","",DATE($B40,$C40,14))</f>
        <v/>
      </c>
      <c r="U41" s="15" t="str">
        <f>IF($B40="","",DATE($B40,$C40,15))</f>
        <v/>
      </c>
      <c r="V41" s="15" t="str">
        <f>IF($B40="","",DATE($B40,$C40,16))</f>
        <v/>
      </c>
      <c r="W41" s="15" t="str">
        <f>IF($B40="","",DATE($B40,$C40,17))</f>
        <v/>
      </c>
      <c r="X41" s="15" t="str">
        <f>IF($B40="","",DATE($B40,$C40,18))</f>
        <v/>
      </c>
      <c r="Y41" s="15" t="str">
        <f>IF($B40="","",DATE($B40,$C40,19))</f>
        <v/>
      </c>
      <c r="Z41" s="15" t="str">
        <f>IF($B40="","",DATE($B40,$C40,20))</f>
        <v/>
      </c>
      <c r="AA41" s="15" t="str">
        <f>IF($B40="","",DATE($B40,$C40,21))</f>
        <v/>
      </c>
      <c r="AB41" s="15" t="str">
        <f>IF($B40="","",DATE($B40,$C40,22))</f>
        <v/>
      </c>
      <c r="AC41" s="15" t="str">
        <f>IF($B40="","",DATE($B40,$C40,23))</f>
        <v/>
      </c>
      <c r="AD41" s="15" t="str">
        <f>IF($B40="","",DATE($B40,$C40,24))</f>
        <v/>
      </c>
      <c r="AE41" s="15" t="str">
        <f>IF($B40="","",DATE($B40,$C40,25))</f>
        <v/>
      </c>
      <c r="AF41" s="15" t="str">
        <f>IF($B40="","",DATE($B40,$C40,26))</f>
        <v/>
      </c>
      <c r="AG41" s="15" t="str">
        <f>IF($B40="","",DATE($B40,$C40,27))</f>
        <v/>
      </c>
      <c r="AH41" s="15" t="str">
        <f>IF($B40="","",DATE($B40,$C40,28))</f>
        <v/>
      </c>
      <c r="AI41" s="15" t="str">
        <f>IF($B40="","",IF(MONTH(DATE($B40,$C40,29))=$C40,DATE($B40,$C40,29),""))</f>
        <v/>
      </c>
      <c r="AJ41" s="15" t="str">
        <f>IF($B40="","",IF(MONTH(DATE($B40,$C40,30))=$C40,DATE($B40,$C40,30),""))</f>
        <v/>
      </c>
      <c r="AK41" s="15" t="str">
        <f>IF($B40="","",IF(MONTH(DATE($B40,$C40,31))=$C40,DATE($B40,$C40,31),""))</f>
        <v/>
      </c>
      <c r="AL41" s="86" t="s">
        <v>8</v>
      </c>
      <c r="AM41" s="86" t="s">
        <v>4</v>
      </c>
      <c r="AN41" s="88" t="s">
        <v>35</v>
      </c>
      <c r="AO41" s="93" t="s">
        <v>42</v>
      </c>
      <c r="AP41" s="89" t="s">
        <v>34</v>
      </c>
      <c r="AQ41" s="91" t="s">
        <v>13</v>
      </c>
    </row>
    <row r="42" spans="1:43" ht="20.25" hidden="1" customHeight="1" thickBot="1" x14ac:dyDescent="0.45">
      <c r="A42" s="54" t="s">
        <v>26</v>
      </c>
      <c r="B42" s="54">
        <f>COUNTIFS(G41:AK41,"&gt;="&amp;H$5,G41:AK41,"&lt;="&amp;P$5,G42:AK42,"土",G43:AK43,"〇")+COUNTIFS(G41:AK41,"&gt;="&amp;H$5,G41:AK41,"&lt;="&amp;P$5,G42:AK42,"日",G43:AK43,"〇")</f>
        <v>0</v>
      </c>
      <c r="C42" s="54">
        <f>COUNTIFS(G41:AK41,"&gt;="&amp;H$5,G41:AK41,"&lt;="&amp;P$5,G42:AK42,"土",G45:AK45,"〇")+COUNTIFS(G41:AK41,"&gt;="&amp;H$5,G41:AK41,"&lt;="&amp;P$5,G42:AK42,"日",G45:AK45,"〇")</f>
        <v>0</v>
      </c>
      <c r="E42" s="84"/>
      <c r="F42" s="85"/>
      <c r="G42" s="19" t="str">
        <f>IFERROR(IF(WEEKDAY(G41,1)=1,"日",IF(WEEKDAY(G41,1)=2,"月",IF(WEEKDAY(G41,1)=3,"火",IF(WEEKDAY(G41,1)=4,"水",IF(WEEKDAY(G41,1)=5,"木",IF(WEEKDAY(G41,1)=6,"金","土")))))),"")</f>
        <v/>
      </c>
      <c r="H42" s="19" t="str">
        <f t="shared" ref="H42:N42" si="5">IFERROR(IF(WEEKDAY(H41,1)=1,"日",IF(WEEKDAY(H41,1)=2,"月",IF(WEEKDAY(H41,1)=3,"火",IF(WEEKDAY(H41,1)=4,"水",IF(WEEKDAY(H41,1)=5,"木",IF(WEEKDAY(H41,1)=6,"金","土")))))),"")</f>
        <v/>
      </c>
      <c r="I42" s="19" t="str">
        <f t="shared" si="5"/>
        <v/>
      </c>
      <c r="J42" s="19" t="str">
        <f t="shared" si="5"/>
        <v/>
      </c>
      <c r="K42" s="19" t="str">
        <f t="shared" si="5"/>
        <v/>
      </c>
      <c r="L42" s="19" t="str">
        <f t="shared" si="5"/>
        <v/>
      </c>
      <c r="M42" s="19" t="str">
        <f t="shared" si="5"/>
        <v/>
      </c>
      <c r="N42" s="19" t="str">
        <f t="shared" si="5"/>
        <v/>
      </c>
      <c r="O42" s="19" t="str">
        <f>IFERROR(IF(WEEKDAY(O41,1)=1,"日",IF(WEEKDAY(O41,1)=2,"月",IF(WEEKDAY(O41,1)=3,"火",IF(WEEKDAY(O41,1)=4,"水",IF(WEEKDAY(O41,1)=5,"木",IF(WEEKDAY(O41,1)=6,"金","土")))))),"")</f>
        <v/>
      </c>
      <c r="P42" s="19" t="str">
        <f t="shared" ref="P42:AK42" si="6">IFERROR(IF(WEEKDAY(P41,1)=1,"日",IF(WEEKDAY(P41,1)=2,"月",IF(WEEKDAY(P41,1)=3,"火",IF(WEEKDAY(P41,1)=4,"水",IF(WEEKDAY(P41,1)=5,"木",IF(WEEKDAY(P41,1)=6,"金","土")))))),"")</f>
        <v/>
      </c>
      <c r="Q42" s="19" t="str">
        <f t="shared" si="6"/>
        <v/>
      </c>
      <c r="R42" s="19" t="str">
        <f t="shared" si="6"/>
        <v/>
      </c>
      <c r="S42" s="19" t="str">
        <f t="shared" si="6"/>
        <v/>
      </c>
      <c r="T42" s="19" t="str">
        <f t="shared" si="6"/>
        <v/>
      </c>
      <c r="U42" s="19" t="str">
        <f t="shared" si="6"/>
        <v/>
      </c>
      <c r="V42" s="19" t="str">
        <f t="shared" si="6"/>
        <v/>
      </c>
      <c r="W42" s="19" t="str">
        <f t="shared" si="6"/>
        <v/>
      </c>
      <c r="X42" s="19" t="str">
        <f t="shared" si="6"/>
        <v/>
      </c>
      <c r="Y42" s="19" t="str">
        <f t="shared" si="6"/>
        <v/>
      </c>
      <c r="Z42" s="19" t="str">
        <f t="shared" si="6"/>
        <v/>
      </c>
      <c r="AA42" s="19" t="str">
        <f t="shared" si="6"/>
        <v/>
      </c>
      <c r="AB42" s="19" t="str">
        <f t="shared" si="6"/>
        <v/>
      </c>
      <c r="AC42" s="19" t="str">
        <f t="shared" si="6"/>
        <v/>
      </c>
      <c r="AD42" s="19" t="str">
        <f t="shared" si="6"/>
        <v/>
      </c>
      <c r="AE42" s="19" t="str">
        <f t="shared" si="6"/>
        <v/>
      </c>
      <c r="AF42" s="19" t="str">
        <f t="shared" si="6"/>
        <v/>
      </c>
      <c r="AG42" s="19" t="str">
        <f t="shared" si="6"/>
        <v/>
      </c>
      <c r="AH42" s="19" t="str">
        <f t="shared" si="6"/>
        <v/>
      </c>
      <c r="AI42" s="19" t="str">
        <f t="shared" si="6"/>
        <v/>
      </c>
      <c r="AJ42" s="19" t="str">
        <f t="shared" si="6"/>
        <v/>
      </c>
      <c r="AK42" s="19" t="str">
        <f t="shared" si="6"/>
        <v/>
      </c>
      <c r="AL42" s="87"/>
      <c r="AM42" s="87"/>
      <c r="AN42" s="87"/>
      <c r="AO42" s="94"/>
      <c r="AP42" s="90"/>
      <c r="AQ42" s="92"/>
    </row>
    <row r="43" spans="1:43" ht="20.25" hidden="1" customHeight="1" x14ac:dyDescent="0.4">
      <c r="A43" s="54" t="s">
        <v>32</v>
      </c>
      <c r="B43" s="56">
        <f>AL43</f>
        <v>0</v>
      </c>
      <c r="C43" s="56">
        <f>AL45</f>
        <v>0</v>
      </c>
      <c r="E43" s="95" t="s">
        <v>0</v>
      </c>
      <c r="F43" s="63" t="s">
        <v>7</v>
      </c>
      <c r="G43" s="64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15">
        <f>COUNTIFS(G41:AK41,"&gt;="&amp;H$5,G41:AK41,"&lt;="&amp;P$5,G43:AK43,"〇")</f>
        <v>0</v>
      </c>
      <c r="AM43" s="96">
        <f>IFERROR(AL44/AL43,0)</f>
        <v>0</v>
      </c>
      <c r="AN43" s="97" t="str">
        <f>IF(AND(AL43=0,AL44=0),"対象外",
IF(B42=0,"対象外",
IF(AND(B42/AL43&lt;0.285,AL44&gt;=B42),"〇",
IF(AM43&lt;0.285,"×","〇"))))</f>
        <v>対象外</v>
      </c>
      <c r="AO43" s="78"/>
      <c r="AP43" s="98"/>
      <c r="AQ43" s="100" t="s">
        <v>27</v>
      </c>
    </row>
    <row r="44" spans="1:43" ht="20.25" hidden="1" customHeight="1" thickBot="1" x14ac:dyDescent="0.45">
      <c r="A44" s="54" t="s">
        <v>33</v>
      </c>
      <c r="B44" s="54">
        <f>AL44</f>
        <v>0</v>
      </c>
      <c r="C44" s="54">
        <f>AL46</f>
        <v>0</v>
      </c>
      <c r="E44" s="69"/>
      <c r="F44" s="5" t="s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8"/>
      <c r="AL44" s="7">
        <f>COUNTIFS(G41:AK41,"&gt;="&amp;H$5,G41:AK41,"&lt;="&amp;P$5,G44:AK44,"&lt;&gt;"&amp;"")</f>
        <v>0</v>
      </c>
      <c r="AM44" s="71"/>
      <c r="AN44" s="73"/>
      <c r="AO44" s="79"/>
      <c r="AP44" s="99"/>
      <c r="AQ44" s="101"/>
    </row>
    <row r="45" spans="1:43" ht="20.25" hidden="1" customHeight="1" thickTop="1" x14ac:dyDescent="0.4">
      <c r="A45" s="54" t="s">
        <v>25</v>
      </c>
      <c r="B45" s="57" t="str">
        <f>AN43</f>
        <v>対象外</v>
      </c>
      <c r="C45" s="57" t="str">
        <f>AN45</f>
        <v>対象外</v>
      </c>
      <c r="E45" s="68" t="s">
        <v>1</v>
      </c>
      <c r="F45" s="6" t="s">
        <v>7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27">
        <f>COUNTIFS(G41:AK41,"&gt;="&amp;H$5,G41:AK41,"&lt;="&amp;P$5,G45:AK45,"〇")</f>
        <v>0</v>
      </c>
      <c r="AM45" s="70">
        <f>IFERROR(AL46/AL45,0)</f>
        <v>0</v>
      </c>
      <c r="AN45" s="72" t="str">
        <f>IF(AND(AL45=0,AL46=0),"対象外",
IF(C42=0,"対象外",
IF(AND(C42/AL45&lt;0.285,AL46&gt;=C42),"〇",
IF(AM45&lt;0.285,"×","〇"))))</f>
        <v>対象外</v>
      </c>
      <c r="AO45" s="80" t="str">
        <f>C47</f>
        <v>対象外</v>
      </c>
      <c r="AP45" s="74" t="str">
        <f>IF(AN45="対象外","－",
IF(AN45="×","×",
IF(AND(COUNTIFS(G43:AK43,"〇",G44:AK44,"●",G45:AK45,"〇")=COUNTIFS(G44:AK44,"●",G45:AK45,"〇",G46:AK46,"●"),COUNTIF(G46:AK46,"●")&gt;0),"〇",
IF(AND(COUNTIF(G44:AK44,"●")=0,COUNTIF(G46:AK46,"●")=0,AN45="〇"),"〇","×"))))</f>
        <v>－</v>
      </c>
      <c r="AQ45" s="76" t="s">
        <v>24</v>
      </c>
    </row>
    <row r="46" spans="1:43" ht="20.25" hidden="1" customHeight="1" thickBot="1" x14ac:dyDescent="0.45">
      <c r="A46" s="54" t="s">
        <v>38</v>
      </c>
      <c r="B46" s="57"/>
      <c r="C46" s="57" t="str">
        <f>IF(C40="","",AP45)</f>
        <v/>
      </c>
      <c r="E46" s="69"/>
      <c r="F46" s="5" t="s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8"/>
      <c r="AL46" s="7">
        <f>COUNTIFS(G41:AK41,"&gt;="&amp;H$5,G41:AK41,"&lt;="&amp;P$5,G46:AK46,"&lt;&gt;"&amp;"")</f>
        <v>0</v>
      </c>
      <c r="AM46" s="71"/>
      <c r="AN46" s="73"/>
      <c r="AO46" s="81"/>
      <c r="AP46" s="75"/>
      <c r="AQ46" s="77"/>
    </row>
    <row r="47" spans="1:43" ht="42" hidden="1" customHeight="1" thickTop="1" thickBot="1" x14ac:dyDescent="0.45">
      <c r="A47" s="58" t="s">
        <v>39</v>
      </c>
      <c r="C47" s="62" t="str">
        <f>IF(OR(C40="",AN45="対象外"),"対象外",IF(AND(COUNTIFS(G43:AK43,"〇",G44:AK44,"●",G45:AK45,"〇")=COUNTIFS(G44:AK44,"●",G45:AK45,"〇",G46:AK46,"●"),COUNTIF(G46:AK46,"●")&gt;0),"〇","×"))</f>
        <v>対象外</v>
      </c>
      <c r="E47" s="25" t="s">
        <v>13</v>
      </c>
      <c r="F47" s="20"/>
      <c r="G47" s="22"/>
      <c r="H47" s="22"/>
      <c r="I47" s="22"/>
      <c r="J47" s="22"/>
      <c r="K47" s="22"/>
      <c r="L47" s="22"/>
      <c r="M47" s="22"/>
      <c r="N47" s="22"/>
      <c r="O47" s="21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60"/>
      <c r="AL47" s="31"/>
      <c r="AM47" s="32"/>
      <c r="AN47" s="32"/>
      <c r="AO47" s="32"/>
      <c r="AP47" s="33"/>
      <c r="AQ47" s="23" t="s">
        <v>17</v>
      </c>
    </row>
    <row r="48" spans="1:43" ht="20.25" hidden="1" customHeight="1" x14ac:dyDescent="0.4">
      <c r="E48" s="14"/>
      <c r="F48" s="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4"/>
      <c r="AL48" s="10"/>
      <c r="AM48" s="11"/>
    </row>
    <row r="49" spans="1:43" ht="20.25" hidden="1" customHeight="1" thickBot="1" x14ac:dyDescent="0.45">
      <c r="A49" s="54" t="s">
        <v>30</v>
      </c>
      <c r="B49" s="54" t="str">
        <f>IF(C49="","",IF(C40=12,B40+1,B40))</f>
        <v/>
      </c>
      <c r="C49" s="59" t="str">
        <f>IF(C40="","",IF(DATE(IF(C40=12,B40+1,B40),IF(C40=12,1,C40+1),1)&gt;P$5,"",IF(C40=12,1,C40+1)))</f>
        <v/>
      </c>
      <c r="E49" s="11" t="str">
        <f>IF(B49="","","令和"&amp;B49-2018&amp;"年"&amp;C49&amp;"月")</f>
        <v/>
      </c>
      <c r="G49" s="12" t="s">
        <v>11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1"/>
      <c r="AL49" s="10"/>
      <c r="AM49" s="11"/>
    </row>
    <row r="50" spans="1:43" ht="20.25" hidden="1" customHeight="1" x14ac:dyDescent="0.4">
      <c r="E50" s="82"/>
      <c r="F50" s="83"/>
      <c r="G50" s="15" t="str">
        <f>IF($B49="","",DATE($B49,$C49,1))</f>
        <v/>
      </c>
      <c r="H50" s="15" t="str">
        <f>IF($B49="","",DATE($B49,$C49,2))</f>
        <v/>
      </c>
      <c r="I50" s="15" t="str">
        <f>IF($B49="","",DATE($B49,$C49,3))</f>
        <v/>
      </c>
      <c r="J50" s="15" t="str">
        <f>IF($B49="","",DATE($B49,$C49,4))</f>
        <v/>
      </c>
      <c r="K50" s="15" t="str">
        <f>IF($B49="","",DATE($B49,$C49,5))</f>
        <v/>
      </c>
      <c r="L50" s="15" t="str">
        <f>IF($B49="","",DATE($B49,$C49,6))</f>
        <v/>
      </c>
      <c r="M50" s="15" t="str">
        <f>IF($B49="","",DATE($B49,$C49,7))</f>
        <v/>
      </c>
      <c r="N50" s="15" t="str">
        <f>IF($B49="","",DATE($B49,$C49,8))</f>
        <v/>
      </c>
      <c r="O50" s="15" t="str">
        <f>IF($B49="","",DATE($B49,$C49,9))</f>
        <v/>
      </c>
      <c r="P50" s="15" t="str">
        <f>IF($B49="","",DATE($B49,$C49,10))</f>
        <v/>
      </c>
      <c r="Q50" s="15" t="str">
        <f>IF($B49="","",DATE($B49,$C49,11))</f>
        <v/>
      </c>
      <c r="R50" s="15" t="str">
        <f>IF($B49="","",DATE($B49,$C49,12))</f>
        <v/>
      </c>
      <c r="S50" s="15" t="str">
        <f>IF($B49="","",DATE($B49,$C49,13))</f>
        <v/>
      </c>
      <c r="T50" s="15" t="str">
        <f>IF($B49="","",DATE($B49,$C49,14))</f>
        <v/>
      </c>
      <c r="U50" s="15" t="str">
        <f>IF($B49="","",DATE($B49,$C49,15))</f>
        <v/>
      </c>
      <c r="V50" s="15" t="str">
        <f>IF($B49="","",DATE($B49,$C49,16))</f>
        <v/>
      </c>
      <c r="W50" s="15" t="str">
        <f>IF($B49="","",DATE($B49,$C49,17))</f>
        <v/>
      </c>
      <c r="X50" s="15" t="str">
        <f>IF($B49="","",DATE($B49,$C49,18))</f>
        <v/>
      </c>
      <c r="Y50" s="15" t="str">
        <f>IF($B49="","",DATE($B49,$C49,19))</f>
        <v/>
      </c>
      <c r="Z50" s="15" t="str">
        <f>IF($B49="","",DATE($B49,$C49,20))</f>
        <v/>
      </c>
      <c r="AA50" s="15" t="str">
        <f>IF($B49="","",DATE($B49,$C49,21))</f>
        <v/>
      </c>
      <c r="AB50" s="15" t="str">
        <f>IF($B49="","",DATE($B49,$C49,22))</f>
        <v/>
      </c>
      <c r="AC50" s="15" t="str">
        <f>IF($B49="","",DATE($B49,$C49,23))</f>
        <v/>
      </c>
      <c r="AD50" s="15" t="str">
        <f>IF($B49="","",DATE($B49,$C49,24))</f>
        <v/>
      </c>
      <c r="AE50" s="15" t="str">
        <f>IF($B49="","",DATE($B49,$C49,25))</f>
        <v/>
      </c>
      <c r="AF50" s="15" t="str">
        <f>IF($B49="","",DATE($B49,$C49,26))</f>
        <v/>
      </c>
      <c r="AG50" s="15" t="str">
        <f>IF($B49="","",DATE($B49,$C49,27))</f>
        <v/>
      </c>
      <c r="AH50" s="15" t="str">
        <f>IF($B49="","",DATE($B49,$C49,28))</f>
        <v/>
      </c>
      <c r="AI50" s="15" t="str">
        <f>IF($B49="","",IF(MONTH(DATE($B49,$C49,29))=$C49,DATE($B49,$C49,29),""))</f>
        <v/>
      </c>
      <c r="AJ50" s="15" t="str">
        <f>IF($B49="","",IF(MONTH(DATE($B49,$C49,30))=$C49,DATE($B49,$C49,30),""))</f>
        <v/>
      </c>
      <c r="AK50" s="15" t="str">
        <f>IF($B49="","",IF(MONTH(DATE($B49,$C49,31))=$C49,DATE($B49,$C49,31),""))</f>
        <v/>
      </c>
      <c r="AL50" s="86" t="s">
        <v>8</v>
      </c>
      <c r="AM50" s="86" t="s">
        <v>4</v>
      </c>
      <c r="AN50" s="88" t="s">
        <v>35</v>
      </c>
      <c r="AO50" s="93" t="s">
        <v>42</v>
      </c>
      <c r="AP50" s="89" t="s">
        <v>34</v>
      </c>
      <c r="AQ50" s="91" t="s">
        <v>13</v>
      </c>
    </row>
    <row r="51" spans="1:43" ht="20.25" hidden="1" customHeight="1" thickBot="1" x14ac:dyDescent="0.45">
      <c r="A51" s="54" t="s">
        <v>26</v>
      </c>
      <c r="B51" s="54">
        <f>COUNTIFS(G50:AK50,"&gt;="&amp;H$5,G50:AK50,"&lt;="&amp;P$5,G51:AK51,"土",G52:AK52,"〇")+COUNTIFS(G50:AK50,"&gt;="&amp;H$5,G50:AK50,"&lt;="&amp;P$5,G51:AK51,"日",G52:AK52,"〇")</f>
        <v>0</v>
      </c>
      <c r="C51" s="54">
        <f>COUNTIFS(G50:AK50,"&gt;="&amp;H$5,G50:AK50,"&lt;="&amp;P$5,G51:AK51,"土",G54:AK54,"〇")+COUNTIFS(G50:AK50,"&gt;="&amp;H$5,G50:AK50,"&lt;="&amp;P$5,G51:AK51,"日",G54:AK54,"〇")</f>
        <v>0</v>
      </c>
      <c r="E51" s="84"/>
      <c r="F51" s="85"/>
      <c r="G51" s="19" t="str">
        <f>IFERROR(IF(WEEKDAY(G50,1)=1,"日",IF(WEEKDAY(G50,1)=2,"月",IF(WEEKDAY(G50,1)=3,"火",IF(WEEKDAY(G50,1)=4,"水",IF(WEEKDAY(G50,1)=5,"木",IF(WEEKDAY(G50,1)=6,"金","土")))))),"")</f>
        <v/>
      </c>
      <c r="H51" s="19" t="str">
        <f t="shared" ref="H51:N51" si="7">IFERROR(IF(WEEKDAY(H50,1)=1,"日",IF(WEEKDAY(H50,1)=2,"月",IF(WEEKDAY(H50,1)=3,"火",IF(WEEKDAY(H50,1)=4,"水",IF(WEEKDAY(H50,1)=5,"木",IF(WEEKDAY(H50,1)=6,"金","土")))))),"")</f>
        <v/>
      </c>
      <c r="I51" s="19" t="str">
        <f t="shared" si="7"/>
        <v/>
      </c>
      <c r="J51" s="19" t="str">
        <f t="shared" si="7"/>
        <v/>
      </c>
      <c r="K51" s="19" t="str">
        <f t="shared" si="7"/>
        <v/>
      </c>
      <c r="L51" s="19" t="str">
        <f t="shared" si="7"/>
        <v/>
      </c>
      <c r="M51" s="19" t="str">
        <f t="shared" si="7"/>
        <v/>
      </c>
      <c r="N51" s="19" t="str">
        <f t="shared" si="7"/>
        <v/>
      </c>
      <c r="O51" s="19" t="str">
        <f>IFERROR(IF(WEEKDAY(O50,1)=1,"日",IF(WEEKDAY(O50,1)=2,"月",IF(WEEKDAY(O50,1)=3,"火",IF(WEEKDAY(O50,1)=4,"水",IF(WEEKDAY(O50,1)=5,"木",IF(WEEKDAY(O50,1)=6,"金","土")))))),"")</f>
        <v/>
      </c>
      <c r="P51" s="19" t="str">
        <f t="shared" ref="P51:AK51" si="8">IFERROR(IF(WEEKDAY(P50,1)=1,"日",IF(WEEKDAY(P50,1)=2,"月",IF(WEEKDAY(P50,1)=3,"火",IF(WEEKDAY(P50,1)=4,"水",IF(WEEKDAY(P50,1)=5,"木",IF(WEEKDAY(P50,1)=6,"金","土")))))),"")</f>
        <v/>
      </c>
      <c r="Q51" s="19" t="str">
        <f t="shared" si="8"/>
        <v/>
      </c>
      <c r="R51" s="19" t="str">
        <f t="shared" si="8"/>
        <v/>
      </c>
      <c r="S51" s="19" t="str">
        <f t="shared" si="8"/>
        <v/>
      </c>
      <c r="T51" s="19" t="str">
        <f t="shared" si="8"/>
        <v/>
      </c>
      <c r="U51" s="19" t="str">
        <f t="shared" si="8"/>
        <v/>
      </c>
      <c r="V51" s="19" t="str">
        <f t="shared" si="8"/>
        <v/>
      </c>
      <c r="W51" s="19" t="str">
        <f t="shared" si="8"/>
        <v/>
      </c>
      <c r="X51" s="19" t="str">
        <f t="shared" si="8"/>
        <v/>
      </c>
      <c r="Y51" s="19" t="str">
        <f t="shared" si="8"/>
        <v/>
      </c>
      <c r="Z51" s="19" t="str">
        <f t="shared" si="8"/>
        <v/>
      </c>
      <c r="AA51" s="19" t="str">
        <f t="shared" si="8"/>
        <v/>
      </c>
      <c r="AB51" s="19" t="str">
        <f t="shared" si="8"/>
        <v/>
      </c>
      <c r="AC51" s="19" t="str">
        <f t="shared" si="8"/>
        <v/>
      </c>
      <c r="AD51" s="19" t="str">
        <f t="shared" si="8"/>
        <v/>
      </c>
      <c r="AE51" s="19" t="str">
        <f t="shared" si="8"/>
        <v/>
      </c>
      <c r="AF51" s="19" t="str">
        <f t="shared" si="8"/>
        <v/>
      </c>
      <c r="AG51" s="19" t="str">
        <f t="shared" si="8"/>
        <v/>
      </c>
      <c r="AH51" s="19" t="str">
        <f t="shared" si="8"/>
        <v/>
      </c>
      <c r="AI51" s="19" t="str">
        <f t="shared" si="8"/>
        <v/>
      </c>
      <c r="AJ51" s="19" t="str">
        <f t="shared" si="8"/>
        <v/>
      </c>
      <c r="AK51" s="19" t="str">
        <f t="shared" si="8"/>
        <v/>
      </c>
      <c r="AL51" s="87"/>
      <c r="AM51" s="87"/>
      <c r="AN51" s="87"/>
      <c r="AO51" s="94"/>
      <c r="AP51" s="90"/>
      <c r="AQ51" s="92"/>
    </row>
    <row r="52" spans="1:43" ht="20.25" hidden="1" customHeight="1" x14ac:dyDescent="0.4">
      <c r="A52" s="54" t="s">
        <v>32</v>
      </c>
      <c r="B52" s="56">
        <f>AL52</f>
        <v>0</v>
      </c>
      <c r="C52" s="56">
        <f>AL54</f>
        <v>0</v>
      </c>
      <c r="E52" s="95" t="s">
        <v>0</v>
      </c>
      <c r="F52" s="63" t="s">
        <v>7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15">
        <f>COUNTIFS(G50:AK50,"&gt;="&amp;H$5,G50:AK50,"&lt;="&amp;P$5,G52:AK52,"〇")</f>
        <v>0</v>
      </c>
      <c r="AM52" s="96">
        <f>IFERROR(AL53/AL52,0)</f>
        <v>0</v>
      </c>
      <c r="AN52" s="97" t="str">
        <f>IF(AND(AL52=0,AL53=0),"対象外",
IF(B51=0,"対象外",
IF(AND(B51/AL52&lt;0.285,AL53&gt;=B51),"〇",
IF(AM52&lt;0.285,"×","〇"))))</f>
        <v>対象外</v>
      </c>
      <c r="AO52" s="78"/>
      <c r="AP52" s="98"/>
      <c r="AQ52" s="100" t="s">
        <v>27</v>
      </c>
    </row>
    <row r="53" spans="1:43" ht="20.25" hidden="1" customHeight="1" thickBot="1" x14ac:dyDescent="0.45">
      <c r="A53" s="54" t="s">
        <v>33</v>
      </c>
      <c r="B53" s="54">
        <f>AL53</f>
        <v>0</v>
      </c>
      <c r="C53" s="54">
        <f>AL55</f>
        <v>0</v>
      </c>
      <c r="E53" s="69"/>
      <c r="F53" s="5" t="s">
        <v>10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8"/>
      <c r="AL53" s="7">
        <f>COUNTIFS(G50:AK50,"&gt;="&amp;H$5,G50:AK50,"&lt;="&amp;P$5,G53:AK53,"&lt;&gt;"&amp;"")</f>
        <v>0</v>
      </c>
      <c r="AM53" s="71"/>
      <c r="AN53" s="73"/>
      <c r="AO53" s="79"/>
      <c r="AP53" s="99"/>
      <c r="AQ53" s="101"/>
    </row>
    <row r="54" spans="1:43" ht="20.25" hidden="1" customHeight="1" thickTop="1" x14ac:dyDescent="0.4">
      <c r="A54" s="54" t="s">
        <v>25</v>
      </c>
      <c r="B54" s="57" t="str">
        <f>AN52</f>
        <v>対象外</v>
      </c>
      <c r="C54" s="57" t="str">
        <f>AN54</f>
        <v>対象外</v>
      </c>
      <c r="E54" s="68" t="s">
        <v>1</v>
      </c>
      <c r="F54" s="6" t="s">
        <v>7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27">
        <f>COUNTIFS(G50:AK50,"&gt;="&amp;H$5,G50:AK50,"&lt;="&amp;P$5,G54:AK54,"〇")</f>
        <v>0</v>
      </c>
      <c r="AM54" s="70">
        <f>IFERROR(AL55/AL54,0)</f>
        <v>0</v>
      </c>
      <c r="AN54" s="72" t="str">
        <f>IF(AND(AL54=0,AL55=0),"対象外",
IF(C51=0,"対象外",
IF(AND(C51/AL54&lt;0.285,AL55&gt;=C51),"〇",
IF(AM54&lt;0.285,"×","〇"))))</f>
        <v>対象外</v>
      </c>
      <c r="AO54" s="80" t="str">
        <f>C56</f>
        <v>対象外</v>
      </c>
      <c r="AP54" s="74" t="str">
        <f>IF(AN54="対象外","－",
IF(AN54="×","×",
IF(AND(COUNTIFS(G52:AK52,"〇",G53:AK53,"●",G54:AK54,"〇")=COUNTIFS(G53:AK53,"●",G54:AK54,"〇",G55:AK55,"●"),COUNTIF(G55:AK55,"●")&gt;0),"〇",
IF(AND(COUNTIF(G53:AK53,"●")=0,COUNTIF(G55:AK55,"●")=0,AN54="〇"),"〇","×"))))</f>
        <v>－</v>
      </c>
      <c r="AQ54" s="76" t="s">
        <v>24</v>
      </c>
    </row>
    <row r="55" spans="1:43" ht="20.25" hidden="1" customHeight="1" thickBot="1" x14ac:dyDescent="0.45">
      <c r="A55" s="54" t="s">
        <v>38</v>
      </c>
      <c r="B55" s="57"/>
      <c r="C55" s="57" t="str">
        <f>IF(C49="","",AP54)</f>
        <v/>
      </c>
      <c r="E55" s="69"/>
      <c r="F55" s="5" t="s">
        <v>10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8"/>
      <c r="AL55" s="7">
        <f>COUNTIFS(G50:AK50,"&gt;="&amp;H$5,G50:AK50,"&lt;="&amp;P$5,G55:AK55,"&lt;&gt;"&amp;"")</f>
        <v>0</v>
      </c>
      <c r="AM55" s="71"/>
      <c r="AN55" s="73"/>
      <c r="AO55" s="81"/>
      <c r="AP55" s="75"/>
      <c r="AQ55" s="77"/>
    </row>
    <row r="56" spans="1:43" ht="42" hidden="1" customHeight="1" thickTop="1" thickBot="1" x14ac:dyDescent="0.45">
      <c r="A56" s="58" t="s">
        <v>39</v>
      </c>
      <c r="C56" s="62" t="str">
        <f>IF(OR(C49="",AN54="対象外"),"対象外",IF(AND(COUNTIFS(G52:AK52,"〇",G53:AK53,"●",G54:AK54,"〇")=COUNTIFS(G53:AK53,"●",G54:AK54,"〇",G55:AK55,"●"),COUNTIF(G55:AK55,"●")&gt;0),"〇","×"))</f>
        <v>対象外</v>
      </c>
      <c r="E56" s="25" t="s">
        <v>13</v>
      </c>
      <c r="F56" s="20"/>
      <c r="G56" s="22"/>
      <c r="H56" s="22"/>
      <c r="I56" s="22"/>
      <c r="J56" s="22"/>
      <c r="K56" s="22"/>
      <c r="L56" s="22"/>
      <c r="M56" s="22"/>
      <c r="N56" s="22"/>
      <c r="O56" s="2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60"/>
      <c r="AL56" s="31"/>
      <c r="AM56" s="32"/>
      <c r="AN56" s="32"/>
      <c r="AO56" s="32"/>
      <c r="AP56" s="33"/>
      <c r="AQ56" s="23" t="s">
        <v>17</v>
      </c>
    </row>
    <row r="57" spans="1:43" ht="20.25" hidden="1" customHeight="1" x14ac:dyDescent="0.4">
      <c r="E57" s="14"/>
      <c r="F57" s="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4"/>
      <c r="AL57" s="10"/>
      <c r="AM57" s="11"/>
    </row>
    <row r="58" spans="1:43" ht="20.25" hidden="1" customHeight="1" thickBot="1" x14ac:dyDescent="0.45">
      <c r="A58" s="54" t="s">
        <v>30</v>
      </c>
      <c r="B58" s="54" t="str">
        <f>IF(C58="","",IF(C49=12,B49+1,B49))</f>
        <v/>
      </c>
      <c r="C58" s="59" t="str">
        <f>IF(C49="","",IF(DATE(IF(C49=12,B49+1,B49),IF(C49=12,1,C49+1),1)&gt;P$5,"",IF(C49=12,1,C49+1)))</f>
        <v/>
      </c>
      <c r="E58" s="11" t="str">
        <f>IF(B58="","","令和"&amp;B58-2018&amp;"年"&amp;C58&amp;"月")</f>
        <v/>
      </c>
      <c r="G58" s="12" t="s">
        <v>11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1"/>
      <c r="AL58" s="10"/>
      <c r="AM58" s="11"/>
    </row>
    <row r="59" spans="1:43" ht="20.25" hidden="1" customHeight="1" x14ac:dyDescent="0.4">
      <c r="E59" s="82"/>
      <c r="F59" s="83"/>
      <c r="G59" s="15" t="str">
        <f>IF($B58="","",DATE($B58,$C58,1))</f>
        <v/>
      </c>
      <c r="H59" s="15" t="str">
        <f>IF($B58="","",DATE($B58,$C58,2))</f>
        <v/>
      </c>
      <c r="I59" s="15" t="str">
        <f>IF($B58="","",DATE($B58,$C58,3))</f>
        <v/>
      </c>
      <c r="J59" s="15" t="str">
        <f>IF($B58="","",DATE($B58,$C58,4))</f>
        <v/>
      </c>
      <c r="K59" s="15" t="str">
        <f>IF($B58="","",DATE($B58,$C58,5))</f>
        <v/>
      </c>
      <c r="L59" s="15" t="str">
        <f>IF($B58="","",DATE($B58,$C58,6))</f>
        <v/>
      </c>
      <c r="M59" s="15" t="str">
        <f>IF($B58="","",DATE($B58,$C58,7))</f>
        <v/>
      </c>
      <c r="N59" s="15" t="str">
        <f>IF($B58="","",DATE($B58,$C58,8))</f>
        <v/>
      </c>
      <c r="O59" s="15" t="str">
        <f>IF($B58="","",DATE($B58,$C58,9))</f>
        <v/>
      </c>
      <c r="P59" s="15" t="str">
        <f>IF($B58="","",DATE($B58,$C58,10))</f>
        <v/>
      </c>
      <c r="Q59" s="15" t="str">
        <f>IF($B58="","",DATE($B58,$C58,11))</f>
        <v/>
      </c>
      <c r="R59" s="15" t="str">
        <f>IF($B58="","",DATE($B58,$C58,12))</f>
        <v/>
      </c>
      <c r="S59" s="15" t="str">
        <f>IF($B58="","",DATE($B58,$C58,13))</f>
        <v/>
      </c>
      <c r="T59" s="15" t="str">
        <f>IF($B58="","",DATE($B58,$C58,14))</f>
        <v/>
      </c>
      <c r="U59" s="15" t="str">
        <f>IF($B58="","",DATE($B58,$C58,15))</f>
        <v/>
      </c>
      <c r="V59" s="15" t="str">
        <f>IF($B58="","",DATE($B58,$C58,16))</f>
        <v/>
      </c>
      <c r="W59" s="15" t="str">
        <f>IF($B58="","",DATE($B58,$C58,17))</f>
        <v/>
      </c>
      <c r="X59" s="15" t="str">
        <f>IF($B58="","",DATE($B58,$C58,18))</f>
        <v/>
      </c>
      <c r="Y59" s="15" t="str">
        <f>IF($B58="","",DATE($B58,$C58,19))</f>
        <v/>
      </c>
      <c r="Z59" s="15" t="str">
        <f>IF($B58="","",DATE($B58,$C58,20))</f>
        <v/>
      </c>
      <c r="AA59" s="15" t="str">
        <f>IF($B58="","",DATE($B58,$C58,21))</f>
        <v/>
      </c>
      <c r="AB59" s="15" t="str">
        <f>IF($B58="","",DATE($B58,$C58,22))</f>
        <v/>
      </c>
      <c r="AC59" s="15" t="str">
        <f>IF($B58="","",DATE($B58,$C58,23))</f>
        <v/>
      </c>
      <c r="AD59" s="15" t="str">
        <f>IF($B58="","",DATE($B58,$C58,24))</f>
        <v/>
      </c>
      <c r="AE59" s="15" t="str">
        <f>IF($B58="","",DATE($B58,$C58,25))</f>
        <v/>
      </c>
      <c r="AF59" s="15" t="str">
        <f>IF($B58="","",DATE($B58,$C58,26))</f>
        <v/>
      </c>
      <c r="AG59" s="15" t="str">
        <f>IF($B58="","",DATE($B58,$C58,27))</f>
        <v/>
      </c>
      <c r="AH59" s="15" t="str">
        <f>IF($B58="","",DATE($B58,$C58,28))</f>
        <v/>
      </c>
      <c r="AI59" s="15" t="str">
        <f>IF($B58="","",IF(MONTH(DATE($B58,$C58,29))=$C58,DATE($B58,$C58,29),""))</f>
        <v/>
      </c>
      <c r="AJ59" s="15" t="str">
        <f>IF($B58="","",IF(MONTH(DATE($B58,$C58,30))=$C58,DATE($B58,$C58,30),""))</f>
        <v/>
      </c>
      <c r="AK59" s="15" t="str">
        <f>IF($B58="","",IF(MONTH(DATE($B58,$C58,31))=$C58,DATE($B58,$C58,31),""))</f>
        <v/>
      </c>
      <c r="AL59" s="86" t="s">
        <v>8</v>
      </c>
      <c r="AM59" s="86" t="s">
        <v>4</v>
      </c>
      <c r="AN59" s="88" t="s">
        <v>35</v>
      </c>
      <c r="AO59" s="93" t="s">
        <v>42</v>
      </c>
      <c r="AP59" s="89" t="s">
        <v>34</v>
      </c>
      <c r="AQ59" s="91" t="s">
        <v>13</v>
      </c>
    </row>
    <row r="60" spans="1:43" ht="20.25" hidden="1" customHeight="1" thickBot="1" x14ac:dyDescent="0.45">
      <c r="A60" s="54" t="s">
        <v>26</v>
      </c>
      <c r="B60" s="54">
        <f>COUNTIFS(G59:AK59,"&gt;="&amp;H$5,G59:AK59,"&lt;="&amp;P$5,G60:AK60,"土",G61:AK61,"〇")+COUNTIFS(G59:AK59,"&gt;="&amp;H$5,G59:AK59,"&lt;="&amp;P$5,G60:AK60,"日",G61:AK61,"〇")</f>
        <v>0</v>
      </c>
      <c r="C60" s="54">
        <f>COUNTIFS(G59:AK59,"&gt;="&amp;H$5,G59:AK59,"&lt;="&amp;P$5,G60:AK60,"土",G63:AK63,"〇")+COUNTIFS(G59:AK59,"&gt;="&amp;H$5,G59:AK59,"&lt;="&amp;P$5,G60:AK60,"日",G63:AK63,"〇")</f>
        <v>0</v>
      </c>
      <c r="E60" s="84"/>
      <c r="F60" s="85"/>
      <c r="G60" s="19" t="str">
        <f>IFERROR(IF(WEEKDAY(G59,1)=1,"日",IF(WEEKDAY(G59,1)=2,"月",IF(WEEKDAY(G59,1)=3,"火",IF(WEEKDAY(G59,1)=4,"水",IF(WEEKDAY(G59,1)=5,"木",IF(WEEKDAY(G59,1)=6,"金","土")))))),"")</f>
        <v/>
      </c>
      <c r="H60" s="19" t="str">
        <f t="shared" ref="H60:N60" si="9">IFERROR(IF(WEEKDAY(H59,1)=1,"日",IF(WEEKDAY(H59,1)=2,"月",IF(WEEKDAY(H59,1)=3,"火",IF(WEEKDAY(H59,1)=4,"水",IF(WEEKDAY(H59,1)=5,"木",IF(WEEKDAY(H59,1)=6,"金","土")))))),"")</f>
        <v/>
      </c>
      <c r="I60" s="19" t="str">
        <f t="shared" si="9"/>
        <v/>
      </c>
      <c r="J60" s="19" t="str">
        <f t="shared" si="9"/>
        <v/>
      </c>
      <c r="K60" s="19" t="str">
        <f t="shared" si="9"/>
        <v/>
      </c>
      <c r="L60" s="19" t="str">
        <f t="shared" si="9"/>
        <v/>
      </c>
      <c r="M60" s="19" t="str">
        <f t="shared" si="9"/>
        <v/>
      </c>
      <c r="N60" s="19" t="str">
        <f t="shared" si="9"/>
        <v/>
      </c>
      <c r="O60" s="19" t="str">
        <f>IFERROR(IF(WEEKDAY(O59,1)=1,"日",IF(WEEKDAY(O59,1)=2,"月",IF(WEEKDAY(O59,1)=3,"火",IF(WEEKDAY(O59,1)=4,"水",IF(WEEKDAY(O59,1)=5,"木",IF(WEEKDAY(O59,1)=6,"金","土")))))),"")</f>
        <v/>
      </c>
      <c r="P60" s="19" t="str">
        <f t="shared" ref="P60:AK60" si="10">IFERROR(IF(WEEKDAY(P59,1)=1,"日",IF(WEEKDAY(P59,1)=2,"月",IF(WEEKDAY(P59,1)=3,"火",IF(WEEKDAY(P59,1)=4,"水",IF(WEEKDAY(P59,1)=5,"木",IF(WEEKDAY(P59,1)=6,"金","土")))))),"")</f>
        <v/>
      </c>
      <c r="Q60" s="19" t="str">
        <f t="shared" si="10"/>
        <v/>
      </c>
      <c r="R60" s="19" t="str">
        <f t="shared" si="10"/>
        <v/>
      </c>
      <c r="S60" s="19" t="str">
        <f t="shared" si="10"/>
        <v/>
      </c>
      <c r="T60" s="19" t="str">
        <f t="shared" si="10"/>
        <v/>
      </c>
      <c r="U60" s="19" t="str">
        <f t="shared" si="10"/>
        <v/>
      </c>
      <c r="V60" s="19" t="str">
        <f t="shared" si="10"/>
        <v/>
      </c>
      <c r="W60" s="19" t="str">
        <f t="shared" si="10"/>
        <v/>
      </c>
      <c r="X60" s="19" t="str">
        <f t="shared" si="10"/>
        <v/>
      </c>
      <c r="Y60" s="19" t="str">
        <f t="shared" si="10"/>
        <v/>
      </c>
      <c r="Z60" s="19" t="str">
        <f t="shared" si="10"/>
        <v/>
      </c>
      <c r="AA60" s="19" t="str">
        <f t="shared" si="10"/>
        <v/>
      </c>
      <c r="AB60" s="19" t="str">
        <f t="shared" si="10"/>
        <v/>
      </c>
      <c r="AC60" s="19" t="str">
        <f t="shared" si="10"/>
        <v/>
      </c>
      <c r="AD60" s="19" t="str">
        <f t="shared" si="10"/>
        <v/>
      </c>
      <c r="AE60" s="19" t="str">
        <f t="shared" si="10"/>
        <v/>
      </c>
      <c r="AF60" s="19" t="str">
        <f t="shared" si="10"/>
        <v/>
      </c>
      <c r="AG60" s="19" t="str">
        <f t="shared" si="10"/>
        <v/>
      </c>
      <c r="AH60" s="19" t="str">
        <f t="shared" si="10"/>
        <v/>
      </c>
      <c r="AI60" s="19" t="str">
        <f t="shared" si="10"/>
        <v/>
      </c>
      <c r="AJ60" s="19" t="str">
        <f t="shared" si="10"/>
        <v/>
      </c>
      <c r="AK60" s="19" t="str">
        <f t="shared" si="10"/>
        <v/>
      </c>
      <c r="AL60" s="87"/>
      <c r="AM60" s="87"/>
      <c r="AN60" s="87"/>
      <c r="AO60" s="94"/>
      <c r="AP60" s="90"/>
      <c r="AQ60" s="92"/>
    </row>
    <row r="61" spans="1:43" ht="20.25" hidden="1" customHeight="1" x14ac:dyDescent="0.4">
      <c r="A61" s="54" t="s">
        <v>32</v>
      </c>
      <c r="B61" s="56">
        <f>AL61</f>
        <v>0</v>
      </c>
      <c r="C61" s="56">
        <f>AL63</f>
        <v>0</v>
      </c>
      <c r="E61" s="95" t="s">
        <v>0</v>
      </c>
      <c r="F61" s="63" t="s">
        <v>7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15">
        <f>COUNTIFS(G59:AK59,"&gt;="&amp;H$5,G59:AK59,"&lt;="&amp;P$5,G61:AK61,"〇")</f>
        <v>0</v>
      </c>
      <c r="AM61" s="96">
        <f>IFERROR(AL62/AL61,0)</f>
        <v>0</v>
      </c>
      <c r="AN61" s="97" t="str">
        <f>IF(AND(AL61=0,AL62=0),"対象外",
IF(B60=0,"対象外",
IF(AND(B60/AL61&lt;0.285,AL62&gt;=B60),"〇",
IF(AM61&lt;0.285,"×","〇"))))</f>
        <v>対象外</v>
      </c>
      <c r="AO61" s="78"/>
      <c r="AP61" s="98"/>
      <c r="AQ61" s="100" t="s">
        <v>27</v>
      </c>
    </row>
    <row r="62" spans="1:43" ht="20.25" hidden="1" customHeight="1" thickBot="1" x14ac:dyDescent="0.45">
      <c r="A62" s="54" t="s">
        <v>33</v>
      </c>
      <c r="B62" s="54">
        <f>AL62</f>
        <v>0</v>
      </c>
      <c r="C62" s="54">
        <f>AL64</f>
        <v>0</v>
      </c>
      <c r="E62" s="69"/>
      <c r="F62" s="5" t="s">
        <v>10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8"/>
      <c r="AL62" s="7">
        <f>COUNTIFS(G59:AK59,"&gt;="&amp;H$5,G59:AK59,"&lt;="&amp;P$5,G62:AK62,"&lt;&gt;"&amp;"")</f>
        <v>0</v>
      </c>
      <c r="AM62" s="71"/>
      <c r="AN62" s="73"/>
      <c r="AO62" s="79"/>
      <c r="AP62" s="99"/>
      <c r="AQ62" s="101"/>
    </row>
    <row r="63" spans="1:43" ht="20.25" hidden="1" customHeight="1" thickTop="1" x14ac:dyDescent="0.4">
      <c r="A63" s="54" t="s">
        <v>25</v>
      </c>
      <c r="B63" s="57" t="str">
        <f>AN61</f>
        <v>対象外</v>
      </c>
      <c r="C63" s="57" t="str">
        <f>AN63</f>
        <v>対象外</v>
      </c>
      <c r="E63" s="68" t="s">
        <v>1</v>
      </c>
      <c r="F63" s="6" t="s">
        <v>7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27">
        <f>COUNTIFS(G59:AK59,"&gt;="&amp;H$5,G59:AK59,"&lt;="&amp;P$5,G63:AK63,"〇")</f>
        <v>0</v>
      </c>
      <c r="AM63" s="70">
        <f>IFERROR(AL64/AL63,0)</f>
        <v>0</v>
      </c>
      <c r="AN63" s="72" t="str">
        <f>IF(AND(AL63=0,AL64=0),"対象外",
IF(C60=0,"対象外",
IF(AND(C60/AL63&lt;0.285,AL64&gt;=C60),"〇",
IF(AM63&lt;0.285,"×","〇"))))</f>
        <v>対象外</v>
      </c>
      <c r="AO63" s="80" t="str">
        <f>C65</f>
        <v>対象外</v>
      </c>
      <c r="AP63" s="74" t="str">
        <f>IF(AN63="対象外","－",
IF(AN63="×","×",
IF(AND(COUNTIFS(G61:AK61,"〇",G62:AK62,"●",G63:AK63,"〇")=COUNTIFS(G62:AK62,"●",G63:AK63,"〇",G64:AK64,"●"),COUNTIF(G64:AK64,"●")&gt;0),"〇",
IF(AND(COUNTIF(G62:AK62,"●")=0,COUNTIF(G64:AK64,"●")=0,AN63="〇"),"〇","×"))))</f>
        <v>－</v>
      </c>
      <c r="AQ63" s="76" t="s">
        <v>24</v>
      </c>
    </row>
    <row r="64" spans="1:43" ht="20.25" hidden="1" customHeight="1" thickBot="1" x14ac:dyDescent="0.45">
      <c r="A64" s="54" t="s">
        <v>38</v>
      </c>
      <c r="B64" s="57"/>
      <c r="C64" s="57" t="str">
        <f>IF(C58="","",AP63)</f>
        <v/>
      </c>
      <c r="E64" s="69"/>
      <c r="F64" s="5" t="s">
        <v>10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8"/>
      <c r="AL64" s="7">
        <f>COUNTIFS(G59:AK59,"&gt;="&amp;H$5,G59:AK59,"&lt;="&amp;P$5,G64:AK64,"&lt;&gt;"&amp;"")</f>
        <v>0</v>
      </c>
      <c r="AM64" s="71"/>
      <c r="AN64" s="73"/>
      <c r="AO64" s="81"/>
      <c r="AP64" s="75"/>
      <c r="AQ64" s="77"/>
    </row>
    <row r="65" spans="1:43" ht="42" hidden="1" customHeight="1" thickTop="1" thickBot="1" x14ac:dyDescent="0.45">
      <c r="A65" s="58" t="s">
        <v>39</v>
      </c>
      <c r="C65" s="62" t="str">
        <f>IF(OR(C58="",AN63="対象外"),"対象外",IF(AND(COUNTIFS(G61:AK61,"〇",G62:AK62,"●",G63:AK63,"〇")=COUNTIFS(G62:AK62,"●",G63:AK63,"〇",G64:AK64,"●"),COUNTIF(G64:AK64,"●")&gt;0),"〇","×"))</f>
        <v>対象外</v>
      </c>
      <c r="E65" s="25" t="s">
        <v>13</v>
      </c>
      <c r="F65" s="20"/>
      <c r="G65" s="22"/>
      <c r="H65" s="22"/>
      <c r="I65" s="22"/>
      <c r="J65" s="22"/>
      <c r="K65" s="22"/>
      <c r="L65" s="22"/>
      <c r="M65" s="22"/>
      <c r="N65" s="22"/>
      <c r="O65" s="21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60"/>
      <c r="AL65" s="31"/>
      <c r="AM65" s="32"/>
      <c r="AN65" s="32"/>
      <c r="AO65" s="32"/>
      <c r="AP65" s="33"/>
      <c r="AQ65" s="23" t="s">
        <v>17</v>
      </c>
    </row>
    <row r="66" spans="1:43" ht="20.25" hidden="1" customHeight="1" x14ac:dyDescent="0.4">
      <c r="E66" s="14"/>
      <c r="F66" s="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4"/>
      <c r="AL66" s="10"/>
      <c r="AM66" s="11"/>
    </row>
    <row r="67" spans="1:43" ht="20.25" hidden="1" customHeight="1" thickBot="1" x14ac:dyDescent="0.45">
      <c r="A67" s="54" t="s">
        <v>30</v>
      </c>
      <c r="B67" s="54" t="str">
        <f>IF(C67="","",IF(C58=12,B58+1,B58))</f>
        <v/>
      </c>
      <c r="C67" s="59" t="str">
        <f>IF(C58="","",IF(DATE(IF(C58=12,B58+1,B58),IF(C58=12,1,C58+1),1)&gt;P$5,"",IF(C58=12,1,C58+1)))</f>
        <v/>
      </c>
      <c r="E67" s="11" t="str">
        <f>IF(B67="","","令和"&amp;B67-2018&amp;"年"&amp;C67&amp;"月")</f>
        <v/>
      </c>
      <c r="G67" s="12" t="s">
        <v>11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1"/>
      <c r="AL67" s="10"/>
      <c r="AM67" s="11"/>
    </row>
    <row r="68" spans="1:43" ht="20.25" hidden="1" customHeight="1" x14ac:dyDescent="0.4">
      <c r="E68" s="82"/>
      <c r="F68" s="83"/>
      <c r="G68" s="15" t="str">
        <f>IF($B67="","",DATE($B67,$C67,1))</f>
        <v/>
      </c>
      <c r="H68" s="15" t="str">
        <f>IF($B67="","",DATE($B67,$C67,2))</f>
        <v/>
      </c>
      <c r="I68" s="15" t="str">
        <f>IF($B67="","",DATE($B67,$C67,3))</f>
        <v/>
      </c>
      <c r="J68" s="15" t="str">
        <f>IF($B67="","",DATE($B67,$C67,4))</f>
        <v/>
      </c>
      <c r="K68" s="15" t="str">
        <f>IF($B67="","",DATE($B67,$C67,5))</f>
        <v/>
      </c>
      <c r="L68" s="15" t="str">
        <f>IF($B67="","",DATE($B67,$C67,6))</f>
        <v/>
      </c>
      <c r="M68" s="15" t="str">
        <f>IF($B67="","",DATE($B67,$C67,7))</f>
        <v/>
      </c>
      <c r="N68" s="15" t="str">
        <f>IF($B67="","",DATE($B67,$C67,8))</f>
        <v/>
      </c>
      <c r="O68" s="15" t="str">
        <f>IF($B67="","",DATE($B67,$C67,9))</f>
        <v/>
      </c>
      <c r="P68" s="15" t="str">
        <f>IF($B67="","",DATE($B67,$C67,10))</f>
        <v/>
      </c>
      <c r="Q68" s="15" t="str">
        <f>IF($B67="","",DATE($B67,$C67,11))</f>
        <v/>
      </c>
      <c r="R68" s="15" t="str">
        <f>IF($B67="","",DATE($B67,$C67,12))</f>
        <v/>
      </c>
      <c r="S68" s="15" t="str">
        <f>IF($B67="","",DATE($B67,$C67,13))</f>
        <v/>
      </c>
      <c r="T68" s="15" t="str">
        <f>IF($B67="","",DATE($B67,$C67,14))</f>
        <v/>
      </c>
      <c r="U68" s="15" t="str">
        <f>IF($B67="","",DATE($B67,$C67,15))</f>
        <v/>
      </c>
      <c r="V68" s="15" t="str">
        <f>IF($B67="","",DATE($B67,$C67,16))</f>
        <v/>
      </c>
      <c r="W68" s="15" t="str">
        <f>IF($B67="","",DATE($B67,$C67,17))</f>
        <v/>
      </c>
      <c r="X68" s="15" t="str">
        <f>IF($B67="","",DATE($B67,$C67,18))</f>
        <v/>
      </c>
      <c r="Y68" s="15" t="str">
        <f>IF($B67="","",DATE($B67,$C67,19))</f>
        <v/>
      </c>
      <c r="Z68" s="15" t="str">
        <f>IF($B67="","",DATE($B67,$C67,20))</f>
        <v/>
      </c>
      <c r="AA68" s="15" t="str">
        <f>IF($B67="","",DATE($B67,$C67,21))</f>
        <v/>
      </c>
      <c r="AB68" s="15" t="str">
        <f>IF($B67="","",DATE($B67,$C67,22))</f>
        <v/>
      </c>
      <c r="AC68" s="15" t="str">
        <f>IF($B67="","",DATE($B67,$C67,23))</f>
        <v/>
      </c>
      <c r="AD68" s="15" t="str">
        <f>IF($B67="","",DATE($B67,$C67,24))</f>
        <v/>
      </c>
      <c r="AE68" s="15" t="str">
        <f>IF($B67="","",DATE($B67,$C67,25))</f>
        <v/>
      </c>
      <c r="AF68" s="15" t="str">
        <f>IF($B67="","",DATE($B67,$C67,26))</f>
        <v/>
      </c>
      <c r="AG68" s="15" t="str">
        <f>IF($B67="","",DATE($B67,$C67,27))</f>
        <v/>
      </c>
      <c r="AH68" s="15" t="str">
        <f>IF($B67="","",DATE($B67,$C67,28))</f>
        <v/>
      </c>
      <c r="AI68" s="15" t="str">
        <f>IF($B67="","",IF(MONTH(DATE($B67,$C67,29))=$C67,DATE($B67,$C67,29),""))</f>
        <v/>
      </c>
      <c r="AJ68" s="15" t="str">
        <f>IF($B67="","",IF(MONTH(DATE($B67,$C67,30))=$C67,DATE($B67,$C67,30),""))</f>
        <v/>
      </c>
      <c r="AK68" s="15" t="str">
        <f>IF($B67="","",IF(MONTH(DATE($B67,$C67,31))=$C67,DATE($B67,$C67,31),""))</f>
        <v/>
      </c>
      <c r="AL68" s="86" t="s">
        <v>8</v>
      </c>
      <c r="AM68" s="86" t="s">
        <v>4</v>
      </c>
      <c r="AN68" s="88" t="s">
        <v>35</v>
      </c>
      <c r="AO68" s="93" t="s">
        <v>42</v>
      </c>
      <c r="AP68" s="89" t="s">
        <v>34</v>
      </c>
      <c r="AQ68" s="91" t="s">
        <v>13</v>
      </c>
    </row>
    <row r="69" spans="1:43" ht="20.25" hidden="1" customHeight="1" thickBot="1" x14ac:dyDescent="0.45">
      <c r="A69" s="54" t="s">
        <v>26</v>
      </c>
      <c r="B69" s="54">
        <f>COUNTIFS(G68:AK68,"&gt;="&amp;H$5,G68:AK68,"&lt;="&amp;P$5,G69:AK69,"土",G70:AK70,"〇")+COUNTIFS(G68:AK68,"&gt;="&amp;H$5,G68:AK68,"&lt;="&amp;P$5,G69:AK69,"日",G70:AK70,"〇")</f>
        <v>0</v>
      </c>
      <c r="C69" s="54">
        <f>COUNTIFS(G68:AK68,"&gt;="&amp;H$5,G68:AK68,"&lt;="&amp;P$5,G69:AK69,"土",G72:AK72,"〇")+COUNTIFS(G68:AK68,"&gt;="&amp;H$5,G68:AK68,"&lt;="&amp;P$5,G69:AK69,"日",G72:AK72,"〇")</f>
        <v>0</v>
      </c>
      <c r="E69" s="84"/>
      <c r="F69" s="85"/>
      <c r="G69" s="19" t="str">
        <f>IFERROR(IF(WEEKDAY(G68,1)=1,"日",IF(WEEKDAY(G68,1)=2,"月",IF(WEEKDAY(G68,1)=3,"火",IF(WEEKDAY(G68,1)=4,"水",IF(WEEKDAY(G68,1)=5,"木",IF(WEEKDAY(G68,1)=6,"金","土")))))),"")</f>
        <v/>
      </c>
      <c r="H69" s="19" t="str">
        <f t="shared" ref="H69:N69" si="11">IFERROR(IF(WEEKDAY(H68,1)=1,"日",IF(WEEKDAY(H68,1)=2,"月",IF(WEEKDAY(H68,1)=3,"火",IF(WEEKDAY(H68,1)=4,"水",IF(WEEKDAY(H68,1)=5,"木",IF(WEEKDAY(H68,1)=6,"金","土")))))),"")</f>
        <v/>
      </c>
      <c r="I69" s="19" t="str">
        <f t="shared" si="11"/>
        <v/>
      </c>
      <c r="J69" s="19" t="str">
        <f t="shared" si="11"/>
        <v/>
      </c>
      <c r="K69" s="19" t="str">
        <f t="shared" si="11"/>
        <v/>
      </c>
      <c r="L69" s="19" t="str">
        <f t="shared" si="11"/>
        <v/>
      </c>
      <c r="M69" s="19" t="str">
        <f t="shared" si="11"/>
        <v/>
      </c>
      <c r="N69" s="19" t="str">
        <f t="shared" si="11"/>
        <v/>
      </c>
      <c r="O69" s="19" t="str">
        <f>IFERROR(IF(WEEKDAY(O68,1)=1,"日",IF(WEEKDAY(O68,1)=2,"月",IF(WEEKDAY(O68,1)=3,"火",IF(WEEKDAY(O68,1)=4,"水",IF(WEEKDAY(O68,1)=5,"木",IF(WEEKDAY(O68,1)=6,"金","土")))))),"")</f>
        <v/>
      </c>
      <c r="P69" s="19" t="str">
        <f t="shared" ref="P69:AK69" si="12">IFERROR(IF(WEEKDAY(P68,1)=1,"日",IF(WEEKDAY(P68,1)=2,"月",IF(WEEKDAY(P68,1)=3,"火",IF(WEEKDAY(P68,1)=4,"水",IF(WEEKDAY(P68,1)=5,"木",IF(WEEKDAY(P68,1)=6,"金","土")))))),"")</f>
        <v/>
      </c>
      <c r="Q69" s="19" t="str">
        <f t="shared" si="12"/>
        <v/>
      </c>
      <c r="R69" s="19" t="str">
        <f t="shared" si="12"/>
        <v/>
      </c>
      <c r="S69" s="19" t="str">
        <f t="shared" si="12"/>
        <v/>
      </c>
      <c r="T69" s="19" t="str">
        <f t="shared" si="12"/>
        <v/>
      </c>
      <c r="U69" s="19" t="str">
        <f t="shared" si="12"/>
        <v/>
      </c>
      <c r="V69" s="19" t="str">
        <f t="shared" si="12"/>
        <v/>
      </c>
      <c r="W69" s="19" t="str">
        <f t="shared" si="12"/>
        <v/>
      </c>
      <c r="X69" s="19" t="str">
        <f t="shared" si="12"/>
        <v/>
      </c>
      <c r="Y69" s="19" t="str">
        <f t="shared" si="12"/>
        <v/>
      </c>
      <c r="Z69" s="19" t="str">
        <f t="shared" si="12"/>
        <v/>
      </c>
      <c r="AA69" s="19" t="str">
        <f t="shared" si="12"/>
        <v/>
      </c>
      <c r="AB69" s="19" t="str">
        <f t="shared" si="12"/>
        <v/>
      </c>
      <c r="AC69" s="19" t="str">
        <f t="shared" si="12"/>
        <v/>
      </c>
      <c r="AD69" s="19" t="str">
        <f t="shared" si="12"/>
        <v/>
      </c>
      <c r="AE69" s="19" t="str">
        <f t="shared" si="12"/>
        <v/>
      </c>
      <c r="AF69" s="19" t="str">
        <f t="shared" si="12"/>
        <v/>
      </c>
      <c r="AG69" s="19" t="str">
        <f t="shared" si="12"/>
        <v/>
      </c>
      <c r="AH69" s="19" t="str">
        <f t="shared" si="12"/>
        <v/>
      </c>
      <c r="AI69" s="19" t="str">
        <f t="shared" si="12"/>
        <v/>
      </c>
      <c r="AJ69" s="19" t="str">
        <f t="shared" si="12"/>
        <v/>
      </c>
      <c r="AK69" s="19" t="str">
        <f t="shared" si="12"/>
        <v/>
      </c>
      <c r="AL69" s="87"/>
      <c r="AM69" s="87"/>
      <c r="AN69" s="87"/>
      <c r="AO69" s="94"/>
      <c r="AP69" s="90"/>
      <c r="AQ69" s="92"/>
    </row>
    <row r="70" spans="1:43" ht="20.25" hidden="1" customHeight="1" x14ac:dyDescent="0.4">
      <c r="A70" s="54" t="s">
        <v>32</v>
      </c>
      <c r="B70" s="56">
        <f>AL70</f>
        <v>0</v>
      </c>
      <c r="C70" s="56">
        <f>AL72</f>
        <v>0</v>
      </c>
      <c r="E70" s="95" t="s">
        <v>0</v>
      </c>
      <c r="F70" s="63" t="s">
        <v>7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15">
        <f>COUNTIFS(G68:AK68,"&gt;="&amp;H$5,G68:AK68,"&lt;="&amp;P$5,G70:AK70,"〇")</f>
        <v>0</v>
      </c>
      <c r="AM70" s="96">
        <f>IFERROR(AL71/AL70,0)</f>
        <v>0</v>
      </c>
      <c r="AN70" s="97" t="str">
        <f>IF(AND(AL70=0,AL71=0),"対象外",
IF(B69=0,"対象外",
IF(AND(B69/AL70&lt;0.285,AL71&gt;=B69),"〇",
IF(AM70&lt;0.285,"×","〇"))))</f>
        <v>対象外</v>
      </c>
      <c r="AO70" s="78"/>
      <c r="AP70" s="98"/>
      <c r="AQ70" s="100" t="s">
        <v>27</v>
      </c>
    </row>
    <row r="71" spans="1:43" ht="20.25" hidden="1" customHeight="1" thickBot="1" x14ac:dyDescent="0.45">
      <c r="A71" s="54" t="s">
        <v>33</v>
      </c>
      <c r="B71" s="54">
        <f>AL71</f>
        <v>0</v>
      </c>
      <c r="C71" s="54">
        <f>AL73</f>
        <v>0</v>
      </c>
      <c r="E71" s="69"/>
      <c r="F71" s="5" t="s">
        <v>10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8"/>
      <c r="AL71" s="7">
        <f>COUNTIFS(G68:AK68,"&gt;="&amp;H$5,G68:AK68,"&lt;="&amp;P$5,G71:AK71,"&lt;&gt;"&amp;"")</f>
        <v>0</v>
      </c>
      <c r="AM71" s="71"/>
      <c r="AN71" s="73"/>
      <c r="AO71" s="79"/>
      <c r="AP71" s="99"/>
      <c r="AQ71" s="101"/>
    </row>
    <row r="72" spans="1:43" ht="20.25" hidden="1" customHeight="1" thickTop="1" x14ac:dyDescent="0.4">
      <c r="A72" s="54" t="s">
        <v>25</v>
      </c>
      <c r="B72" s="57" t="str">
        <f>AN70</f>
        <v>対象外</v>
      </c>
      <c r="C72" s="57" t="str">
        <f>AN72</f>
        <v>対象外</v>
      </c>
      <c r="E72" s="68" t="s">
        <v>1</v>
      </c>
      <c r="F72" s="6" t="s">
        <v>7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27">
        <f>COUNTIFS(G68:AK68,"&gt;="&amp;H$5,G68:AK68,"&lt;="&amp;P$5,G72:AK72,"〇")</f>
        <v>0</v>
      </c>
      <c r="AM72" s="70">
        <f>IFERROR(AL73/AL72,0)</f>
        <v>0</v>
      </c>
      <c r="AN72" s="72" t="str">
        <f>IF(AND(AL72=0,AL73=0),"対象外",
IF(C69=0,"対象外",
IF(AND(C69/AL72&lt;0.285,AL73&gt;=C69),"〇",
IF(AM72&lt;0.285,"×","〇"))))</f>
        <v>対象外</v>
      </c>
      <c r="AO72" s="80" t="str">
        <f>C74</f>
        <v>対象外</v>
      </c>
      <c r="AP72" s="74" t="str">
        <f>IF(AN72="対象外","－",
IF(AN72="×","×",
IF(AND(COUNTIFS(G70:AK70,"〇",G71:AK71,"●",G72:AK72,"〇")=COUNTIFS(G71:AK71,"●",G72:AK72,"〇",G73:AK73,"●"),COUNTIF(G73:AK73,"●")&gt;0),"〇",
IF(AND(COUNTIF(G71:AK71,"●")=0,COUNTIF(G73:AK73,"●")=0,AN72="〇"),"〇","×"))))</f>
        <v>－</v>
      </c>
      <c r="AQ72" s="76" t="s">
        <v>24</v>
      </c>
    </row>
    <row r="73" spans="1:43" ht="20.25" hidden="1" customHeight="1" thickBot="1" x14ac:dyDescent="0.45">
      <c r="A73" s="54" t="s">
        <v>38</v>
      </c>
      <c r="B73" s="57"/>
      <c r="C73" s="57" t="str">
        <f>IF(C67="","",AP72)</f>
        <v/>
      </c>
      <c r="E73" s="69"/>
      <c r="F73" s="5" t="s">
        <v>10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8"/>
      <c r="AL73" s="7">
        <f>COUNTIFS(G68:AK68,"&gt;="&amp;H$5,G68:AK68,"&lt;="&amp;P$5,G73:AK73,"&lt;&gt;"&amp;"")</f>
        <v>0</v>
      </c>
      <c r="AM73" s="71"/>
      <c r="AN73" s="73"/>
      <c r="AO73" s="81"/>
      <c r="AP73" s="75"/>
      <c r="AQ73" s="77"/>
    </row>
    <row r="74" spans="1:43" ht="42" hidden="1" customHeight="1" thickTop="1" thickBot="1" x14ac:dyDescent="0.45">
      <c r="A74" s="58" t="s">
        <v>39</v>
      </c>
      <c r="C74" s="62" t="str">
        <f>IF(OR(C67="",AN72="対象外"),"対象外",IF(AND(COUNTIFS(G70:AK70,"〇",G71:AK71,"●",G72:AK72,"〇")=COUNTIFS(G71:AK71,"●",G72:AK72,"〇",G73:AK73,"●"),COUNTIF(G73:AK73,"●")&gt;0),"〇","×"))</f>
        <v>対象外</v>
      </c>
      <c r="E74" s="25" t="s">
        <v>13</v>
      </c>
      <c r="F74" s="20"/>
      <c r="G74" s="22"/>
      <c r="H74" s="22"/>
      <c r="I74" s="22"/>
      <c r="J74" s="22"/>
      <c r="K74" s="22"/>
      <c r="L74" s="22"/>
      <c r="M74" s="22"/>
      <c r="N74" s="22"/>
      <c r="O74" s="21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60"/>
      <c r="AL74" s="31"/>
      <c r="AM74" s="32"/>
      <c r="AN74" s="32"/>
      <c r="AO74" s="32"/>
      <c r="AP74" s="33"/>
      <c r="AQ74" s="23" t="s">
        <v>17</v>
      </c>
    </row>
    <row r="75" spans="1:43" ht="20.25" hidden="1" customHeight="1" x14ac:dyDescent="0.4">
      <c r="E75" s="14"/>
      <c r="F75" s="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4"/>
      <c r="AL75" s="10"/>
      <c r="AM75" s="11"/>
    </row>
    <row r="76" spans="1:43" ht="20.25" hidden="1" customHeight="1" thickBot="1" x14ac:dyDescent="0.45">
      <c r="A76" s="54" t="s">
        <v>30</v>
      </c>
      <c r="B76" s="54" t="str">
        <f>IF(C76="","",IF(C67=12,B67+1,B67))</f>
        <v/>
      </c>
      <c r="C76" s="59" t="str">
        <f>IF(C67="","",IF(DATE(IF(C67=12,B67+1,B67),IF(C67=12,1,C67+1),1)&gt;P$5,"",IF(C67=12,1,C67+1)))</f>
        <v/>
      </c>
      <c r="E76" s="11" t="str">
        <f>IF(B76="","","令和"&amp;B76-2018&amp;"年"&amp;C76&amp;"月")</f>
        <v/>
      </c>
      <c r="G76" s="12" t="s">
        <v>11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1"/>
      <c r="AL76" s="10"/>
      <c r="AM76" s="11"/>
    </row>
    <row r="77" spans="1:43" ht="20.25" hidden="1" customHeight="1" x14ac:dyDescent="0.4">
      <c r="E77" s="82"/>
      <c r="F77" s="83"/>
      <c r="G77" s="15" t="str">
        <f>IF($B76="","",DATE($B76,$C76,1))</f>
        <v/>
      </c>
      <c r="H77" s="15" t="str">
        <f>IF($B76="","",DATE($B76,$C76,2))</f>
        <v/>
      </c>
      <c r="I77" s="15" t="str">
        <f>IF($B76="","",DATE($B76,$C76,3))</f>
        <v/>
      </c>
      <c r="J77" s="15" t="str">
        <f>IF($B76="","",DATE($B76,$C76,4))</f>
        <v/>
      </c>
      <c r="K77" s="15" t="str">
        <f>IF($B76="","",DATE($B76,$C76,5))</f>
        <v/>
      </c>
      <c r="L77" s="15" t="str">
        <f>IF($B76="","",DATE($B76,$C76,6))</f>
        <v/>
      </c>
      <c r="M77" s="15" t="str">
        <f>IF($B76="","",DATE($B76,$C76,7))</f>
        <v/>
      </c>
      <c r="N77" s="15" t="str">
        <f>IF($B76="","",DATE($B76,$C76,8))</f>
        <v/>
      </c>
      <c r="O77" s="15" t="str">
        <f>IF($B76="","",DATE($B76,$C76,9))</f>
        <v/>
      </c>
      <c r="P77" s="15" t="str">
        <f>IF($B76="","",DATE($B76,$C76,10))</f>
        <v/>
      </c>
      <c r="Q77" s="15" t="str">
        <f>IF($B76="","",DATE($B76,$C76,11))</f>
        <v/>
      </c>
      <c r="R77" s="15" t="str">
        <f>IF($B76="","",DATE($B76,$C76,12))</f>
        <v/>
      </c>
      <c r="S77" s="15" t="str">
        <f>IF($B76="","",DATE($B76,$C76,13))</f>
        <v/>
      </c>
      <c r="T77" s="15" t="str">
        <f>IF($B76="","",DATE($B76,$C76,14))</f>
        <v/>
      </c>
      <c r="U77" s="15" t="str">
        <f>IF($B76="","",DATE($B76,$C76,15))</f>
        <v/>
      </c>
      <c r="V77" s="15" t="str">
        <f>IF($B76="","",DATE($B76,$C76,16))</f>
        <v/>
      </c>
      <c r="W77" s="15" t="str">
        <f>IF($B76="","",DATE($B76,$C76,17))</f>
        <v/>
      </c>
      <c r="X77" s="15" t="str">
        <f>IF($B76="","",DATE($B76,$C76,18))</f>
        <v/>
      </c>
      <c r="Y77" s="15" t="str">
        <f>IF($B76="","",DATE($B76,$C76,19))</f>
        <v/>
      </c>
      <c r="Z77" s="15" t="str">
        <f>IF($B76="","",DATE($B76,$C76,20))</f>
        <v/>
      </c>
      <c r="AA77" s="15" t="str">
        <f>IF($B76="","",DATE($B76,$C76,21))</f>
        <v/>
      </c>
      <c r="AB77" s="15" t="str">
        <f>IF($B76="","",DATE($B76,$C76,22))</f>
        <v/>
      </c>
      <c r="AC77" s="15" t="str">
        <f>IF($B76="","",DATE($B76,$C76,23))</f>
        <v/>
      </c>
      <c r="AD77" s="15" t="str">
        <f>IF($B76="","",DATE($B76,$C76,24))</f>
        <v/>
      </c>
      <c r="AE77" s="15" t="str">
        <f>IF($B76="","",DATE($B76,$C76,25))</f>
        <v/>
      </c>
      <c r="AF77" s="15" t="str">
        <f>IF($B76="","",DATE($B76,$C76,26))</f>
        <v/>
      </c>
      <c r="AG77" s="15" t="str">
        <f>IF($B76="","",DATE($B76,$C76,27))</f>
        <v/>
      </c>
      <c r="AH77" s="15" t="str">
        <f>IF($B76="","",DATE($B76,$C76,28))</f>
        <v/>
      </c>
      <c r="AI77" s="15" t="str">
        <f>IF($B76="","",IF(MONTH(DATE($B76,$C76,29))=$C76,DATE($B76,$C76,29),""))</f>
        <v/>
      </c>
      <c r="AJ77" s="15" t="str">
        <f>IF($B76="","",IF(MONTH(DATE($B76,$C76,30))=$C76,DATE($B76,$C76,30),""))</f>
        <v/>
      </c>
      <c r="AK77" s="15" t="str">
        <f>IF($B76="","",IF(MONTH(DATE($B76,$C76,31))=$C76,DATE($B76,$C76,31),""))</f>
        <v/>
      </c>
      <c r="AL77" s="86" t="s">
        <v>8</v>
      </c>
      <c r="AM77" s="86" t="s">
        <v>4</v>
      </c>
      <c r="AN77" s="88" t="s">
        <v>35</v>
      </c>
      <c r="AO77" s="93" t="s">
        <v>42</v>
      </c>
      <c r="AP77" s="89" t="s">
        <v>34</v>
      </c>
      <c r="AQ77" s="91" t="s">
        <v>13</v>
      </c>
    </row>
    <row r="78" spans="1:43" ht="20.25" hidden="1" customHeight="1" thickBot="1" x14ac:dyDescent="0.45">
      <c r="A78" s="54" t="s">
        <v>26</v>
      </c>
      <c r="B78" s="54">
        <f>COUNTIFS(G77:AK77,"&gt;="&amp;H$5,G77:AK77,"&lt;="&amp;P$5,G78:AK78,"土",G79:AK79,"〇")+COUNTIFS(G77:AK77,"&gt;="&amp;H$5,G77:AK77,"&lt;="&amp;P$5,G78:AK78,"日",G79:AK79,"〇")</f>
        <v>0</v>
      </c>
      <c r="C78" s="54">
        <f>COUNTIFS(G77:AK77,"&gt;="&amp;H$5,G77:AK77,"&lt;="&amp;P$5,G78:AK78,"土",G81:AK81,"〇")+COUNTIFS(G77:AK77,"&gt;="&amp;H$5,G77:AK77,"&lt;="&amp;P$5,G78:AK78,"日",G81:AK81,"〇")</f>
        <v>0</v>
      </c>
      <c r="E78" s="84"/>
      <c r="F78" s="85"/>
      <c r="G78" s="19" t="str">
        <f>IFERROR(IF(WEEKDAY(G77,1)=1,"日",IF(WEEKDAY(G77,1)=2,"月",IF(WEEKDAY(G77,1)=3,"火",IF(WEEKDAY(G77,1)=4,"水",IF(WEEKDAY(G77,1)=5,"木",IF(WEEKDAY(G77,1)=6,"金","土")))))),"")</f>
        <v/>
      </c>
      <c r="H78" s="19" t="str">
        <f t="shared" ref="H78:N78" si="13">IFERROR(IF(WEEKDAY(H77,1)=1,"日",IF(WEEKDAY(H77,1)=2,"月",IF(WEEKDAY(H77,1)=3,"火",IF(WEEKDAY(H77,1)=4,"水",IF(WEEKDAY(H77,1)=5,"木",IF(WEEKDAY(H77,1)=6,"金","土")))))),"")</f>
        <v/>
      </c>
      <c r="I78" s="19" t="str">
        <f t="shared" si="13"/>
        <v/>
      </c>
      <c r="J78" s="19" t="str">
        <f t="shared" si="13"/>
        <v/>
      </c>
      <c r="K78" s="19" t="str">
        <f t="shared" si="13"/>
        <v/>
      </c>
      <c r="L78" s="19" t="str">
        <f t="shared" si="13"/>
        <v/>
      </c>
      <c r="M78" s="19" t="str">
        <f t="shared" si="13"/>
        <v/>
      </c>
      <c r="N78" s="19" t="str">
        <f t="shared" si="13"/>
        <v/>
      </c>
      <c r="O78" s="19" t="str">
        <f>IFERROR(IF(WEEKDAY(O77,1)=1,"日",IF(WEEKDAY(O77,1)=2,"月",IF(WEEKDAY(O77,1)=3,"火",IF(WEEKDAY(O77,1)=4,"水",IF(WEEKDAY(O77,1)=5,"木",IF(WEEKDAY(O77,1)=6,"金","土")))))),"")</f>
        <v/>
      </c>
      <c r="P78" s="19" t="str">
        <f t="shared" ref="P78:AK78" si="14">IFERROR(IF(WEEKDAY(P77,1)=1,"日",IF(WEEKDAY(P77,1)=2,"月",IF(WEEKDAY(P77,1)=3,"火",IF(WEEKDAY(P77,1)=4,"水",IF(WEEKDAY(P77,1)=5,"木",IF(WEEKDAY(P77,1)=6,"金","土")))))),"")</f>
        <v/>
      </c>
      <c r="Q78" s="19" t="str">
        <f t="shared" si="14"/>
        <v/>
      </c>
      <c r="R78" s="19" t="str">
        <f t="shared" si="14"/>
        <v/>
      </c>
      <c r="S78" s="19" t="str">
        <f t="shared" si="14"/>
        <v/>
      </c>
      <c r="T78" s="19" t="str">
        <f t="shared" si="14"/>
        <v/>
      </c>
      <c r="U78" s="19" t="str">
        <f t="shared" si="14"/>
        <v/>
      </c>
      <c r="V78" s="19" t="str">
        <f t="shared" si="14"/>
        <v/>
      </c>
      <c r="W78" s="19" t="str">
        <f t="shared" si="14"/>
        <v/>
      </c>
      <c r="X78" s="19" t="str">
        <f t="shared" si="14"/>
        <v/>
      </c>
      <c r="Y78" s="19" t="str">
        <f t="shared" si="14"/>
        <v/>
      </c>
      <c r="Z78" s="19" t="str">
        <f t="shared" si="14"/>
        <v/>
      </c>
      <c r="AA78" s="19" t="str">
        <f t="shared" si="14"/>
        <v/>
      </c>
      <c r="AB78" s="19" t="str">
        <f t="shared" si="14"/>
        <v/>
      </c>
      <c r="AC78" s="19" t="str">
        <f t="shared" si="14"/>
        <v/>
      </c>
      <c r="AD78" s="19" t="str">
        <f t="shared" si="14"/>
        <v/>
      </c>
      <c r="AE78" s="19" t="str">
        <f t="shared" si="14"/>
        <v/>
      </c>
      <c r="AF78" s="19" t="str">
        <f t="shared" si="14"/>
        <v/>
      </c>
      <c r="AG78" s="19" t="str">
        <f t="shared" si="14"/>
        <v/>
      </c>
      <c r="AH78" s="19" t="str">
        <f t="shared" si="14"/>
        <v/>
      </c>
      <c r="AI78" s="19" t="str">
        <f t="shared" si="14"/>
        <v/>
      </c>
      <c r="AJ78" s="19" t="str">
        <f t="shared" si="14"/>
        <v/>
      </c>
      <c r="AK78" s="19" t="str">
        <f t="shared" si="14"/>
        <v/>
      </c>
      <c r="AL78" s="87"/>
      <c r="AM78" s="87"/>
      <c r="AN78" s="87"/>
      <c r="AO78" s="94"/>
      <c r="AP78" s="90"/>
      <c r="AQ78" s="92"/>
    </row>
    <row r="79" spans="1:43" ht="20.25" hidden="1" customHeight="1" x14ac:dyDescent="0.4">
      <c r="A79" s="54" t="s">
        <v>32</v>
      </c>
      <c r="B79" s="56">
        <f>AL79</f>
        <v>0</v>
      </c>
      <c r="C79" s="56">
        <f>AL81</f>
        <v>0</v>
      </c>
      <c r="E79" s="95" t="s">
        <v>0</v>
      </c>
      <c r="F79" s="63" t="s">
        <v>7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15">
        <f>COUNTIFS(G77:AK77,"&gt;="&amp;H$5,G77:AK77,"&lt;="&amp;P$5,G79:AK79,"〇")</f>
        <v>0</v>
      </c>
      <c r="AM79" s="96">
        <f>IFERROR(AL80/AL79,0)</f>
        <v>0</v>
      </c>
      <c r="AN79" s="97" t="str">
        <f>IF(AND(AL79=0,AL80=0),"対象外",
IF(B78=0,"対象外",
IF(AND(B78/AL79&lt;0.285,AL80&gt;=B78),"〇",
IF(AM79&lt;0.285,"×","〇"))))</f>
        <v>対象外</v>
      </c>
      <c r="AO79" s="78"/>
      <c r="AP79" s="98"/>
      <c r="AQ79" s="100" t="s">
        <v>27</v>
      </c>
    </row>
    <row r="80" spans="1:43" ht="20.25" hidden="1" customHeight="1" thickBot="1" x14ac:dyDescent="0.45">
      <c r="A80" s="54" t="s">
        <v>33</v>
      </c>
      <c r="B80" s="54">
        <f>AL80</f>
        <v>0</v>
      </c>
      <c r="C80" s="54">
        <f>AL82</f>
        <v>0</v>
      </c>
      <c r="E80" s="69"/>
      <c r="F80" s="5" t="s">
        <v>10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8"/>
      <c r="AL80" s="7">
        <f>COUNTIFS(G77:AK77,"&gt;="&amp;H$5,G77:AK77,"&lt;="&amp;P$5,G80:AK80,"&lt;&gt;"&amp;"")</f>
        <v>0</v>
      </c>
      <c r="AM80" s="71"/>
      <c r="AN80" s="73"/>
      <c r="AO80" s="79"/>
      <c r="AP80" s="99"/>
      <c r="AQ80" s="101"/>
    </row>
    <row r="81" spans="1:43" ht="20.25" hidden="1" customHeight="1" thickTop="1" x14ac:dyDescent="0.4">
      <c r="A81" s="54" t="s">
        <v>25</v>
      </c>
      <c r="B81" s="57" t="str">
        <f>AN79</f>
        <v>対象外</v>
      </c>
      <c r="C81" s="57" t="str">
        <f>AN81</f>
        <v>対象外</v>
      </c>
      <c r="E81" s="68" t="s">
        <v>1</v>
      </c>
      <c r="F81" s="6" t="s">
        <v>7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27">
        <f>COUNTIFS(G77:AK77,"&gt;="&amp;H$5,G77:AK77,"&lt;="&amp;P$5,G81:AK81,"〇")</f>
        <v>0</v>
      </c>
      <c r="AM81" s="70">
        <f>IFERROR(AL82/AL81,0)</f>
        <v>0</v>
      </c>
      <c r="AN81" s="72" t="str">
        <f>IF(AND(AL81=0,AL82=0),"対象外",
IF(C78=0,"対象外",
IF(AND(C78/AL81&lt;0.285,AL82&gt;=C78),"〇",
IF(AM81&lt;0.285,"×","〇"))))</f>
        <v>対象外</v>
      </c>
      <c r="AO81" s="80" t="str">
        <f>C83</f>
        <v>対象外</v>
      </c>
      <c r="AP81" s="74" t="str">
        <f>IF(AN81="対象外","－",
IF(AN81="×","×",
IF(AND(COUNTIFS(G79:AK79,"〇",G80:AK80,"●",G81:AK81,"〇")=COUNTIFS(G80:AK80,"●",G81:AK81,"〇",G82:AK82,"●"),COUNTIF(G82:AK82,"●")&gt;0),"〇",
IF(AND(COUNTIF(G80:AK80,"●")=0,COUNTIF(G82:AK82,"●")=0,AN81="〇"),"〇","×"))))</f>
        <v>－</v>
      </c>
      <c r="AQ81" s="76" t="s">
        <v>24</v>
      </c>
    </row>
    <row r="82" spans="1:43" ht="20.25" hidden="1" customHeight="1" thickBot="1" x14ac:dyDescent="0.45">
      <c r="A82" s="54" t="s">
        <v>38</v>
      </c>
      <c r="B82" s="57"/>
      <c r="C82" s="57" t="str">
        <f>IF(C76="","",AP81)</f>
        <v/>
      </c>
      <c r="E82" s="69"/>
      <c r="F82" s="5" t="s">
        <v>10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8"/>
      <c r="AL82" s="7">
        <f>COUNTIFS(G77:AK77,"&gt;="&amp;H$5,G77:AK77,"&lt;="&amp;P$5,G82:AK82,"&lt;&gt;"&amp;"")</f>
        <v>0</v>
      </c>
      <c r="AM82" s="71"/>
      <c r="AN82" s="73"/>
      <c r="AO82" s="81"/>
      <c r="AP82" s="75"/>
      <c r="AQ82" s="77"/>
    </row>
    <row r="83" spans="1:43" ht="42" hidden="1" customHeight="1" thickTop="1" thickBot="1" x14ac:dyDescent="0.45">
      <c r="A83" s="58" t="s">
        <v>39</v>
      </c>
      <c r="C83" s="62" t="str">
        <f>IF(OR(C76="",AN81="対象外"),"対象外",IF(AND(COUNTIFS(G79:AK79,"〇",G80:AK80,"●",G81:AK81,"〇")=COUNTIFS(G80:AK80,"●",G81:AK81,"〇",G82:AK82,"●"),COUNTIF(G82:AK82,"●")&gt;0),"〇","×"))</f>
        <v>対象外</v>
      </c>
      <c r="E83" s="25" t="s">
        <v>13</v>
      </c>
      <c r="F83" s="20"/>
      <c r="G83" s="22"/>
      <c r="H83" s="22"/>
      <c r="I83" s="22"/>
      <c r="J83" s="22"/>
      <c r="K83" s="22"/>
      <c r="L83" s="22"/>
      <c r="M83" s="22"/>
      <c r="N83" s="22"/>
      <c r="O83" s="21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60"/>
      <c r="AL83" s="31"/>
      <c r="AM83" s="32"/>
      <c r="AN83" s="32"/>
      <c r="AO83" s="32"/>
      <c r="AP83" s="33"/>
      <c r="AQ83" s="23" t="s">
        <v>17</v>
      </c>
    </row>
    <row r="84" spans="1:43" ht="20.25" hidden="1" customHeight="1" x14ac:dyDescent="0.4">
      <c r="E84" s="14"/>
      <c r="F84" s="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4"/>
      <c r="AL84" s="10"/>
      <c r="AM84" s="11"/>
    </row>
    <row r="85" spans="1:43" ht="20.25" hidden="1" customHeight="1" thickBot="1" x14ac:dyDescent="0.45">
      <c r="A85" s="54" t="s">
        <v>30</v>
      </c>
      <c r="B85" s="54" t="str">
        <f>IF(C85="","",IF(C76=12,B76+1,B76))</f>
        <v/>
      </c>
      <c r="C85" s="59" t="str">
        <f>IF(C76="","",IF(DATE(IF(C76=12,B76+1,B76),IF(C76=12,1,C76+1),1)&gt;P$5,"",IF(C76=12,1,C76+1)))</f>
        <v/>
      </c>
      <c r="E85" s="11" t="str">
        <f>IF(B85="","","令和"&amp;B85-2018&amp;"年"&amp;C85&amp;"月")</f>
        <v/>
      </c>
      <c r="G85" s="12" t="s">
        <v>11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1"/>
      <c r="AL85" s="10"/>
      <c r="AM85" s="11"/>
    </row>
    <row r="86" spans="1:43" ht="20.25" hidden="1" customHeight="1" x14ac:dyDescent="0.4">
      <c r="E86" s="82"/>
      <c r="F86" s="83"/>
      <c r="G86" s="15" t="str">
        <f>IF($B85="","",DATE($B85,$C85,1))</f>
        <v/>
      </c>
      <c r="H86" s="15" t="str">
        <f>IF($B85="","",DATE($B85,$C85,2))</f>
        <v/>
      </c>
      <c r="I86" s="15" t="str">
        <f>IF($B85="","",DATE($B85,$C85,3))</f>
        <v/>
      </c>
      <c r="J86" s="15" t="str">
        <f>IF($B85="","",DATE($B85,$C85,4))</f>
        <v/>
      </c>
      <c r="K86" s="15" t="str">
        <f>IF($B85="","",DATE($B85,$C85,5))</f>
        <v/>
      </c>
      <c r="L86" s="15" t="str">
        <f>IF($B85="","",DATE($B85,$C85,6))</f>
        <v/>
      </c>
      <c r="M86" s="15" t="str">
        <f>IF($B85="","",DATE($B85,$C85,7))</f>
        <v/>
      </c>
      <c r="N86" s="15" t="str">
        <f>IF($B85="","",DATE($B85,$C85,8))</f>
        <v/>
      </c>
      <c r="O86" s="15" t="str">
        <f>IF($B85="","",DATE($B85,$C85,9))</f>
        <v/>
      </c>
      <c r="P86" s="15" t="str">
        <f>IF($B85="","",DATE($B85,$C85,10))</f>
        <v/>
      </c>
      <c r="Q86" s="15" t="str">
        <f>IF($B85="","",DATE($B85,$C85,11))</f>
        <v/>
      </c>
      <c r="R86" s="15" t="str">
        <f>IF($B85="","",DATE($B85,$C85,12))</f>
        <v/>
      </c>
      <c r="S86" s="15" t="str">
        <f>IF($B85="","",DATE($B85,$C85,13))</f>
        <v/>
      </c>
      <c r="T86" s="15" t="str">
        <f>IF($B85="","",DATE($B85,$C85,14))</f>
        <v/>
      </c>
      <c r="U86" s="15" t="str">
        <f>IF($B85="","",DATE($B85,$C85,15))</f>
        <v/>
      </c>
      <c r="V86" s="15" t="str">
        <f>IF($B85="","",DATE($B85,$C85,16))</f>
        <v/>
      </c>
      <c r="W86" s="15" t="str">
        <f>IF($B85="","",DATE($B85,$C85,17))</f>
        <v/>
      </c>
      <c r="X86" s="15" t="str">
        <f>IF($B85="","",DATE($B85,$C85,18))</f>
        <v/>
      </c>
      <c r="Y86" s="15" t="str">
        <f>IF($B85="","",DATE($B85,$C85,19))</f>
        <v/>
      </c>
      <c r="Z86" s="15" t="str">
        <f>IF($B85="","",DATE($B85,$C85,20))</f>
        <v/>
      </c>
      <c r="AA86" s="15" t="str">
        <f>IF($B85="","",DATE($B85,$C85,21))</f>
        <v/>
      </c>
      <c r="AB86" s="15" t="str">
        <f>IF($B85="","",DATE($B85,$C85,22))</f>
        <v/>
      </c>
      <c r="AC86" s="15" t="str">
        <f>IF($B85="","",DATE($B85,$C85,23))</f>
        <v/>
      </c>
      <c r="AD86" s="15" t="str">
        <f>IF($B85="","",DATE($B85,$C85,24))</f>
        <v/>
      </c>
      <c r="AE86" s="15" t="str">
        <f>IF($B85="","",DATE($B85,$C85,25))</f>
        <v/>
      </c>
      <c r="AF86" s="15" t="str">
        <f>IF($B85="","",DATE($B85,$C85,26))</f>
        <v/>
      </c>
      <c r="AG86" s="15" t="str">
        <f>IF($B85="","",DATE($B85,$C85,27))</f>
        <v/>
      </c>
      <c r="AH86" s="15" t="str">
        <f>IF($B85="","",DATE($B85,$C85,28))</f>
        <v/>
      </c>
      <c r="AI86" s="15" t="str">
        <f>IF($B85="","",IF(MONTH(DATE($B85,$C85,29))=$C85,DATE($B85,$C85,29),""))</f>
        <v/>
      </c>
      <c r="AJ86" s="15" t="str">
        <f>IF($B85="","",IF(MONTH(DATE($B85,$C85,30))=$C85,DATE($B85,$C85,30),""))</f>
        <v/>
      </c>
      <c r="AK86" s="15" t="str">
        <f>IF($B85="","",IF(MONTH(DATE($B85,$C85,31))=$C85,DATE($B85,$C85,31),""))</f>
        <v/>
      </c>
      <c r="AL86" s="86" t="s">
        <v>8</v>
      </c>
      <c r="AM86" s="86" t="s">
        <v>4</v>
      </c>
      <c r="AN86" s="88" t="s">
        <v>35</v>
      </c>
      <c r="AO86" s="93" t="s">
        <v>42</v>
      </c>
      <c r="AP86" s="89" t="s">
        <v>34</v>
      </c>
      <c r="AQ86" s="91" t="s">
        <v>13</v>
      </c>
    </row>
    <row r="87" spans="1:43" ht="20.25" hidden="1" customHeight="1" thickBot="1" x14ac:dyDescent="0.45">
      <c r="A87" s="54" t="s">
        <v>26</v>
      </c>
      <c r="B87" s="54">
        <f>COUNTIFS(G86:AK86,"&gt;="&amp;H$5,G86:AK86,"&lt;="&amp;P$5,G87:AK87,"土",G88:AK88,"〇")+COUNTIFS(G86:AK86,"&gt;="&amp;H$5,G86:AK86,"&lt;="&amp;P$5,G87:AK87,"日",G88:AK88,"〇")</f>
        <v>0</v>
      </c>
      <c r="C87" s="54">
        <f>COUNTIFS(G86:AK86,"&gt;="&amp;H$5,G86:AK86,"&lt;="&amp;P$5,G87:AK87,"土",G90:AK90,"〇")+COUNTIFS(G86:AK86,"&gt;="&amp;H$5,G86:AK86,"&lt;="&amp;P$5,G87:AK87,"日",G90:AK90,"〇")</f>
        <v>0</v>
      </c>
      <c r="E87" s="84"/>
      <c r="F87" s="85"/>
      <c r="G87" s="19" t="str">
        <f>IFERROR(IF(WEEKDAY(G86,1)=1,"日",IF(WEEKDAY(G86,1)=2,"月",IF(WEEKDAY(G86,1)=3,"火",IF(WEEKDAY(G86,1)=4,"水",IF(WEEKDAY(G86,1)=5,"木",IF(WEEKDAY(G86,1)=6,"金","土")))))),"")</f>
        <v/>
      </c>
      <c r="H87" s="19" t="str">
        <f t="shared" ref="H87:N87" si="15">IFERROR(IF(WEEKDAY(H86,1)=1,"日",IF(WEEKDAY(H86,1)=2,"月",IF(WEEKDAY(H86,1)=3,"火",IF(WEEKDAY(H86,1)=4,"水",IF(WEEKDAY(H86,1)=5,"木",IF(WEEKDAY(H86,1)=6,"金","土")))))),"")</f>
        <v/>
      </c>
      <c r="I87" s="19" t="str">
        <f t="shared" si="15"/>
        <v/>
      </c>
      <c r="J87" s="19" t="str">
        <f t="shared" si="15"/>
        <v/>
      </c>
      <c r="K87" s="19" t="str">
        <f t="shared" si="15"/>
        <v/>
      </c>
      <c r="L87" s="19" t="str">
        <f t="shared" si="15"/>
        <v/>
      </c>
      <c r="M87" s="19" t="str">
        <f t="shared" si="15"/>
        <v/>
      </c>
      <c r="N87" s="19" t="str">
        <f t="shared" si="15"/>
        <v/>
      </c>
      <c r="O87" s="19" t="str">
        <f>IFERROR(IF(WEEKDAY(O86,1)=1,"日",IF(WEEKDAY(O86,1)=2,"月",IF(WEEKDAY(O86,1)=3,"火",IF(WEEKDAY(O86,1)=4,"水",IF(WEEKDAY(O86,1)=5,"木",IF(WEEKDAY(O86,1)=6,"金","土")))))),"")</f>
        <v/>
      </c>
      <c r="P87" s="19" t="str">
        <f t="shared" ref="P87:AK87" si="16">IFERROR(IF(WEEKDAY(P86,1)=1,"日",IF(WEEKDAY(P86,1)=2,"月",IF(WEEKDAY(P86,1)=3,"火",IF(WEEKDAY(P86,1)=4,"水",IF(WEEKDAY(P86,1)=5,"木",IF(WEEKDAY(P86,1)=6,"金","土")))))),"")</f>
        <v/>
      </c>
      <c r="Q87" s="19" t="str">
        <f t="shared" si="16"/>
        <v/>
      </c>
      <c r="R87" s="19" t="str">
        <f t="shared" si="16"/>
        <v/>
      </c>
      <c r="S87" s="19" t="str">
        <f t="shared" si="16"/>
        <v/>
      </c>
      <c r="T87" s="19" t="str">
        <f t="shared" si="16"/>
        <v/>
      </c>
      <c r="U87" s="19" t="str">
        <f t="shared" si="16"/>
        <v/>
      </c>
      <c r="V87" s="19" t="str">
        <f t="shared" si="16"/>
        <v/>
      </c>
      <c r="W87" s="19" t="str">
        <f t="shared" si="16"/>
        <v/>
      </c>
      <c r="X87" s="19" t="str">
        <f t="shared" si="16"/>
        <v/>
      </c>
      <c r="Y87" s="19" t="str">
        <f t="shared" si="16"/>
        <v/>
      </c>
      <c r="Z87" s="19" t="str">
        <f t="shared" si="16"/>
        <v/>
      </c>
      <c r="AA87" s="19" t="str">
        <f t="shared" si="16"/>
        <v/>
      </c>
      <c r="AB87" s="19" t="str">
        <f t="shared" si="16"/>
        <v/>
      </c>
      <c r="AC87" s="19" t="str">
        <f t="shared" si="16"/>
        <v/>
      </c>
      <c r="AD87" s="19" t="str">
        <f t="shared" si="16"/>
        <v/>
      </c>
      <c r="AE87" s="19" t="str">
        <f t="shared" si="16"/>
        <v/>
      </c>
      <c r="AF87" s="19" t="str">
        <f t="shared" si="16"/>
        <v/>
      </c>
      <c r="AG87" s="19" t="str">
        <f t="shared" si="16"/>
        <v/>
      </c>
      <c r="AH87" s="19" t="str">
        <f t="shared" si="16"/>
        <v/>
      </c>
      <c r="AI87" s="19" t="str">
        <f t="shared" si="16"/>
        <v/>
      </c>
      <c r="AJ87" s="19" t="str">
        <f t="shared" si="16"/>
        <v/>
      </c>
      <c r="AK87" s="19" t="str">
        <f t="shared" si="16"/>
        <v/>
      </c>
      <c r="AL87" s="87"/>
      <c r="AM87" s="87"/>
      <c r="AN87" s="87"/>
      <c r="AO87" s="94"/>
      <c r="AP87" s="90"/>
      <c r="AQ87" s="92"/>
    </row>
    <row r="88" spans="1:43" ht="20.25" hidden="1" customHeight="1" x14ac:dyDescent="0.4">
      <c r="A88" s="54" t="s">
        <v>32</v>
      </c>
      <c r="B88" s="56">
        <f>AL88</f>
        <v>0</v>
      </c>
      <c r="C88" s="56">
        <f>AL90</f>
        <v>0</v>
      </c>
      <c r="E88" s="95" t="s">
        <v>0</v>
      </c>
      <c r="F88" s="63" t="s">
        <v>7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15">
        <f>COUNTIFS(G86:AK86,"&gt;="&amp;H$5,G86:AK86,"&lt;="&amp;P$5,G88:AK88,"〇")</f>
        <v>0</v>
      </c>
      <c r="AM88" s="96">
        <f>IFERROR(AL89/AL88,0)</f>
        <v>0</v>
      </c>
      <c r="AN88" s="97" t="str">
        <f>IF(AND(AL88=0,AL89=0),"対象外",
IF(B87=0,"対象外",
IF(AND(B87/AL88&lt;0.285,AL89&gt;=B87),"〇",
IF(AM88&lt;0.285,"×","〇"))))</f>
        <v>対象外</v>
      </c>
      <c r="AO88" s="78"/>
      <c r="AP88" s="98"/>
      <c r="AQ88" s="100" t="s">
        <v>27</v>
      </c>
    </row>
    <row r="89" spans="1:43" ht="20.25" hidden="1" customHeight="1" thickBot="1" x14ac:dyDescent="0.45">
      <c r="A89" s="54" t="s">
        <v>33</v>
      </c>
      <c r="B89" s="54">
        <f>AL89</f>
        <v>0</v>
      </c>
      <c r="C89" s="54">
        <f>AL91</f>
        <v>0</v>
      </c>
      <c r="E89" s="69"/>
      <c r="F89" s="5" t="s">
        <v>10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8"/>
      <c r="AL89" s="7">
        <f>COUNTIFS(G86:AK86,"&gt;="&amp;H$5,G86:AK86,"&lt;="&amp;P$5,G89:AK89,"&lt;&gt;"&amp;"")</f>
        <v>0</v>
      </c>
      <c r="AM89" s="71"/>
      <c r="AN89" s="73"/>
      <c r="AO89" s="79"/>
      <c r="AP89" s="99"/>
      <c r="AQ89" s="101"/>
    </row>
    <row r="90" spans="1:43" ht="20.25" hidden="1" customHeight="1" thickTop="1" x14ac:dyDescent="0.4">
      <c r="A90" s="54" t="s">
        <v>25</v>
      </c>
      <c r="B90" s="57" t="str">
        <f>AN88</f>
        <v>対象外</v>
      </c>
      <c r="C90" s="57" t="str">
        <f>AN90</f>
        <v>対象外</v>
      </c>
      <c r="E90" s="68" t="s">
        <v>1</v>
      </c>
      <c r="F90" s="6" t="s">
        <v>7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27">
        <f>COUNTIFS(G86:AK86,"&gt;="&amp;H$5,G86:AK86,"&lt;="&amp;P$5,G90:AK90,"〇")</f>
        <v>0</v>
      </c>
      <c r="AM90" s="70">
        <f>IFERROR(AL91/AL90,0)</f>
        <v>0</v>
      </c>
      <c r="AN90" s="72" t="str">
        <f>IF(AND(AL90=0,AL91=0),"対象外",
IF(C87=0,"対象外",
IF(AND(C87/AL90&lt;0.285,AL91&gt;=C87),"〇",
IF(AM90&lt;0.285,"×","〇"))))</f>
        <v>対象外</v>
      </c>
      <c r="AO90" s="80" t="str">
        <f>C92</f>
        <v>対象外</v>
      </c>
      <c r="AP90" s="74" t="str">
        <f>IF(AN90="対象外","－",
IF(AN90="×","×",
IF(AND(COUNTIFS(G88:AK88,"〇",G89:AK89,"●",G90:AK90,"〇")=COUNTIFS(G89:AK89,"●",G90:AK90,"〇",G91:AK91,"●"),COUNTIF(G91:AK91,"●")&gt;0),"〇",
IF(AND(COUNTIF(G89:AK89,"●")=0,COUNTIF(G91:AK91,"●")=0,AN90="〇"),"〇","×"))))</f>
        <v>－</v>
      </c>
      <c r="AQ90" s="76" t="s">
        <v>24</v>
      </c>
    </row>
    <row r="91" spans="1:43" ht="20.25" hidden="1" customHeight="1" thickBot="1" x14ac:dyDescent="0.45">
      <c r="A91" s="54" t="s">
        <v>38</v>
      </c>
      <c r="B91" s="57"/>
      <c r="C91" s="57" t="str">
        <f>IF(C85="","",AP90)</f>
        <v/>
      </c>
      <c r="E91" s="69"/>
      <c r="F91" s="5" t="s">
        <v>10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8"/>
      <c r="AL91" s="7">
        <f>COUNTIFS(G86:AK86,"&gt;="&amp;H$5,G86:AK86,"&lt;="&amp;P$5,G91:AK91,"&lt;&gt;"&amp;"")</f>
        <v>0</v>
      </c>
      <c r="AM91" s="71"/>
      <c r="AN91" s="73"/>
      <c r="AO91" s="81"/>
      <c r="AP91" s="75"/>
      <c r="AQ91" s="77"/>
    </row>
    <row r="92" spans="1:43" ht="42" hidden="1" customHeight="1" thickTop="1" thickBot="1" x14ac:dyDescent="0.45">
      <c r="A92" s="58" t="s">
        <v>39</v>
      </c>
      <c r="C92" s="62" t="str">
        <f>IF(OR(C85="",AN90="対象外"),"対象外",IF(AND(COUNTIFS(G88:AK88,"〇",G89:AK89,"●",G90:AK90,"〇")=COUNTIFS(G89:AK89,"●",G90:AK90,"〇",G91:AK91,"●"),COUNTIF(G91:AK91,"●")&gt;0),"〇","×"))</f>
        <v>対象外</v>
      </c>
      <c r="E92" s="25" t="s">
        <v>13</v>
      </c>
      <c r="F92" s="20"/>
      <c r="G92" s="22"/>
      <c r="H92" s="22"/>
      <c r="I92" s="22"/>
      <c r="J92" s="22"/>
      <c r="K92" s="22"/>
      <c r="L92" s="22"/>
      <c r="M92" s="22"/>
      <c r="N92" s="22"/>
      <c r="O92" s="21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60"/>
      <c r="AL92" s="31"/>
      <c r="AM92" s="32"/>
      <c r="AN92" s="32"/>
      <c r="AO92" s="32"/>
      <c r="AP92" s="33"/>
      <c r="AQ92" s="23" t="s">
        <v>17</v>
      </c>
    </row>
    <row r="93" spans="1:43" ht="20.25" hidden="1" customHeight="1" x14ac:dyDescent="0.4">
      <c r="E93" s="14"/>
      <c r="F93" s="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4"/>
      <c r="AL93" s="10"/>
      <c r="AM93" s="11"/>
    </row>
    <row r="94" spans="1:43" ht="20.25" hidden="1" customHeight="1" thickBot="1" x14ac:dyDescent="0.45">
      <c r="A94" s="54" t="s">
        <v>30</v>
      </c>
      <c r="B94" s="54" t="str">
        <f>IF(C94="","",IF(C85=12,B85+1,B85))</f>
        <v/>
      </c>
      <c r="C94" s="59" t="str">
        <f>IF(C85="","",IF(DATE(IF(C85=12,B85+1,B85),IF(C85=12,1,C85+1),1)&gt;P$5,"",IF(C85=12,1,C85+1)))</f>
        <v/>
      </c>
      <c r="E94" s="11" t="str">
        <f>IF(B94="","","令和"&amp;B94-2018&amp;"年"&amp;C94&amp;"月")</f>
        <v/>
      </c>
      <c r="G94" s="12" t="s">
        <v>11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1"/>
      <c r="AL94" s="10"/>
      <c r="AM94" s="11"/>
    </row>
    <row r="95" spans="1:43" ht="20.25" hidden="1" customHeight="1" x14ac:dyDescent="0.4">
      <c r="E95" s="82"/>
      <c r="F95" s="83"/>
      <c r="G95" s="15" t="str">
        <f>IF($B94="","",DATE($B94,$C94,1))</f>
        <v/>
      </c>
      <c r="H95" s="15" t="str">
        <f>IF($B94="","",DATE($B94,$C94,2))</f>
        <v/>
      </c>
      <c r="I95" s="15" t="str">
        <f>IF($B94="","",DATE($B94,$C94,3))</f>
        <v/>
      </c>
      <c r="J95" s="15" t="str">
        <f>IF($B94="","",DATE($B94,$C94,4))</f>
        <v/>
      </c>
      <c r="K95" s="15" t="str">
        <f>IF($B94="","",DATE($B94,$C94,5))</f>
        <v/>
      </c>
      <c r="L95" s="15" t="str">
        <f>IF($B94="","",DATE($B94,$C94,6))</f>
        <v/>
      </c>
      <c r="M95" s="15" t="str">
        <f>IF($B94="","",DATE($B94,$C94,7))</f>
        <v/>
      </c>
      <c r="N95" s="15" t="str">
        <f>IF($B94="","",DATE($B94,$C94,8))</f>
        <v/>
      </c>
      <c r="O95" s="15" t="str">
        <f>IF($B94="","",DATE($B94,$C94,9))</f>
        <v/>
      </c>
      <c r="P95" s="15" t="str">
        <f>IF($B94="","",DATE($B94,$C94,10))</f>
        <v/>
      </c>
      <c r="Q95" s="15" t="str">
        <f>IF($B94="","",DATE($B94,$C94,11))</f>
        <v/>
      </c>
      <c r="R95" s="15" t="str">
        <f>IF($B94="","",DATE($B94,$C94,12))</f>
        <v/>
      </c>
      <c r="S95" s="15" t="str">
        <f>IF($B94="","",DATE($B94,$C94,13))</f>
        <v/>
      </c>
      <c r="T95" s="15" t="str">
        <f>IF($B94="","",DATE($B94,$C94,14))</f>
        <v/>
      </c>
      <c r="U95" s="15" t="str">
        <f>IF($B94="","",DATE($B94,$C94,15))</f>
        <v/>
      </c>
      <c r="V95" s="15" t="str">
        <f>IF($B94="","",DATE($B94,$C94,16))</f>
        <v/>
      </c>
      <c r="W95" s="15" t="str">
        <f>IF($B94="","",DATE($B94,$C94,17))</f>
        <v/>
      </c>
      <c r="X95" s="15" t="str">
        <f>IF($B94="","",DATE($B94,$C94,18))</f>
        <v/>
      </c>
      <c r="Y95" s="15" t="str">
        <f>IF($B94="","",DATE($B94,$C94,19))</f>
        <v/>
      </c>
      <c r="Z95" s="15" t="str">
        <f>IF($B94="","",DATE($B94,$C94,20))</f>
        <v/>
      </c>
      <c r="AA95" s="15" t="str">
        <f>IF($B94="","",DATE($B94,$C94,21))</f>
        <v/>
      </c>
      <c r="AB95" s="15" t="str">
        <f>IF($B94="","",DATE($B94,$C94,22))</f>
        <v/>
      </c>
      <c r="AC95" s="15" t="str">
        <f>IF($B94="","",DATE($B94,$C94,23))</f>
        <v/>
      </c>
      <c r="AD95" s="15" t="str">
        <f>IF($B94="","",DATE($B94,$C94,24))</f>
        <v/>
      </c>
      <c r="AE95" s="15" t="str">
        <f>IF($B94="","",DATE($B94,$C94,25))</f>
        <v/>
      </c>
      <c r="AF95" s="15" t="str">
        <f>IF($B94="","",DATE($B94,$C94,26))</f>
        <v/>
      </c>
      <c r="AG95" s="15" t="str">
        <f>IF($B94="","",DATE($B94,$C94,27))</f>
        <v/>
      </c>
      <c r="AH95" s="15" t="str">
        <f>IF($B94="","",DATE($B94,$C94,28))</f>
        <v/>
      </c>
      <c r="AI95" s="15" t="str">
        <f>IF($B94="","",IF(MONTH(DATE($B94,$C94,29))=$C94,DATE($B94,$C94,29),""))</f>
        <v/>
      </c>
      <c r="AJ95" s="15" t="str">
        <f>IF($B94="","",IF(MONTH(DATE($B94,$C94,30))=$C94,DATE($B94,$C94,30),""))</f>
        <v/>
      </c>
      <c r="AK95" s="15" t="str">
        <f>IF($B94="","",IF(MONTH(DATE($B94,$C94,31))=$C94,DATE($B94,$C94,31),""))</f>
        <v/>
      </c>
      <c r="AL95" s="86" t="s">
        <v>8</v>
      </c>
      <c r="AM95" s="86" t="s">
        <v>4</v>
      </c>
      <c r="AN95" s="88" t="s">
        <v>35</v>
      </c>
      <c r="AO95" s="93" t="s">
        <v>42</v>
      </c>
      <c r="AP95" s="89" t="s">
        <v>34</v>
      </c>
      <c r="AQ95" s="91" t="s">
        <v>13</v>
      </c>
    </row>
    <row r="96" spans="1:43" ht="20.25" hidden="1" customHeight="1" thickBot="1" x14ac:dyDescent="0.45">
      <c r="A96" s="54" t="s">
        <v>26</v>
      </c>
      <c r="B96" s="54">
        <f>COUNTIFS(G95:AK95,"&gt;="&amp;H$5,G95:AK95,"&lt;="&amp;P$5,G96:AK96,"土",G97:AK97,"〇")+COUNTIFS(G95:AK95,"&gt;="&amp;H$5,G95:AK95,"&lt;="&amp;P$5,G96:AK96,"日",G97:AK97,"〇")</f>
        <v>0</v>
      </c>
      <c r="C96" s="54">
        <f>COUNTIFS(G95:AK95,"&gt;="&amp;H$5,G95:AK95,"&lt;="&amp;P$5,G96:AK96,"土",G99:AK99,"〇")+COUNTIFS(G95:AK95,"&gt;="&amp;H$5,G95:AK95,"&lt;="&amp;P$5,G96:AK96,"日",G99:AK99,"〇")</f>
        <v>0</v>
      </c>
      <c r="E96" s="84"/>
      <c r="F96" s="85"/>
      <c r="G96" s="19" t="str">
        <f>IFERROR(IF(WEEKDAY(G95,1)=1,"日",IF(WEEKDAY(G95,1)=2,"月",IF(WEEKDAY(G95,1)=3,"火",IF(WEEKDAY(G95,1)=4,"水",IF(WEEKDAY(G95,1)=5,"木",IF(WEEKDAY(G95,1)=6,"金","土")))))),"")</f>
        <v/>
      </c>
      <c r="H96" s="19" t="str">
        <f t="shared" ref="H96:N96" si="17">IFERROR(IF(WEEKDAY(H95,1)=1,"日",IF(WEEKDAY(H95,1)=2,"月",IF(WEEKDAY(H95,1)=3,"火",IF(WEEKDAY(H95,1)=4,"水",IF(WEEKDAY(H95,1)=5,"木",IF(WEEKDAY(H95,1)=6,"金","土")))))),"")</f>
        <v/>
      </c>
      <c r="I96" s="19" t="str">
        <f t="shared" si="17"/>
        <v/>
      </c>
      <c r="J96" s="19" t="str">
        <f t="shared" si="17"/>
        <v/>
      </c>
      <c r="K96" s="19" t="str">
        <f t="shared" si="17"/>
        <v/>
      </c>
      <c r="L96" s="19" t="str">
        <f t="shared" si="17"/>
        <v/>
      </c>
      <c r="M96" s="19" t="str">
        <f t="shared" si="17"/>
        <v/>
      </c>
      <c r="N96" s="19" t="str">
        <f t="shared" si="17"/>
        <v/>
      </c>
      <c r="O96" s="19" t="str">
        <f>IFERROR(IF(WEEKDAY(O95,1)=1,"日",IF(WEEKDAY(O95,1)=2,"月",IF(WEEKDAY(O95,1)=3,"火",IF(WEEKDAY(O95,1)=4,"水",IF(WEEKDAY(O95,1)=5,"木",IF(WEEKDAY(O95,1)=6,"金","土")))))),"")</f>
        <v/>
      </c>
      <c r="P96" s="19" t="str">
        <f t="shared" ref="P96:AK96" si="18">IFERROR(IF(WEEKDAY(P95,1)=1,"日",IF(WEEKDAY(P95,1)=2,"月",IF(WEEKDAY(P95,1)=3,"火",IF(WEEKDAY(P95,1)=4,"水",IF(WEEKDAY(P95,1)=5,"木",IF(WEEKDAY(P95,1)=6,"金","土")))))),"")</f>
        <v/>
      </c>
      <c r="Q96" s="19" t="str">
        <f t="shared" si="18"/>
        <v/>
      </c>
      <c r="R96" s="19" t="str">
        <f t="shared" si="18"/>
        <v/>
      </c>
      <c r="S96" s="19" t="str">
        <f t="shared" si="18"/>
        <v/>
      </c>
      <c r="T96" s="19" t="str">
        <f t="shared" si="18"/>
        <v/>
      </c>
      <c r="U96" s="19" t="str">
        <f t="shared" si="18"/>
        <v/>
      </c>
      <c r="V96" s="19" t="str">
        <f t="shared" si="18"/>
        <v/>
      </c>
      <c r="W96" s="19" t="str">
        <f t="shared" si="18"/>
        <v/>
      </c>
      <c r="X96" s="19" t="str">
        <f t="shared" si="18"/>
        <v/>
      </c>
      <c r="Y96" s="19" t="str">
        <f t="shared" si="18"/>
        <v/>
      </c>
      <c r="Z96" s="19" t="str">
        <f t="shared" si="18"/>
        <v/>
      </c>
      <c r="AA96" s="19" t="str">
        <f t="shared" si="18"/>
        <v/>
      </c>
      <c r="AB96" s="19" t="str">
        <f t="shared" si="18"/>
        <v/>
      </c>
      <c r="AC96" s="19" t="str">
        <f t="shared" si="18"/>
        <v/>
      </c>
      <c r="AD96" s="19" t="str">
        <f t="shared" si="18"/>
        <v/>
      </c>
      <c r="AE96" s="19" t="str">
        <f t="shared" si="18"/>
        <v/>
      </c>
      <c r="AF96" s="19" t="str">
        <f t="shared" si="18"/>
        <v/>
      </c>
      <c r="AG96" s="19" t="str">
        <f t="shared" si="18"/>
        <v/>
      </c>
      <c r="AH96" s="19" t="str">
        <f t="shared" si="18"/>
        <v/>
      </c>
      <c r="AI96" s="19" t="str">
        <f t="shared" si="18"/>
        <v/>
      </c>
      <c r="AJ96" s="19" t="str">
        <f t="shared" si="18"/>
        <v/>
      </c>
      <c r="AK96" s="19" t="str">
        <f t="shared" si="18"/>
        <v/>
      </c>
      <c r="AL96" s="87"/>
      <c r="AM96" s="87"/>
      <c r="AN96" s="87"/>
      <c r="AO96" s="94"/>
      <c r="AP96" s="90"/>
      <c r="AQ96" s="92"/>
    </row>
    <row r="97" spans="1:43" ht="20.25" hidden="1" customHeight="1" x14ac:dyDescent="0.4">
      <c r="A97" s="54" t="s">
        <v>32</v>
      </c>
      <c r="B97" s="56">
        <f>AL97</f>
        <v>0</v>
      </c>
      <c r="C97" s="56">
        <f>AL99</f>
        <v>0</v>
      </c>
      <c r="E97" s="95" t="s">
        <v>0</v>
      </c>
      <c r="F97" s="63" t="s">
        <v>7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15">
        <f>COUNTIFS(G95:AK95,"&gt;="&amp;H$5,G95:AK95,"&lt;="&amp;P$5,G97:AK97,"〇")</f>
        <v>0</v>
      </c>
      <c r="AM97" s="96">
        <f>IFERROR(AL98/AL97,0)</f>
        <v>0</v>
      </c>
      <c r="AN97" s="97" t="str">
        <f>IF(AND(AL97=0,AL98=0),"対象外",
IF(B96=0,"対象外",
IF(AND(B96/AL97&lt;0.285,AL98&gt;=B96),"〇",
IF(AM97&lt;0.285,"×","〇"))))</f>
        <v>対象外</v>
      </c>
      <c r="AO97" s="78"/>
      <c r="AP97" s="98"/>
      <c r="AQ97" s="100" t="s">
        <v>27</v>
      </c>
    </row>
    <row r="98" spans="1:43" ht="20.25" hidden="1" customHeight="1" thickBot="1" x14ac:dyDescent="0.45">
      <c r="A98" s="54" t="s">
        <v>33</v>
      </c>
      <c r="B98" s="54">
        <f>AL98</f>
        <v>0</v>
      </c>
      <c r="C98" s="54">
        <f>AL100</f>
        <v>0</v>
      </c>
      <c r="E98" s="69"/>
      <c r="F98" s="5" t="s">
        <v>10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8"/>
      <c r="AL98" s="7">
        <f>COUNTIFS(G95:AK95,"&gt;="&amp;H$5,G95:AK95,"&lt;="&amp;P$5,G98:AK98,"&lt;&gt;"&amp;"")</f>
        <v>0</v>
      </c>
      <c r="AM98" s="71"/>
      <c r="AN98" s="73"/>
      <c r="AO98" s="79"/>
      <c r="AP98" s="99"/>
      <c r="AQ98" s="101"/>
    </row>
    <row r="99" spans="1:43" ht="20.25" hidden="1" customHeight="1" thickTop="1" x14ac:dyDescent="0.4">
      <c r="A99" s="54" t="s">
        <v>25</v>
      </c>
      <c r="B99" s="57" t="str">
        <f>AN97</f>
        <v>対象外</v>
      </c>
      <c r="C99" s="57" t="str">
        <f>AN99</f>
        <v>対象外</v>
      </c>
      <c r="E99" s="68" t="s">
        <v>1</v>
      </c>
      <c r="F99" s="6" t="s">
        <v>7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27">
        <f>COUNTIFS(G95:AK95,"&gt;="&amp;H$5,G95:AK95,"&lt;="&amp;P$5,G99:AK99,"〇")</f>
        <v>0</v>
      </c>
      <c r="AM99" s="70">
        <f>IFERROR(AL100/AL99,0)</f>
        <v>0</v>
      </c>
      <c r="AN99" s="72" t="str">
        <f>IF(AND(AL99=0,AL100=0),"対象外",
IF(C96=0,"対象外",
IF(AND(C96/AL99&lt;0.285,AL100&gt;=C96),"〇",
IF(AM99&lt;0.285,"×","〇"))))</f>
        <v>対象外</v>
      </c>
      <c r="AO99" s="80" t="str">
        <f>C101</f>
        <v>対象外</v>
      </c>
      <c r="AP99" s="74" t="str">
        <f>IF(AN99="対象外","－",
IF(AN99="×","×",
IF(AND(COUNTIFS(G97:AK97,"〇",G98:AK98,"●",G99:AK99,"〇")=COUNTIFS(G98:AK98,"●",G99:AK99,"〇",G100:AK100,"●"),COUNTIF(G100:AK100,"●")&gt;0),"〇",
IF(AND(COUNTIF(G98:AK98,"●")=0,COUNTIF(G100:AK100,"●")=0,AN99="〇"),"〇","×"))))</f>
        <v>－</v>
      </c>
      <c r="AQ99" s="76" t="s">
        <v>24</v>
      </c>
    </row>
    <row r="100" spans="1:43" ht="20.25" hidden="1" customHeight="1" thickBot="1" x14ac:dyDescent="0.45">
      <c r="A100" s="54" t="s">
        <v>38</v>
      </c>
      <c r="B100" s="57"/>
      <c r="C100" s="57" t="str">
        <f>IF(C94="","",AP99)</f>
        <v/>
      </c>
      <c r="E100" s="69"/>
      <c r="F100" s="5" t="s">
        <v>10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8"/>
      <c r="AL100" s="7">
        <f>COUNTIFS(G95:AK95,"&gt;="&amp;H$5,G95:AK95,"&lt;="&amp;P$5,G100:AK100,"&lt;&gt;"&amp;"")</f>
        <v>0</v>
      </c>
      <c r="AM100" s="71"/>
      <c r="AN100" s="73"/>
      <c r="AO100" s="81"/>
      <c r="AP100" s="75"/>
      <c r="AQ100" s="77"/>
    </row>
    <row r="101" spans="1:43" ht="42" hidden="1" customHeight="1" thickTop="1" thickBot="1" x14ac:dyDescent="0.45">
      <c r="A101" s="58" t="s">
        <v>39</v>
      </c>
      <c r="C101" s="62" t="str">
        <f>IF(OR(C94="",AN99="対象外"),"対象外",IF(AND(COUNTIFS(G97:AK97,"〇",G98:AK98,"●",G99:AK99,"〇")=COUNTIFS(G98:AK98,"●",G99:AK99,"〇",G100:AK100,"●"),COUNTIF(G100:AK100,"●")&gt;0),"〇","×"))</f>
        <v>対象外</v>
      </c>
      <c r="E101" s="25" t="s">
        <v>13</v>
      </c>
      <c r="F101" s="20"/>
      <c r="G101" s="22"/>
      <c r="H101" s="22"/>
      <c r="I101" s="22"/>
      <c r="J101" s="22"/>
      <c r="K101" s="22"/>
      <c r="L101" s="22"/>
      <c r="M101" s="22"/>
      <c r="N101" s="22"/>
      <c r="O101" s="21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60"/>
      <c r="AL101" s="31"/>
      <c r="AM101" s="32"/>
      <c r="AN101" s="32"/>
      <c r="AO101" s="32"/>
      <c r="AP101" s="33"/>
      <c r="AQ101" s="23" t="s">
        <v>17</v>
      </c>
    </row>
    <row r="102" spans="1:43" ht="20.25" hidden="1" customHeight="1" x14ac:dyDescent="0.4">
      <c r="E102" s="14"/>
      <c r="F102" s="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4"/>
      <c r="AL102" s="10"/>
      <c r="AM102" s="11"/>
    </row>
    <row r="103" spans="1:43" ht="20.25" hidden="1" customHeight="1" thickBot="1" x14ac:dyDescent="0.45">
      <c r="A103" s="54" t="s">
        <v>30</v>
      </c>
      <c r="B103" s="54" t="str">
        <f>IF(C103="","",IF(C94=12,B94+1,B94))</f>
        <v/>
      </c>
      <c r="C103" s="59" t="str">
        <f>IF(C94="","",IF(DATE(IF(C94=12,B94+1,B94),IF(C94=12,1,C94+1),1)&gt;P$5,"",IF(C94=12,1,C94+1)))</f>
        <v/>
      </c>
      <c r="E103" s="11" t="str">
        <f>IF(B103="","","令和"&amp;B103-2018&amp;"年"&amp;C103&amp;"月")</f>
        <v/>
      </c>
      <c r="G103" s="12" t="s">
        <v>11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1"/>
      <c r="AL103" s="10"/>
      <c r="AM103" s="11"/>
    </row>
    <row r="104" spans="1:43" ht="20.25" hidden="1" customHeight="1" x14ac:dyDescent="0.4">
      <c r="E104" s="82"/>
      <c r="F104" s="83"/>
      <c r="G104" s="15" t="str">
        <f>IF($B103="","",DATE($B103,$C103,1))</f>
        <v/>
      </c>
      <c r="H104" s="15" t="str">
        <f>IF($B103="","",DATE($B103,$C103,2))</f>
        <v/>
      </c>
      <c r="I104" s="15" t="str">
        <f>IF($B103="","",DATE($B103,$C103,3))</f>
        <v/>
      </c>
      <c r="J104" s="15" t="str">
        <f>IF($B103="","",DATE($B103,$C103,4))</f>
        <v/>
      </c>
      <c r="K104" s="15" t="str">
        <f>IF($B103="","",DATE($B103,$C103,5))</f>
        <v/>
      </c>
      <c r="L104" s="15" t="str">
        <f>IF($B103="","",DATE($B103,$C103,6))</f>
        <v/>
      </c>
      <c r="M104" s="15" t="str">
        <f>IF($B103="","",DATE($B103,$C103,7))</f>
        <v/>
      </c>
      <c r="N104" s="15" t="str">
        <f>IF($B103="","",DATE($B103,$C103,8))</f>
        <v/>
      </c>
      <c r="O104" s="15" t="str">
        <f>IF($B103="","",DATE($B103,$C103,9))</f>
        <v/>
      </c>
      <c r="P104" s="15" t="str">
        <f>IF($B103="","",DATE($B103,$C103,10))</f>
        <v/>
      </c>
      <c r="Q104" s="15" t="str">
        <f>IF($B103="","",DATE($B103,$C103,11))</f>
        <v/>
      </c>
      <c r="R104" s="15" t="str">
        <f>IF($B103="","",DATE($B103,$C103,12))</f>
        <v/>
      </c>
      <c r="S104" s="15" t="str">
        <f>IF($B103="","",DATE($B103,$C103,13))</f>
        <v/>
      </c>
      <c r="T104" s="15" t="str">
        <f>IF($B103="","",DATE($B103,$C103,14))</f>
        <v/>
      </c>
      <c r="U104" s="15" t="str">
        <f>IF($B103="","",DATE($B103,$C103,15))</f>
        <v/>
      </c>
      <c r="V104" s="15" t="str">
        <f>IF($B103="","",DATE($B103,$C103,16))</f>
        <v/>
      </c>
      <c r="W104" s="15" t="str">
        <f>IF($B103="","",DATE($B103,$C103,17))</f>
        <v/>
      </c>
      <c r="X104" s="15" t="str">
        <f>IF($B103="","",DATE($B103,$C103,18))</f>
        <v/>
      </c>
      <c r="Y104" s="15" t="str">
        <f>IF($B103="","",DATE($B103,$C103,19))</f>
        <v/>
      </c>
      <c r="Z104" s="15" t="str">
        <f>IF($B103="","",DATE($B103,$C103,20))</f>
        <v/>
      </c>
      <c r="AA104" s="15" t="str">
        <f>IF($B103="","",DATE($B103,$C103,21))</f>
        <v/>
      </c>
      <c r="AB104" s="15" t="str">
        <f>IF($B103="","",DATE($B103,$C103,22))</f>
        <v/>
      </c>
      <c r="AC104" s="15" t="str">
        <f>IF($B103="","",DATE($B103,$C103,23))</f>
        <v/>
      </c>
      <c r="AD104" s="15" t="str">
        <f>IF($B103="","",DATE($B103,$C103,24))</f>
        <v/>
      </c>
      <c r="AE104" s="15" t="str">
        <f>IF($B103="","",DATE($B103,$C103,25))</f>
        <v/>
      </c>
      <c r="AF104" s="15" t="str">
        <f>IF($B103="","",DATE($B103,$C103,26))</f>
        <v/>
      </c>
      <c r="AG104" s="15" t="str">
        <f>IF($B103="","",DATE($B103,$C103,27))</f>
        <v/>
      </c>
      <c r="AH104" s="15" t="str">
        <f>IF($B103="","",DATE($B103,$C103,28))</f>
        <v/>
      </c>
      <c r="AI104" s="15" t="str">
        <f>IF($B103="","",IF(MONTH(DATE($B103,$C103,29))=$C103,DATE($B103,$C103,29),""))</f>
        <v/>
      </c>
      <c r="AJ104" s="15" t="str">
        <f>IF($B103="","",IF(MONTH(DATE($B103,$C103,30))=$C103,DATE($B103,$C103,30),""))</f>
        <v/>
      </c>
      <c r="AK104" s="15" t="str">
        <f>IF($B103="","",IF(MONTH(DATE($B103,$C103,31))=$C103,DATE($B103,$C103,31),""))</f>
        <v/>
      </c>
      <c r="AL104" s="86" t="s">
        <v>8</v>
      </c>
      <c r="AM104" s="86" t="s">
        <v>4</v>
      </c>
      <c r="AN104" s="88" t="s">
        <v>35</v>
      </c>
      <c r="AO104" s="93" t="s">
        <v>42</v>
      </c>
      <c r="AP104" s="89" t="s">
        <v>34</v>
      </c>
      <c r="AQ104" s="91" t="s">
        <v>13</v>
      </c>
    </row>
    <row r="105" spans="1:43" ht="20.25" hidden="1" customHeight="1" thickBot="1" x14ac:dyDescent="0.45">
      <c r="A105" s="54" t="s">
        <v>26</v>
      </c>
      <c r="B105" s="54">
        <f>COUNTIFS(G104:AK104,"&gt;="&amp;H$5,G104:AK104,"&lt;="&amp;P$5,G105:AK105,"土",G106:AK106,"〇")+COUNTIFS(G104:AK104,"&gt;="&amp;H$5,G104:AK104,"&lt;="&amp;P$5,G105:AK105,"日",G106:AK106,"〇")</f>
        <v>0</v>
      </c>
      <c r="C105" s="54">
        <f>COUNTIFS(G104:AK104,"&gt;="&amp;H$5,G104:AK104,"&lt;="&amp;P$5,G105:AK105,"土",G108:AK108,"〇")+COUNTIFS(G104:AK104,"&gt;="&amp;H$5,G104:AK104,"&lt;="&amp;P$5,G105:AK105,"日",G108:AK108,"〇")</f>
        <v>0</v>
      </c>
      <c r="E105" s="84"/>
      <c r="F105" s="85"/>
      <c r="G105" s="19" t="str">
        <f>IFERROR(IF(WEEKDAY(G104,1)=1,"日",IF(WEEKDAY(G104,1)=2,"月",IF(WEEKDAY(G104,1)=3,"火",IF(WEEKDAY(G104,1)=4,"水",IF(WEEKDAY(G104,1)=5,"木",IF(WEEKDAY(G104,1)=6,"金","土")))))),"")</f>
        <v/>
      </c>
      <c r="H105" s="19" t="str">
        <f t="shared" ref="H105:N105" si="19">IFERROR(IF(WEEKDAY(H104,1)=1,"日",IF(WEEKDAY(H104,1)=2,"月",IF(WEEKDAY(H104,1)=3,"火",IF(WEEKDAY(H104,1)=4,"水",IF(WEEKDAY(H104,1)=5,"木",IF(WEEKDAY(H104,1)=6,"金","土")))))),"")</f>
        <v/>
      </c>
      <c r="I105" s="19" t="str">
        <f t="shared" si="19"/>
        <v/>
      </c>
      <c r="J105" s="19" t="str">
        <f t="shared" si="19"/>
        <v/>
      </c>
      <c r="K105" s="19" t="str">
        <f t="shared" si="19"/>
        <v/>
      </c>
      <c r="L105" s="19" t="str">
        <f t="shared" si="19"/>
        <v/>
      </c>
      <c r="M105" s="19" t="str">
        <f t="shared" si="19"/>
        <v/>
      </c>
      <c r="N105" s="19" t="str">
        <f t="shared" si="19"/>
        <v/>
      </c>
      <c r="O105" s="19" t="str">
        <f>IFERROR(IF(WEEKDAY(O104,1)=1,"日",IF(WEEKDAY(O104,1)=2,"月",IF(WEEKDAY(O104,1)=3,"火",IF(WEEKDAY(O104,1)=4,"水",IF(WEEKDAY(O104,1)=5,"木",IF(WEEKDAY(O104,1)=6,"金","土")))))),"")</f>
        <v/>
      </c>
      <c r="P105" s="19" t="str">
        <f t="shared" ref="P105:AK105" si="20">IFERROR(IF(WEEKDAY(P104,1)=1,"日",IF(WEEKDAY(P104,1)=2,"月",IF(WEEKDAY(P104,1)=3,"火",IF(WEEKDAY(P104,1)=4,"水",IF(WEEKDAY(P104,1)=5,"木",IF(WEEKDAY(P104,1)=6,"金","土")))))),"")</f>
        <v/>
      </c>
      <c r="Q105" s="19" t="str">
        <f t="shared" si="20"/>
        <v/>
      </c>
      <c r="R105" s="19" t="str">
        <f t="shared" si="20"/>
        <v/>
      </c>
      <c r="S105" s="19" t="str">
        <f t="shared" si="20"/>
        <v/>
      </c>
      <c r="T105" s="19" t="str">
        <f t="shared" si="20"/>
        <v/>
      </c>
      <c r="U105" s="19" t="str">
        <f t="shared" si="20"/>
        <v/>
      </c>
      <c r="V105" s="19" t="str">
        <f t="shared" si="20"/>
        <v/>
      </c>
      <c r="W105" s="19" t="str">
        <f t="shared" si="20"/>
        <v/>
      </c>
      <c r="X105" s="19" t="str">
        <f t="shared" si="20"/>
        <v/>
      </c>
      <c r="Y105" s="19" t="str">
        <f t="shared" si="20"/>
        <v/>
      </c>
      <c r="Z105" s="19" t="str">
        <f t="shared" si="20"/>
        <v/>
      </c>
      <c r="AA105" s="19" t="str">
        <f t="shared" si="20"/>
        <v/>
      </c>
      <c r="AB105" s="19" t="str">
        <f t="shared" si="20"/>
        <v/>
      </c>
      <c r="AC105" s="19" t="str">
        <f t="shared" si="20"/>
        <v/>
      </c>
      <c r="AD105" s="19" t="str">
        <f t="shared" si="20"/>
        <v/>
      </c>
      <c r="AE105" s="19" t="str">
        <f t="shared" si="20"/>
        <v/>
      </c>
      <c r="AF105" s="19" t="str">
        <f t="shared" si="20"/>
        <v/>
      </c>
      <c r="AG105" s="19" t="str">
        <f t="shared" si="20"/>
        <v/>
      </c>
      <c r="AH105" s="19" t="str">
        <f t="shared" si="20"/>
        <v/>
      </c>
      <c r="AI105" s="19" t="str">
        <f t="shared" si="20"/>
        <v/>
      </c>
      <c r="AJ105" s="19" t="str">
        <f t="shared" si="20"/>
        <v/>
      </c>
      <c r="AK105" s="19" t="str">
        <f t="shared" si="20"/>
        <v/>
      </c>
      <c r="AL105" s="87"/>
      <c r="AM105" s="87"/>
      <c r="AN105" s="87"/>
      <c r="AO105" s="94"/>
      <c r="AP105" s="90"/>
      <c r="AQ105" s="92"/>
    </row>
    <row r="106" spans="1:43" ht="20.25" hidden="1" customHeight="1" x14ac:dyDescent="0.4">
      <c r="A106" s="54" t="s">
        <v>32</v>
      </c>
      <c r="B106" s="56">
        <f>AL106</f>
        <v>0</v>
      </c>
      <c r="C106" s="56">
        <f>AL108</f>
        <v>0</v>
      </c>
      <c r="E106" s="95" t="s">
        <v>0</v>
      </c>
      <c r="F106" s="63" t="s">
        <v>7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15">
        <f>COUNTIFS(G104:AK104,"&gt;="&amp;H$5,G104:AK104,"&lt;="&amp;P$5,G106:AK106,"〇")</f>
        <v>0</v>
      </c>
      <c r="AM106" s="96">
        <f>IFERROR(AL107/AL106,0)</f>
        <v>0</v>
      </c>
      <c r="AN106" s="97" t="str">
        <f>IF(AND(AL106=0,AL107=0),"対象外",
IF(B105=0,"対象外",
IF(AND(B105/AL106&lt;0.285,AL107&gt;=B105),"〇",
IF(AM106&lt;0.285,"×","〇"))))</f>
        <v>対象外</v>
      </c>
      <c r="AO106" s="78"/>
      <c r="AP106" s="98"/>
      <c r="AQ106" s="100" t="s">
        <v>27</v>
      </c>
    </row>
    <row r="107" spans="1:43" ht="20.25" hidden="1" customHeight="1" thickBot="1" x14ac:dyDescent="0.45">
      <c r="A107" s="54" t="s">
        <v>33</v>
      </c>
      <c r="B107" s="54">
        <f>AL107</f>
        <v>0</v>
      </c>
      <c r="C107" s="54">
        <f>AL109</f>
        <v>0</v>
      </c>
      <c r="E107" s="69"/>
      <c r="F107" s="5" t="s">
        <v>10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8"/>
      <c r="AL107" s="7">
        <f>COUNTIFS(G104:AK104,"&gt;="&amp;H$5,G104:AK104,"&lt;="&amp;P$5,G107:AK107,"&lt;&gt;"&amp;"")</f>
        <v>0</v>
      </c>
      <c r="AM107" s="71"/>
      <c r="AN107" s="73"/>
      <c r="AO107" s="79"/>
      <c r="AP107" s="99"/>
      <c r="AQ107" s="101"/>
    </row>
    <row r="108" spans="1:43" ht="20.25" hidden="1" customHeight="1" thickTop="1" x14ac:dyDescent="0.4">
      <c r="A108" s="54" t="s">
        <v>25</v>
      </c>
      <c r="B108" s="57" t="str">
        <f>AN106</f>
        <v>対象外</v>
      </c>
      <c r="C108" s="57" t="str">
        <f>AN108</f>
        <v>対象外</v>
      </c>
      <c r="E108" s="68" t="s">
        <v>1</v>
      </c>
      <c r="F108" s="6" t="s">
        <v>7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27">
        <f>COUNTIFS(G104:AK104,"&gt;="&amp;H$5,G104:AK104,"&lt;="&amp;P$5,G108:AK108,"〇")</f>
        <v>0</v>
      </c>
      <c r="AM108" s="70">
        <f>IFERROR(AL109/AL108,0)</f>
        <v>0</v>
      </c>
      <c r="AN108" s="72" t="str">
        <f>IF(AND(AL108=0,AL109=0),"対象外",
IF(C105=0,"対象外",
IF(AND(C105/AL108&lt;0.285,AL109&gt;=C105),"〇",
IF(AM108&lt;0.285,"×","〇"))))</f>
        <v>対象外</v>
      </c>
      <c r="AO108" s="80" t="str">
        <f>C110</f>
        <v>対象外</v>
      </c>
      <c r="AP108" s="74" t="str">
        <f>IF(AN108="対象外","－",
IF(AN108="×","×",
IF(AND(COUNTIFS(G106:AK106,"〇",G107:AK107,"●",G108:AK108,"〇")=COUNTIFS(G107:AK107,"●",G108:AK108,"〇",G109:AK109,"●"),COUNTIF(G109:AK109,"●")&gt;0),"〇",
IF(AND(COUNTIF(G107:AK107,"●")=0,COUNTIF(G109:AK109,"●")=0,AN108="〇"),"〇","×"))))</f>
        <v>－</v>
      </c>
      <c r="AQ108" s="76" t="s">
        <v>24</v>
      </c>
    </row>
    <row r="109" spans="1:43" ht="20.25" hidden="1" customHeight="1" thickBot="1" x14ac:dyDescent="0.45">
      <c r="A109" s="54" t="s">
        <v>38</v>
      </c>
      <c r="B109" s="57"/>
      <c r="C109" s="57" t="str">
        <f>IF(C103="","",AP108)</f>
        <v/>
      </c>
      <c r="E109" s="69"/>
      <c r="F109" s="5" t="s">
        <v>10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8"/>
      <c r="AL109" s="7">
        <f>COUNTIFS(G104:AK104,"&gt;="&amp;H$5,G104:AK104,"&lt;="&amp;P$5,G109:AK109,"&lt;&gt;"&amp;"")</f>
        <v>0</v>
      </c>
      <c r="AM109" s="71"/>
      <c r="AN109" s="73"/>
      <c r="AO109" s="81"/>
      <c r="AP109" s="75"/>
      <c r="AQ109" s="77"/>
    </row>
    <row r="110" spans="1:43" ht="42" hidden="1" customHeight="1" thickTop="1" thickBot="1" x14ac:dyDescent="0.45">
      <c r="A110" s="58" t="s">
        <v>39</v>
      </c>
      <c r="C110" s="62" t="str">
        <f>IF(OR(C103="",AN108="対象外"),"対象外",IF(AND(COUNTIFS(G106:AK106,"〇",G107:AK107,"●",G108:AK108,"〇")=COUNTIFS(G107:AK107,"●",G108:AK108,"〇",G109:AK109,"●"),COUNTIF(G109:AK109,"●")&gt;0),"〇","×"))</f>
        <v>対象外</v>
      </c>
      <c r="E110" s="25" t="s">
        <v>13</v>
      </c>
      <c r="F110" s="20"/>
      <c r="G110" s="22"/>
      <c r="H110" s="22"/>
      <c r="I110" s="22"/>
      <c r="J110" s="22"/>
      <c r="K110" s="22"/>
      <c r="L110" s="22"/>
      <c r="M110" s="22"/>
      <c r="N110" s="22"/>
      <c r="O110" s="21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60"/>
      <c r="AL110" s="31"/>
      <c r="AM110" s="32"/>
      <c r="AN110" s="32"/>
      <c r="AO110" s="32"/>
      <c r="AP110" s="33"/>
      <c r="AQ110" s="23" t="s">
        <v>17</v>
      </c>
    </row>
    <row r="111" spans="1:43" ht="20.25" hidden="1" customHeight="1" x14ac:dyDescent="0.4">
      <c r="E111" s="14"/>
      <c r="F111" s="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4"/>
      <c r="AL111" s="10"/>
      <c r="AM111" s="11"/>
    </row>
    <row r="112" spans="1:43" ht="20.25" hidden="1" customHeight="1" thickBot="1" x14ac:dyDescent="0.45">
      <c r="A112" s="54" t="s">
        <v>30</v>
      </c>
      <c r="B112" s="54" t="str">
        <f>IF(C112="","",IF(C103=12,B103+1,B103))</f>
        <v/>
      </c>
      <c r="C112" s="59" t="str">
        <f>IF(C103="","",IF(DATE(IF(C103=12,B103+1,B103),IF(C103=12,1,C103+1),1)&gt;P$5,"",IF(C103=12,1,C103+1)))</f>
        <v/>
      </c>
      <c r="E112" s="11" t="str">
        <f>IF(B112="","","令和"&amp;B112-2018&amp;"年"&amp;C112&amp;"月")</f>
        <v/>
      </c>
      <c r="G112" s="12" t="s">
        <v>11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1"/>
      <c r="AL112" s="10"/>
      <c r="AM112" s="11"/>
    </row>
    <row r="113" spans="1:43" ht="20.25" hidden="1" customHeight="1" x14ac:dyDescent="0.4">
      <c r="E113" s="82"/>
      <c r="F113" s="83"/>
      <c r="G113" s="15" t="str">
        <f>IF($B112="","",DATE($B112,$C112,1))</f>
        <v/>
      </c>
      <c r="H113" s="15" t="str">
        <f>IF($B112="","",DATE($B112,$C112,2))</f>
        <v/>
      </c>
      <c r="I113" s="15" t="str">
        <f>IF($B112="","",DATE($B112,$C112,3))</f>
        <v/>
      </c>
      <c r="J113" s="15" t="str">
        <f>IF($B112="","",DATE($B112,$C112,4))</f>
        <v/>
      </c>
      <c r="K113" s="15" t="str">
        <f>IF($B112="","",DATE($B112,$C112,5))</f>
        <v/>
      </c>
      <c r="L113" s="15" t="str">
        <f>IF($B112="","",DATE($B112,$C112,6))</f>
        <v/>
      </c>
      <c r="M113" s="15" t="str">
        <f>IF($B112="","",DATE($B112,$C112,7))</f>
        <v/>
      </c>
      <c r="N113" s="15" t="str">
        <f>IF($B112="","",DATE($B112,$C112,8))</f>
        <v/>
      </c>
      <c r="O113" s="15" t="str">
        <f>IF($B112="","",DATE($B112,$C112,9))</f>
        <v/>
      </c>
      <c r="P113" s="15" t="str">
        <f>IF($B112="","",DATE($B112,$C112,10))</f>
        <v/>
      </c>
      <c r="Q113" s="15" t="str">
        <f>IF($B112="","",DATE($B112,$C112,11))</f>
        <v/>
      </c>
      <c r="R113" s="15" t="str">
        <f>IF($B112="","",DATE($B112,$C112,12))</f>
        <v/>
      </c>
      <c r="S113" s="15" t="str">
        <f>IF($B112="","",DATE($B112,$C112,13))</f>
        <v/>
      </c>
      <c r="T113" s="15" t="str">
        <f>IF($B112="","",DATE($B112,$C112,14))</f>
        <v/>
      </c>
      <c r="U113" s="15" t="str">
        <f>IF($B112="","",DATE($B112,$C112,15))</f>
        <v/>
      </c>
      <c r="V113" s="15" t="str">
        <f>IF($B112="","",DATE($B112,$C112,16))</f>
        <v/>
      </c>
      <c r="W113" s="15" t="str">
        <f>IF($B112="","",DATE($B112,$C112,17))</f>
        <v/>
      </c>
      <c r="X113" s="15" t="str">
        <f>IF($B112="","",DATE($B112,$C112,18))</f>
        <v/>
      </c>
      <c r="Y113" s="15" t="str">
        <f>IF($B112="","",DATE($B112,$C112,19))</f>
        <v/>
      </c>
      <c r="Z113" s="15" t="str">
        <f>IF($B112="","",DATE($B112,$C112,20))</f>
        <v/>
      </c>
      <c r="AA113" s="15" t="str">
        <f>IF($B112="","",DATE($B112,$C112,21))</f>
        <v/>
      </c>
      <c r="AB113" s="15" t="str">
        <f>IF($B112="","",DATE($B112,$C112,22))</f>
        <v/>
      </c>
      <c r="AC113" s="15" t="str">
        <f>IF($B112="","",DATE($B112,$C112,23))</f>
        <v/>
      </c>
      <c r="AD113" s="15" t="str">
        <f>IF($B112="","",DATE($B112,$C112,24))</f>
        <v/>
      </c>
      <c r="AE113" s="15" t="str">
        <f>IF($B112="","",DATE($B112,$C112,25))</f>
        <v/>
      </c>
      <c r="AF113" s="15" t="str">
        <f>IF($B112="","",DATE($B112,$C112,26))</f>
        <v/>
      </c>
      <c r="AG113" s="15" t="str">
        <f>IF($B112="","",DATE($B112,$C112,27))</f>
        <v/>
      </c>
      <c r="AH113" s="15" t="str">
        <f>IF($B112="","",DATE($B112,$C112,28))</f>
        <v/>
      </c>
      <c r="AI113" s="15" t="str">
        <f>IF($B112="","",IF(MONTH(DATE($B112,$C112,29))=$C112,DATE($B112,$C112,29),""))</f>
        <v/>
      </c>
      <c r="AJ113" s="15" t="str">
        <f>IF($B112="","",IF(MONTH(DATE($B112,$C112,30))=$C112,DATE($B112,$C112,30),""))</f>
        <v/>
      </c>
      <c r="AK113" s="15" t="str">
        <f>IF($B112="","",IF(MONTH(DATE($B112,$C112,31))=$C112,DATE($B112,$C112,31),""))</f>
        <v/>
      </c>
      <c r="AL113" s="86" t="s">
        <v>8</v>
      </c>
      <c r="AM113" s="86" t="s">
        <v>4</v>
      </c>
      <c r="AN113" s="88" t="s">
        <v>35</v>
      </c>
      <c r="AO113" s="93" t="s">
        <v>42</v>
      </c>
      <c r="AP113" s="89" t="s">
        <v>34</v>
      </c>
      <c r="AQ113" s="91" t="s">
        <v>13</v>
      </c>
    </row>
    <row r="114" spans="1:43" ht="20.25" hidden="1" customHeight="1" thickBot="1" x14ac:dyDescent="0.45">
      <c r="A114" s="54" t="s">
        <v>26</v>
      </c>
      <c r="B114" s="54">
        <f>COUNTIFS(G113:AK113,"&gt;="&amp;H$5,G113:AK113,"&lt;="&amp;P$5,G114:AK114,"土",G115:AK115,"〇")+COUNTIFS(G113:AK113,"&gt;="&amp;H$5,G113:AK113,"&lt;="&amp;P$5,G114:AK114,"日",G115:AK115,"〇")</f>
        <v>0</v>
      </c>
      <c r="C114" s="54">
        <f>COUNTIFS(G113:AK113,"&gt;="&amp;H$5,G113:AK113,"&lt;="&amp;P$5,G114:AK114,"土",G117:AK117,"〇")+COUNTIFS(G113:AK113,"&gt;="&amp;H$5,G113:AK113,"&lt;="&amp;P$5,G114:AK114,"日",G117:AK117,"〇")</f>
        <v>0</v>
      </c>
      <c r="E114" s="84"/>
      <c r="F114" s="85"/>
      <c r="G114" s="19" t="str">
        <f>IFERROR(IF(WEEKDAY(G113,1)=1,"日",IF(WEEKDAY(G113,1)=2,"月",IF(WEEKDAY(G113,1)=3,"火",IF(WEEKDAY(G113,1)=4,"水",IF(WEEKDAY(G113,1)=5,"木",IF(WEEKDAY(G113,1)=6,"金","土")))))),"")</f>
        <v/>
      </c>
      <c r="H114" s="19" t="str">
        <f t="shared" ref="H114:N114" si="21">IFERROR(IF(WEEKDAY(H113,1)=1,"日",IF(WEEKDAY(H113,1)=2,"月",IF(WEEKDAY(H113,1)=3,"火",IF(WEEKDAY(H113,1)=4,"水",IF(WEEKDAY(H113,1)=5,"木",IF(WEEKDAY(H113,1)=6,"金","土")))))),"")</f>
        <v/>
      </c>
      <c r="I114" s="19" t="str">
        <f t="shared" si="21"/>
        <v/>
      </c>
      <c r="J114" s="19" t="str">
        <f t="shared" si="21"/>
        <v/>
      </c>
      <c r="K114" s="19" t="str">
        <f t="shared" si="21"/>
        <v/>
      </c>
      <c r="L114" s="19" t="str">
        <f t="shared" si="21"/>
        <v/>
      </c>
      <c r="M114" s="19" t="str">
        <f t="shared" si="21"/>
        <v/>
      </c>
      <c r="N114" s="19" t="str">
        <f t="shared" si="21"/>
        <v/>
      </c>
      <c r="O114" s="19" t="str">
        <f>IFERROR(IF(WEEKDAY(O113,1)=1,"日",IF(WEEKDAY(O113,1)=2,"月",IF(WEEKDAY(O113,1)=3,"火",IF(WEEKDAY(O113,1)=4,"水",IF(WEEKDAY(O113,1)=5,"木",IF(WEEKDAY(O113,1)=6,"金","土")))))),"")</f>
        <v/>
      </c>
      <c r="P114" s="19" t="str">
        <f t="shared" ref="P114:AK114" si="22">IFERROR(IF(WEEKDAY(P113,1)=1,"日",IF(WEEKDAY(P113,1)=2,"月",IF(WEEKDAY(P113,1)=3,"火",IF(WEEKDAY(P113,1)=4,"水",IF(WEEKDAY(P113,1)=5,"木",IF(WEEKDAY(P113,1)=6,"金","土")))))),"")</f>
        <v/>
      </c>
      <c r="Q114" s="19" t="str">
        <f t="shared" si="22"/>
        <v/>
      </c>
      <c r="R114" s="19" t="str">
        <f t="shared" si="22"/>
        <v/>
      </c>
      <c r="S114" s="19" t="str">
        <f t="shared" si="22"/>
        <v/>
      </c>
      <c r="T114" s="19" t="str">
        <f t="shared" si="22"/>
        <v/>
      </c>
      <c r="U114" s="19" t="str">
        <f t="shared" si="22"/>
        <v/>
      </c>
      <c r="V114" s="19" t="str">
        <f t="shared" si="22"/>
        <v/>
      </c>
      <c r="W114" s="19" t="str">
        <f t="shared" si="22"/>
        <v/>
      </c>
      <c r="X114" s="19" t="str">
        <f t="shared" si="22"/>
        <v/>
      </c>
      <c r="Y114" s="19" t="str">
        <f t="shared" si="22"/>
        <v/>
      </c>
      <c r="Z114" s="19" t="str">
        <f t="shared" si="22"/>
        <v/>
      </c>
      <c r="AA114" s="19" t="str">
        <f t="shared" si="22"/>
        <v/>
      </c>
      <c r="AB114" s="19" t="str">
        <f t="shared" si="22"/>
        <v/>
      </c>
      <c r="AC114" s="19" t="str">
        <f t="shared" si="22"/>
        <v/>
      </c>
      <c r="AD114" s="19" t="str">
        <f t="shared" si="22"/>
        <v/>
      </c>
      <c r="AE114" s="19" t="str">
        <f t="shared" si="22"/>
        <v/>
      </c>
      <c r="AF114" s="19" t="str">
        <f t="shared" si="22"/>
        <v/>
      </c>
      <c r="AG114" s="19" t="str">
        <f t="shared" si="22"/>
        <v/>
      </c>
      <c r="AH114" s="19" t="str">
        <f t="shared" si="22"/>
        <v/>
      </c>
      <c r="AI114" s="19" t="str">
        <f t="shared" si="22"/>
        <v/>
      </c>
      <c r="AJ114" s="19" t="str">
        <f t="shared" si="22"/>
        <v/>
      </c>
      <c r="AK114" s="19" t="str">
        <f t="shared" si="22"/>
        <v/>
      </c>
      <c r="AL114" s="87"/>
      <c r="AM114" s="87"/>
      <c r="AN114" s="87"/>
      <c r="AO114" s="94"/>
      <c r="AP114" s="90"/>
      <c r="AQ114" s="92"/>
    </row>
    <row r="115" spans="1:43" ht="20.25" hidden="1" customHeight="1" x14ac:dyDescent="0.4">
      <c r="A115" s="54" t="s">
        <v>32</v>
      </c>
      <c r="B115" s="56">
        <f>AL115</f>
        <v>0</v>
      </c>
      <c r="C115" s="56">
        <f>AL117</f>
        <v>0</v>
      </c>
      <c r="E115" s="95" t="s">
        <v>0</v>
      </c>
      <c r="F115" s="63" t="s">
        <v>7</v>
      </c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15">
        <f>COUNTIFS(G113:AK113,"&gt;="&amp;H$5,G113:AK113,"&lt;="&amp;P$5,G115:AK115,"〇")</f>
        <v>0</v>
      </c>
      <c r="AM115" s="96">
        <f>IFERROR(AL116/AL115,0)</f>
        <v>0</v>
      </c>
      <c r="AN115" s="97" t="str">
        <f>IF(AND(AL115=0,AL116=0),"対象外",
IF(B114=0,"対象外",
IF(AND(B114/AL115&lt;0.285,AL116&gt;=B114),"〇",
IF(AM115&lt;0.285,"×","〇"))))</f>
        <v>対象外</v>
      </c>
      <c r="AO115" s="78"/>
      <c r="AP115" s="98"/>
      <c r="AQ115" s="100" t="s">
        <v>27</v>
      </c>
    </row>
    <row r="116" spans="1:43" ht="20.25" hidden="1" customHeight="1" thickBot="1" x14ac:dyDescent="0.45">
      <c r="A116" s="54" t="s">
        <v>33</v>
      </c>
      <c r="B116" s="54">
        <f>AL116</f>
        <v>0</v>
      </c>
      <c r="C116" s="54">
        <f>AL118</f>
        <v>0</v>
      </c>
      <c r="E116" s="69"/>
      <c r="F116" s="5" t="s">
        <v>10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8"/>
      <c r="AL116" s="7">
        <f>COUNTIFS(G113:AK113,"&gt;="&amp;H$5,G113:AK113,"&lt;="&amp;P$5,G116:AK116,"&lt;&gt;"&amp;"")</f>
        <v>0</v>
      </c>
      <c r="AM116" s="71"/>
      <c r="AN116" s="73"/>
      <c r="AO116" s="79"/>
      <c r="AP116" s="99"/>
      <c r="AQ116" s="101"/>
    </row>
    <row r="117" spans="1:43" ht="20.25" hidden="1" customHeight="1" thickTop="1" x14ac:dyDescent="0.4">
      <c r="A117" s="54" t="s">
        <v>25</v>
      </c>
      <c r="B117" s="57" t="str">
        <f>AN115</f>
        <v>対象外</v>
      </c>
      <c r="C117" s="57" t="str">
        <f>AN117</f>
        <v>対象外</v>
      </c>
      <c r="E117" s="68" t="s">
        <v>1</v>
      </c>
      <c r="F117" s="6" t="s">
        <v>7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27">
        <f>COUNTIFS(G113:AK113,"&gt;="&amp;H$5,G113:AK113,"&lt;="&amp;P$5,G117:AK117,"〇")</f>
        <v>0</v>
      </c>
      <c r="AM117" s="70">
        <f>IFERROR(AL118/AL117,0)</f>
        <v>0</v>
      </c>
      <c r="AN117" s="72" t="str">
        <f>IF(AND(AL117=0,AL118=0),"対象外",
IF(C114=0,"対象外",
IF(AND(C114/AL117&lt;0.285,AL118&gt;=C114),"〇",
IF(AM117&lt;0.285,"×","〇"))))</f>
        <v>対象外</v>
      </c>
      <c r="AO117" s="80" t="str">
        <f>C119</f>
        <v>対象外</v>
      </c>
      <c r="AP117" s="74" t="str">
        <f>IF(AN117="対象外","－",
IF(AN117="×","×",
IF(AND(COUNTIFS(G115:AK115,"〇",G116:AK116,"●",G117:AK117,"〇")=COUNTIFS(G116:AK116,"●",G117:AK117,"〇",G118:AK118,"●"),COUNTIF(G118:AK118,"●")&gt;0),"〇",
IF(AND(COUNTIF(G116:AK116,"●")=0,COUNTIF(G118:AK118,"●")=0,AN117="〇"),"〇","×"))))</f>
        <v>－</v>
      </c>
      <c r="AQ117" s="76" t="s">
        <v>24</v>
      </c>
    </row>
    <row r="118" spans="1:43" ht="20.25" hidden="1" customHeight="1" thickBot="1" x14ac:dyDescent="0.45">
      <c r="A118" s="54" t="s">
        <v>38</v>
      </c>
      <c r="B118" s="57"/>
      <c r="C118" s="57" t="str">
        <f>IF(C112="","",AP117)</f>
        <v/>
      </c>
      <c r="E118" s="69"/>
      <c r="F118" s="5" t="s">
        <v>10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8"/>
      <c r="AL118" s="7">
        <f>COUNTIFS(G113:AK113,"&gt;="&amp;H$5,G113:AK113,"&lt;="&amp;P$5,G118:AK118,"&lt;&gt;"&amp;"")</f>
        <v>0</v>
      </c>
      <c r="AM118" s="71"/>
      <c r="AN118" s="73"/>
      <c r="AO118" s="81"/>
      <c r="AP118" s="75"/>
      <c r="AQ118" s="77"/>
    </row>
    <row r="119" spans="1:43" ht="42" hidden="1" customHeight="1" thickTop="1" thickBot="1" x14ac:dyDescent="0.45">
      <c r="A119" s="58" t="s">
        <v>39</v>
      </c>
      <c r="C119" s="62" t="str">
        <f>IF(OR(C112="",AN117="対象外"),"対象外",IF(AND(COUNTIFS(G115:AK115,"〇",G116:AK116,"●",G117:AK117,"〇")=COUNTIFS(G116:AK116,"●",G117:AK117,"〇",G118:AK118,"●"),COUNTIF(G118:AK118,"●")&gt;0),"〇","×"))</f>
        <v>対象外</v>
      </c>
      <c r="E119" s="25" t="s">
        <v>13</v>
      </c>
      <c r="F119" s="20"/>
      <c r="G119" s="22"/>
      <c r="H119" s="22"/>
      <c r="I119" s="22"/>
      <c r="J119" s="22"/>
      <c r="K119" s="22"/>
      <c r="L119" s="22"/>
      <c r="M119" s="22"/>
      <c r="N119" s="22"/>
      <c r="O119" s="21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60"/>
      <c r="AL119" s="31"/>
      <c r="AM119" s="32"/>
      <c r="AN119" s="32"/>
      <c r="AO119" s="32"/>
      <c r="AP119" s="33"/>
      <c r="AQ119" s="23" t="s">
        <v>17</v>
      </c>
    </row>
    <row r="120" spans="1:43" ht="20.25" hidden="1" customHeight="1" x14ac:dyDescent="0.4">
      <c r="E120" s="14"/>
      <c r="F120" s="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4"/>
      <c r="AL120" s="10"/>
      <c r="AM120" s="11"/>
    </row>
    <row r="121" spans="1:43" ht="20.25" hidden="1" customHeight="1" thickBot="1" x14ac:dyDescent="0.45">
      <c r="A121" s="54" t="s">
        <v>30</v>
      </c>
      <c r="B121" s="54" t="str">
        <f>IF(C121="","",IF(C112=12,B112+1,B112))</f>
        <v/>
      </c>
      <c r="C121" s="59" t="str">
        <f>IF(C112="","",IF(DATE(IF(C112=12,B112+1,B112),IF(C112=12,1,C112+1),1)&gt;P$5,"",IF(C112=12,1,C112+1)))</f>
        <v/>
      </c>
      <c r="E121" s="11" t="str">
        <f>IF(B121="","","令和"&amp;B121-2018&amp;"年"&amp;C121&amp;"月")</f>
        <v/>
      </c>
      <c r="G121" s="12" t="s">
        <v>11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1"/>
      <c r="AL121" s="10"/>
      <c r="AM121" s="11"/>
    </row>
    <row r="122" spans="1:43" ht="20.25" hidden="1" customHeight="1" x14ac:dyDescent="0.4">
      <c r="E122" s="82"/>
      <c r="F122" s="83"/>
      <c r="G122" s="15" t="str">
        <f>IF($B121="","",DATE($B121,$C121,1))</f>
        <v/>
      </c>
      <c r="H122" s="15" t="str">
        <f>IF($B121="","",DATE($B121,$C121,2))</f>
        <v/>
      </c>
      <c r="I122" s="15" t="str">
        <f>IF($B121="","",DATE($B121,$C121,3))</f>
        <v/>
      </c>
      <c r="J122" s="15" t="str">
        <f>IF($B121="","",DATE($B121,$C121,4))</f>
        <v/>
      </c>
      <c r="K122" s="15" t="str">
        <f>IF($B121="","",DATE($B121,$C121,5))</f>
        <v/>
      </c>
      <c r="L122" s="15" t="str">
        <f>IF($B121="","",DATE($B121,$C121,6))</f>
        <v/>
      </c>
      <c r="M122" s="15" t="str">
        <f>IF($B121="","",DATE($B121,$C121,7))</f>
        <v/>
      </c>
      <c r="N122" s="15" t="str">
        <f>IF($B121="","",DATE($B121,$C121,8))</f>
        <v/>
      </c>
      <c r="O122" s="15" t="str">
        <f>IF($B121="","",DATE($B121,$C121,9))</f>
        <v/>
      </c>
      <c r="P122" s="15" t="str">
        <f>IF($B121="","",DATE($B121,$C121,10))</f>
        <v/>
      </c>
      <c r="Q122" s="15" t="str">
        <f>IF($B121="","",DATE($B121,$C121,11))</f>
        <v/>
      </c>
      <c r="R122" s="15" t="str">
        <f>IF($B121="","",DATE($B121,$C121,12))</f>
        <v/>
      </c>
      <c r="S122" s="15" t="str">
        <f>IF($B121="","",DATE($B121,$C121,13))</f>
        <v/>
      </c>
      <c r="T122" s="15" t="str">
        <f>IF($B121="","",DATE($B121,$C121,14))</f>
        <v/>
      </c>
      <c r="U122" s="15" t="str">
        <f>IF($B121="","",DATE($B121,$C121,15))</f>
        <v/>
      </c>
      <c r="V122" s="15" t="str">
        <f>IF($B121="","",DATE($B121,$C121,16))</f>
        <v/>
      </c>
      <c r="W122" s="15" t="str">
        <f>IF($B121="","",DATE($B121,$C121,17))</f>
        <v/>
      </c>
      <c r="X122" s="15" t="str">
        <f>IF($B121="","",DATE($B121,$C121,18))</f>
        <v/>
      </c>
      <c r="Y122" s="15" t="str">
        <f>IF($B121="","",DATE($B121,$C121,19))</f>
        <v/>
      </c>
      <c r="Z122" s="15" t="str">
        <f>IF($B121="","",DATE($B121,$C121,20))</f>
        <v/>
      </c>
      <c r="AA122" s="15" t="str">
        <f>IF($B121="","",DATE($B121,$C121,21))</f>
        <v/>
      </c>
      <c r="AB122" s="15" t="str">
        <f>IF($B121="","",DATE($B121,$C121,22))</f>
        <v/>
      </c>
      <c r="AC122" s="15" t="str">
        <f>IF($B121="","",DATE($B121,$C121,23))</f>
        <v/>
      </c>
      <c r="AD122" s="15" t="str">
        <f>IF($B121="","",DATE($B121,$C121,24))</f>
        <v/>
      </c>
      <c r="AE122" s="15" t="str">
        <f>IF($B121="","",DATE($B121,$C121,25))</f>
        <v/>
      </c>
      <c r="AF122" s="15" t="str">
        <f>IF($B121="","",DATE($B121,$C121,26))</f>
        <v/>
      </c>
      <c r="AG122" s="15" t="str">
        <f>IF($B121="","",DATE($B121,$C121,27))</f>
        <v/>
      </c>
      <c r="AH122" s="15" t="str">
        <f>IF($B121="","",DATE($B121,$C121,28))</f>
        <v/>
      </c>
      <c r="AI122" s="15" t="str">
        <f>IF($B121="","",IF(MONTH(DATE($B121,$C121,29))=$C121,DATE($B121,$C121,29),""))</f>
        <v/>
      </c>
      <c r="AJ122" s="15" t="str">
        <f>IF($B121="","",IF(MONTH(DATE($B121,$C121,30))=$C121,DATE($B121,$C121,30),""))</f>
        <v/>
      </c>
      <c r="AK122" s="15" t="str">
        <f>IF($B121="","",IF(MONTH(DATE($B121,$C121,31))=$C121,DATE($B121,$C121,31),""))</f>
        <v/>
      </c>
      <c r="AL122" s="86" t="s">
        <v>8</v>
      </c>
      <c r="AM122" s="86" t="s">
        <v>4</v>
      </c>
      <c r="AN122" s="88" t="s">
        <v>35</v>
      </c>
      <c r="AO122" s="93" t="s">
        <v>42</v>
      </c>
      <c r="AP122" s="89" t="s">
        <v>34</v>
      </c>
      <c r="AQ122" s="91" t="s">
        <v>13</v>
      </c>
    </row>
    <row r="123" spans="1:43" ht="20.25" hidden="1" customHeight="1" thickBot="1" x14ac:dyDescent="0.45">
      <c r="A123" s="54" t="s">
        <v>26</v>
      </c>
      <c r="B123" s="54">
        <f>COUNTIFS(G122:AK122,"&gt;="&amp;H$5,G122:AK122,"&lt;="&amp;P$5,G123:AK123,"土",G124:AK124,"〇")+COUNTIFS(G122:AK122,"&gt;="&amp;H$5,G122:AK122,"&lt;="&amp;P$5,G123:AK123,"日",G124:AK124,"〇")</f>
        <v>0</v>
      </c>
      <c r="C123" s="54">
        <f>COUNTIFS(G122:AK122,"&gt;="&amp;H$5,G122:AK122,"&lt;="&amp;P$5,G123:AK123,"土",G126:AK126,"〇")+COUNTIFS(G122:AK122,"&gt;="&amp;H$5,G122:AK122,"&lt;="&amp;P$5,G123:AK123,"日",G126:AK126,"〇")</f>
        <v>0</v>
      </c>
      <c r="E123" s="84"/>
      <c r="F123" s="85"/>
      <c r="G123" s="19" t="str">
        <f>IFERROR(IF(WEEKDAY(G122,1)=1,"日",IF(WEEKDAY(G122,1)=2,"月",IF(WEEKDAY(G122,1)=3,"火",IF(WEEKDAY(G122,1)=4,"水",IF(WEEKDAY(G122,1)=5,"木",IF(WEEKDAY(G122,1)=6,"金","土")))))),"")</f>
        <v/>
      </c>
      <c r="H123" s="19" t="str">
        <f t="shared" ref="H123:N123" si="23">IFERROR(IF(WEEKDAY(H122,1)=1,"日",IF(WEEKDAY(H122,1)=2,"月",IF(WEEKDAY(H122,1)=3,"火",IF(WEEKDAY(H122,1)=4,"水",IF(WEEKDAY(H122,1)=5,"木",IF(WEEKDAY(H122,1)=6,"金","土")))))),"")</f>
        <v/>
      </c>
      <c r="I123" s="19" t="str">
        <f t="shared" si="23"/>
        <v/>
      </c>
      <c r="J123" s="19" t="str">
        <f t="shared" si="23"/>
        <v/>
      </c>
      <c r="K123" s="19" t="str">
        <f t="shared" si="23"/>
        <v/>
      </c>
      <c r="L123" s="19" t="str">
        <f t="shared" si="23"/>
        <v/>
      </c>
      <c r="M123" s="19" t="str">
        <f t="shared" si="23"/>
        <v/>
      </c>
      <c r="N123" s="19" t="str">
        <f t="shared" si="23"/>
        <v/>
      </c>
      <c r="O123" s="19" t="str">
        <f>IFERROR(IF(WEEKDAY(O122,1)=1,"日",IF(WEEKDAY(O122,1)=2,"月",IF(WEEKDAY(O122,1)=3,"火",IF(WEEKDAY(O122,1)=4,"水",IF(WEEKDAY(O122,1)=5,"木",IF(WEEKDAY(O122,1)=6,"金","土")))))),"")</f>
        <v/>
      </c>
      <c r="P123" s="19" t="str">
        <f t="shared" ref="P123:AK123" si="24">IFERROR(IF(WEEKDAY(P122,1)=1,"日",IF(WEEKDAY(P122,1)=2,"月",IF(WEEKDAY(P122,1)=3,"火",IF(WEEKDAY(P122,1)=4,"水",IF(WEEKDAY(P122,1)=5,"木",IF(WEEKDAY(P122,1)=6,"金","土")))))),"")</f>
        <v/>
      </c>
      <c r="Q123" s="19" t="str">
        <f t="shared" si="24"/>
        <v/>
      </c>
      <c r="R123" s="19" t="str">
        <f t="shared" si="24"/>
        <v/>
      </c>
      <c r="S123" s="19" t="str">
        <f t="shared" si="24"/>
        <v/>
      </c>
      <c r="T123" s="19" t="str">
        <f t="shared" si="24"/>
        <v/>
      </c>
      <c r="U123" s="19" t="str">
        <f t="shared" si="24"/>
        <v/>
      </c>
      <c r="V123" s="19" t="str">
        <f t="shared" si="24"/>
        <v/>
      </c>
      <c r="W123" s="19" t="str">
        <f t="shared" si="24"/>
        <v/>
      </c>
      <c r="X123" s="19" t="str">
        <f t="shared" si="24"/>
        <v/>
      </c>
      <c r="Y123" s="19" t="str">
        <f t="shared" si="24"/>
        <v/>
      </c>
      <c r="Z123" s="19" t="str">
        <f t="shared" si="24"/>
        <v/>
      </c>
      <c r="AA123" s="19" t="str">
        <f t="shared" si="24"/>
        <v/>
      </c>
      <c r="AB123" s="19" t="str">
        <f t="shared" si="24"/>
        <v/>
      </c>
      <c r="AC123" s="19" t="str">
        <f t="shared" si="24"/>
        <v/>
      </c>
      <c r="AD123" s="19" t="str">
        <f t="shared" si="24"/>
        <v/>
      </c>
      <c r="AE123" s="19" t="str">
        <f t="shared" si="24"/>
        <v/>
      </c>
      <c r="AF123" s="19" t="str">
        <f t="shared" si="24"/>
        <v/>
      </c>
      <c r="AG123" s="19" t="str">
        <f t="shared" si="24"/>
        <v/>
      </c>
      <c r="AH123" s="19" t="str">
        <f t="shared" si="24"/>
        <v/>
      </c>
      <c r="AI123" s="19" t="str">
        <f t="shared" si="24"/>
        <v/>
      </c>
      <c r="AJ123" s="19" t="str">
        <f t="shared" si="24"/>
        <v/>
      </c>
      <c r="AK123" s="19" t="str">
        <f t="shared" si="24"/>
        <v/>
      </c>
      <c r="AL123" s="87"/>
      <c r="AM123" s="87"/>
      <c r="AN123" s="87"/>
      <c r="AO123" s="94"/>
      <c r="AP123" s="90"/>
      <c r="AQ123" s="92"/>
    </row>
    <row r="124" spans="1:43" ht="20.25" hidden="1" customHeight="1" x14ac:dyDescent="0.4">
      <c r="A124" s="54" t="s">
        <v>32</v>
      </c>
      <c r="B124" s="56">
        <f>AL124</f>
        <v>0</v>
      </c>
      <c r="C124" s="56">
        <f>AL126</f>
        <v>0</v>
      </c>
      <c r="E124" s="95" t="s">
        <v>0</v>
      </c>
      <c r="F124" s="63" t="s">
        <v>7</v>
      </c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15">
        <f>COUNTIFS(G122:AK122,"&gt;="&amp;H$5,G122:AK122,"&lt;="&amp;P$5,G124:AK124,"〇")</f>
        <v>0</v>
      </c>
      <c r="AM124" s="96">
        <f>IFERROR(AL125/AL124,0)</f>
        <v>0</v>
      </c>
      <c r="AN124" s="97" t="str">
        <f>IF(AND(AL124=0,AL125=0),"対象外",
IF(B123=0,"対象外",
IF(AND(B123/AL124&lt;0.285,AL125&gt;=B123),"〇",
IF(AM124&lt;0.285,"×","〇"))))</f>
        <v>対象外</v>
      </c>
      <c r="AO124" s="78"/>
      <c r="AP124" s="98"/>
      <c r="AQ124" s="100" t="s">
        <v>27</v>
      </c>
    </row>
    <row r="125" spans="1:43" ht="20.25" hidden="1" customHeight="1" thickBot="1" x14ac:dyDescent="0.45">
      <c r="A125" s="54" t="s">
        <v>33</v>
      </c>
      <c r="B125" s="54">
        <f>AL125</f>
        <v>0</v>
      </c>
      <c r="C125" s="54">
        <f>AL127</f>
        <v>0</v>
      </c>
      <c r="E125" s="69"/>
      <c r="F125" s="5" t="s">
        <v>10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8"/>
      <c r="AL125" s="7">
        <f>COUNTIFS(G122:AK122,"&gt;="&amp;H$5,G122:AK122,"&lt;="&amp;P$5,G125:AK125,"&lt;&gt;"&amp;"")</f>
        <v>0</v>
      </c>
      <c r="AM125" s="71"/>
      <c r="AN125" s="73"/>
      <c r="AO125" s="79"/>
      <c r="AP125" s="99"/>
      <c r="AQ125" s="101"/>
    </row>
    <row r="126" spans="1:43" ht="20.25" hidden="1" customHeight="1" thickTop="1" x14ac:dyDescent="0.4">
      <c r="A126" s="54" t="s">
        <v>25</v>
      </c>
      <c r="B126" s="57" t="str">
        <f>AN124</f>
        <v>対象外</v>
      </c>
      <c r="C126" s="57" t="str">
        <f>AN126</f>
        <v>対象外</v>
      </c>
      <c r="E126" s="68" t="s">
        <v>1</v>
      </c>
      <c r="F126" s="6" t="s">
        <v>7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27">
        <f>COUNTIFS(G122:AK122,"&gt;="&amp;H$5,G122:AK122,"&lt;="&amp;P$5,G126:AK126,"〇")</f>
        <v>0</v>
      </c>
      <c r="AM126" s="70">
        <f>IFERROR(AL127/AL126,0)</f>
        <v>0</v>
      </c>
      <c r="AN126" s="72" t="str">
        <f>IF(AND(AL126=0,AL127=0),"対象外",
IF(C123=0,"対象外",
IF(AND(C123/AL126&lt;0.285,AL127&gt;=C123),"〇",
IF(AM126&lt;0.285,"×","〇"))))</f>
        <v>対象外</v>
      </c>
      <c r="AO126" s="80" t="str">
        <f>C128</f>
        <v>対象外</v>
      </c>
      <c r="AP126" s="74" t="str">
        <f>IF(AN126="対象外","－",
IF(AN126="×","×",
IF(AND(COUNTIFS(G124:AK124,"〇",G125:AK125,"●",G126:AK126,"〇")=COUNTIFS(G125:AK125,"●",G126:AK126,"〇",G127:AK127,"●"),COUNTIF(G127:AK127,"●")&gt;0),"〇",
IF(AND(COUNTIF(G125:AK125,"●")=0,COUNTIF(G127:AK127,"●")=0,AN126="〇"),"〇","×"))))</f>
        <v>－</v>
      </c>
      <c r="AQ126" s="76" t="s">
        <v>24</v>
      </c>
    </row>
    <row r="127" spans="1:43" ht="20.25" hidden="1" customHeight="1" thickBot="1" x14ac:dyDescent="0.45">
      <c r="A127" s="54" t="s">
        <v>38</v>
      </c>
      <c r="B127" s="57"/>
      <c r="C127" s="57" t="str">
        <f>IF(C121="","",AP126)</f>
        <v/>
      </c>
      <c r="E127" s="69"/>
      <c r="F127" s="5" t="s">
        <v>10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8"/>
      <c r="AL127" s="7">
        <f>COUNTIFS(G122:AK122,"&gt;="&amp;H$5,G122:AK122,"&lt;="&amp;P$5,G127:AK127,"&lt;&gt;"&amp;"")</f>
        <v>0</v>
      </c>
      <c r="AM127" s="71"/>
      <c r="AN127" s="73"/>
      <c r="AO127" s="81"/>
      <c r="AP127" s="75"/>
      <c r="AQ127" s="77"/>
    </row>
    <row r="128" spans="1:43" ht="42" hidden="1" customHeight="1" thickTop="1" thickBot="1" x14ac:dyDescent="0.45">
      <c r="A128" s="58" t="s">
        <v>39</v>
      </c>
      <c r="C128" s="62" t="str">
        <f>IF(OR(C121="",AN126="対象外"),"対象外",IF(AND(COUNTIFS(G124:AK124,"〇",G125:AK125,"●",G126:AK126,"〇")=COUNTIFS(G125:AK125,"●",G126:AK126,"〇",G127:AK127,"●"),COUNTIF(G127:AK127,"●")&gt;0),"〇","×"))</f>
        <v>対象外</v>
      </c>
      <c r="E128" s="25" t="s">
        <v>13</v>
      </c>
      <c r="F128" s="20"/>
      <c r="G128" s="22"/>
      <c r="H128" s="22"/>
      <c r="I128" s="22"/>
      <c r="J128" s="22"/>
      <c r="K128" s="22"/>
      <c r="L128" s="22"/>
      <c r="M128" s="22"/>
      <c r="N128" s="22"/>
      <c r="O128" s="21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60"/>
      <c r="AL128" s="31"/>
      <c r="AM128" s="32"/>
      <c r="AN128" s="32"/>
      <c r="AO128" s="32"/>
      <c r="AP128" s="33"/>
      <c r="AQ128" s="23" t="s">
        <v>17</v>
      </c>
    </row>
    <row r="129" spans="1:43" ht="20.25" hidden="1" customHeight="1" x14ac:dyDescent="0.4">
      <c r="E129" s="14"/>
      <c r="F129" s="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4"/>
      <c r="AL129" s="10"/>
      <c r="AM129" s="11"/>
    </row>
    <row r="130" spans="1:43" ht="20.25" hidden="1" customHeight="1" thickBot="1" x14ac:dyDescent="0.45">
      <c r="A130" s="54" t="s">
        <v>30</v>
      </c>
      <c r="B130" s="54" t="str">
        <f>IF(C130="","",IF(C121=12,B121+1,B121))</f>
        <v/>
      </c>
      <c r="C130" s="59" t="str">
        <f>IF(C121="","",IF(DATE(IF(C121=12,B121+1,B121),IF(C121=12,1,C121+1),1)&gt;P$5,"",IF(C121=12,1,C121+1)))</f>
        <v/>
      </c>
      <c r="E130" s="11" t="str">
        <f>IF(B130="","","令和"&amp;B130-2018&amp;"年"&amp;C130&amp;"月")</f>
        <v/>
      </c>
      <c r="G130" s="12" t="s">
        <v>11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1"/>
      <c r="AL130" s="10"/>
      <c r="AM130" s="11"/>
    </row>
    <row r="131" spans="1:43" ht="20.25" hidden="1" customHeight="1" x14ac:dyDescent="0.4">
      <c r="E131" s="82"/>
      <c r="F131" s="83"/>
      <c r="G131" s="15" t="str">
        <f>IF($B130="","",DATE($B130,$C130,1))</f>
        <v/>
      </c>
      <c r="H131" s="15" t="str">
        <f>IF($B130="","",DATE($B130,$C130,2))</f>
        <v/>
      </c>
      <c r="I131" s="15" t="str">
        <f>IF($B130="","",DATE($B130,$C130,3))</f>
        <v/>
      </c>
      <c r="J131" s="15" t="str">
        <f>IF($B130="","",DATE($B130,$C130,4))</f>
        <v/>
      </c>
      <c r="K131" s="15" t="str">
        <f>IF($B130="","",DATE($B130,$C130,5))</f>
        <v/>
      </c>
      <c r="L131" s="15" t="str">
        <f>IF($B130="","",DATE($B130,$C130,6))</f>
        <v/>
      </c>
      <c r="M131" s="15" t="str">
        <f>IF($B130="","",DATE($B130,$C130,7))</f>
        <v/>
      </c>
      <c r="N131" s="15" t="str">
        <f>IF($B130="","",DATE($B130,$C130,8))</f>
        <v/>
      </c>
      <c r="O131" s="15" t="str">
        <f>IF($B130="","",DATE($B130,$C130,9))</f>
        <v/>
      </c>
      <c r="P131" s="15" t="str">
        <f>IF($B130="","",DATE($B130,$C130,10))</f>
        <v/>
      </c>
      <c r="Q131" s="15" t="str">
        <f>IF($B130="","",DATE($B130,$C130,11))</f>
        <v/>
      </c>
      <c r="R131" s="15" t="str">
        <f>IF($B130="","",DATE($B130,$C130,12))</f>
        <v/>
      </c>
      <c r="S131" s="15" t="str">
        <f>IF($B130="","",DATE($B130,$C130,13))</f>
        <v/>
      </c>
      <c r="T131" s="15" t="str">
        <f>IF($B130="","",DATE($B130,$C130,14))</f>
        <v/>
      </c>
      <c r="U131" s="15" t="str">
        <f>IF($B130="","",DATE($B130,$C130,15))</f>
        <v/>
      </c>
      <c r="V131" s="15" t="str">
        <f>IF($B130="","",DATE($B130,$C130,16))</f>
        <v/>
      </c>
      <c r="W131" s="15" t="str">
        <f>IF($B130="","",DATE($B130,$C130,17))</f>
        <v/>
      </c>
      <c r="X131" s="15" t="str">
        <f>IF($B130="","",DATE($B130,$C130,18))</f>
        <v/>
      </c>
      <c r="Y131" s="15" t="str">
        <f>IF($B130="","",DATE($B130,$C130,19))</f>
        <v/>
      </c>
      <c r="Z131" s="15" t="str">
        <f>IF($B130="","",DATE($B130,$C130,20))</f>
        <v/>
      </c>
      <c r="AA131" s="15" t="str">
        <f>IF($B130="","",DATE($B130,$C130,21))</f>
        <v/>
      </c>
      <c r="AB131" s="15" t="str">
        <f>IF($B130="","",DATE($B130,$C130,22))</f>
        <v/>
      </c>
      <c r="AC131" s="15" t="str">
        <f>IF($B130="","",DATE($B130,$C130,23))</f>
        <v/>
      </c>
      <c r="AD131" s="15" t="str">
        <f>IF($B130="","",DATE($B130,$C130,24))</f>
        <v/>
      </c>
      <c r="AE131" s="15" t="str">
        <f>IF($B130="","",DATE($B130,$C130,25))</f>
        <v/>
      </c>
      <c r="AF131" s="15" t="str">
        <f>IF($B130="","",DATE($B130,$C130,26))</f>
        <v/>
      </c>
      <c r="AG131" s="15" t="str">
        <f>IF($B130="","",DATE($B130,$C130,27))</f>
        <v/>
      </c>
      <c r="AH131" s="15" t="str">
        <f>IF($B130="","",DATE($B130,$C130,28))</f>
        <v/>
      </c>
      <c r="AI131" s="15" t="str">
        <f>IF($B130="","",IF(MONTH(DATE($B130,$C130,29))=$C130,DATE($B130,$C130,29),""))</f>
        <v/>
      </c>
      <c r="AJ131" s="15" t="str">
        <f>IF($B130="","",IF(MONTH(DATE($B130,$C130,30))=$C130,DATE($B130,$C130,30),""))</f>
        <v/>
      </c>
      <c r="AK131" s="15" t="str">
        <f>IF($B130="","",IF(MONTH(DATE($B130,$C130,31))=$C130,DATE($B130,$C130,31),""))</f>
        <v/>
      </c>
      <c r="AL131" s="86" t="s">
        <v>8</v>
      </c>
      <c r="AM131" s="86" t="s">
        <v>4</v>
      </c>
      <c r="AN131" s="88" t="s">
        <v>35</v>
      </c>
      <c r="AO131" s="93" t="s">
        <v>42</v>
      </c>
      <c r="AP131" s="89" t="s">
        <v>34</v>
      </c>
      <c r="AQ131" s="91" t="s">
        <v>13</v>
      </c>
    </row>
    <row r="132" spans="1:43" ht="20.25" hidden="1" customHeight="1" thickBot="1" x14ac:dyDescent="0.45">
      <c r="A132" s="54" t="s">
        <v>26</v>
      </c>
      <c r="B132" s="54">
        <f>COUNTIFS(G131:AK131,"&gt;="&amp;H$5,G131:AK131,"&lt;="&amp;P$5,G132:AK132,"土",G133:AK133,"〇")+COUNTIFS(G131:AK131,"&gt;="&amp;H$5,G131:AK131,"&lt;="&amp;P$5,G132:AK132,"日",G133:AK133,"〇")</f>
        <v>0</v>
      </c>
      <c r="C132" s="54">
        <f>COUNTIFS(G131:AK131,"&gt;="&amp;H$5,G131:AK131,"&lt;="&amp;P$5,G132:AK132,"土",G135:AK135,"〇")+COUNTIFS(G131:AK131,"&gt;="&amp;H$5,G131:AK131,"&lt;="&amp;P$5,G132:AK132,"日",G135:AK135,"〇")</f>
        <v>0</v>
      </c>
      <c r="E132" s="84"/>
      <c r="F132" s="85"/>
      <c r="G132" s="19" t="str">
        <f>IFERROR(IF(WEEKDAY(G131,1)=1,"日",IF(WEEKDAY(G131,1)=2,"月",IF(WEEKDAY(G131,1)=3,"火",IF(WEEKDAY(G131,1)=4,"水",IF(WEEKDAY(G131,1)=5,"木",IF(WEEKDAY(G131,1)=6,"金","土")))))),"")</f>
        <v/>
      </c>
      <c r="H132" s="19" t="str">
        <f t="shared" ref="H132:N132" si="25">IFERROR(IF(WEEKDAY(H131,1)=1,"日",IF(WEEKDAY(H131,1)=2,"月",IF(WEEKDAY(H131,1)=3,"火",IF(WEEKDAY(H131,1)=4,"水",IF(WEEKDAY(H131,1)=5,"木",IF(WEEKDAY(H131,1)=6,"金","土")))))),"")</f>
        <v/>
      </c>
      <c r="I132" s="19" t="str">
        <f t="shared" si="25"/>
        <v/>
      </c>
      <c r="J132" s="19" t="str">
        <f t="shared" si="25"/>
        <v/>
      </c>
      <c r="K132" s="19" t="str">
        <f t="shared" si="25"/>
        <v/>
      </c>
      <c r="L132" s="19" t="str">
        <f t="shared" si="25"/>
        <v/>
      </c>
      <c r="M132" s="19" t="str">
        <f t="shared" si="25"/>
        <v/>
      </c>
      <c r="N132" s="19" t="str">
        <f t="shared" si="25"/>
        <v/>
      </c>
      <c r="O132" s="19" t="str">
        <f>IFERROR(IF(WEEKDAY(O131,1)=1,"日",IF(WEEKDAY(O131,1)=2,"月",IF(WEEKDAY(O131,1)=3,"火",IF(WEEKDAY(O131,1)=4,"水",IF(WEEKDAY(O131,1)=5,"木",IF(WEEKDAY(O131,1)=6,"金","土")))))),"")</f>
        <v/>
      </c>
      <c r="P132" s="19" t="str">
        <f t="shared" ref="P132:AK132" si="26">IFERROR(IF(WEEKDAY(P131,1)=1,"日",IF(WEEKDAY(P131,1)=2,"月",IF(WEEKDAY(P131,1)=3,"火",IF(WEEKDAY(P131,1)=4,"水",IF(WEEKDAY(P131,1)=5,"木",IF(WEEKDAY(P131,1)=6,"金","土")))))),"")</f>
        <v/>
      </c>
      <c r="Q132" s="19" t="str">
        <f t="shared" si="26"/>
        <v/>
      </c>
      <c r="R132" s="19" t="str">
        <f t="shared" si="26"/>
        <v/>
      </c>
      <c r="S132" s="19" t="str">
        <f t="shared" si="26"/>
        <v/>
      </c>
      <c r="T132" s="19" t="str">
        <f t="shared" si="26"/>
        <v/>
      </c>
      <c r="U132" s="19" t="str">
        <f t="shared" si="26"/>
        <v/>
      </c>
      <c r="V132" s="19" t="str">
        <f t="shared" si="26"/>
        <v/>
      </c>
      <c r="W132" s="19" t="str">
        <f t="shared" si="26"/>
        <v/>
      </c>
      <c r="X132" s="19" t="str">
        <f t="shared" si="26"/>
        <v/>
      </c>
      <c r="Y132" s="19" t="str">
        <f t="shared" si="26"/>
        <v/>
      </c>
      <c r="Z132" s="19" t="str">
        <f t="shared" si="26"/>
        <v/>
      </c>
      <c r="AA132" s="19" t="str">
        <f t="shared" si="26"/>
        <v/>
      </c>
      <c r="AB132" s="19" t="str">
        <f t="shared" si="26"/>
        <v/>
      </c>
      <c r="AC132" s="19" t="str">
        <f t="shared" si="26"/>
        <v/>
      </c>
      <c r="AD132" s="19" t="str">
        <f t="shared" si="26"/>
        <v/>
      </c>
      <c r="AE132" s="19" t="str">
        <f t="shared" si="26"/>
        <v/>
      </c>
      <c r="AF132" s="19" t="str">
        <f t="shared" si="26"/>
        <v/>
      </c>
      <c r="AG132" s="19" t="str">
        <f t="shared" si="26"/>
        <v/>
      </c>
      <c r="AH132" s="19" t="str">
        <f t="shared" si="26"/>
        <v/>
      </c>
      <c r="AI132" s="19" t="str">
        <f t="shared" si="26"/>
        <v/>
      </c>
      <c r="AJ132" s="19" t="str">
        <f t="shared" si="26"/>
        <v/>
      </c>
      <c r="AK132" s="19" t="str">
        <f t="shared" si="26"/>
        <v/>
      </c>
      <c r="AL132" s="87"/>
      <c r="AM132" s="87"/>
      <c r="AN132" s="87"/>
      <c r="AO132" s="94"/>
      <c r="AP132" s="90"/>
      <c r="AQ132" s="92"/>
    </row>
    <row r="133" spans="1:43" ht="20.25" hidden="1" customHeight="1" x14ac:dyDescent="0.4">
      <c r="A133" s="54" t="s">
        <v>32</v>
      </c>
      <c r="B133" s="56">
        <f>AL133</f>
        <v>0</v>
      </c>
      <c r="C133" s="56">
        <f>AL135</f>
        <v>0</v>
      </c>
      <c r="E133" s="95" t="s">
        <v>0</v>
      </c>
      <c r="F133" s="63" t="s">
        <v>7</v>
      </c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15">
        <f>COUNTIFS(G131:AK131,"&gt;="&amp;H$5,G131:AK131,"&lt;="&amp;P$5,G133:AK133,"〇")</f>
        <v>0</v>
      </c>
      <c r="AM133" s="96">
        <f>IFERROR(AL134/AL133,0)</f>
        <v>0</v>
      </c>
      <c r="AN133" s="97" t="str">
        <f>IF(AND(AL133=0,AL134=0),"対象外",
IF(B132=0,"対象外",
IF(AND(B132/AL133&lt;0.285,AL134&gt;=B132),"〇",
IF(AM133&lt;0.285,"×","〇"))))</f>
        <v>対象外</v>
      </c>
      <c r="AO133" s="78"/>
      <c r="AP133" s="98"/>
      <c r="AQ133" s="100" t="s">
        <v>27</v>
      </c>
    </row>
    <row r="134" spans="1:43" ht="20.25" hidden="1" customHeight="1" thickBot="1" x14ac:dyDescent="0.45">
      <c r="A134" s="54" t="s">
        <v>33</v>
      </c>
      <c r="B134" s="54">
        <f>AL134</f>
        <v>0</v>
      </c>
      <c r="C134" s="54">
        <f>AL136</f>
        <v>0</v>
      </c>
      <c r="E134" s="69"/>
      <c r="F134" s="5" t="s">
        <v>10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8"/>
      <c r="AL134" s="7">
        <f>COUNTIFS(G131:AK131,"&gt;="&amp;H$5,G131:AK131,"&lt;="&amp;P$5,G134:AK134,"&lt;&gt;"&amp;"")</f>
        <v>0</v>
      </c>
      <c r="AM134" s="71"/>
      <c r="AN134" s="73"/>
      <c r="AO134" s="79"/>
      <c r="AP134" s="99"/>
      <c r="AQ134" s="101"/>
    </row>
    <row r="135" spans="1:43" ht="20.25" hidden="1" customHeight="1" thickTop="1" x14ac:dyDescent="0.4">
      <c r="A135" s="54" t="s">
        <v>25</v>
      </c>
      <c r="B135" s="57" t="str">
        <f>AN133</f>
        <v>対象外</v>
      </c>
      <c r="C135" s="57" t="str">
        <f>AN135</f>
        <v>対象外</v>
      </c>
      <c r="E135" s="68" t="s">
        <v>1</v>
      </c>
      <c r="F135" s="6" t="s">
        <v>7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27">
        <f>COUNTIFS(G131:AK131,"&gt;="&amp;H$5,G131:AK131,"&lt;="&amp;P$5,G135:AK135,"〇")</f>
        <v>0</v>
      </c>
      <c r="AM135" s="70">
        <f>IFERROR(AL136/AL135,0)</f>
        <v>0</v>
      </c>
      <c r="AN135" s="72" t="str">
        <f>IF(AND(AL135=0,AL136=0),"対象外",
IF(C132=0,"対象外",
IF(AND(C132/AL135&lt;0.285,AL136&gt;=C132),"〇",
IF(AM135&lt;0.285,"×","〇"))))</f>
        <v>対象外</v>
      </c>
      <c r="AO135" s="80" t="str">
        <f>C137</f>
        <v>対象外</v>
      </c>
      <c r="AP135" s="74" t="str">
        <f>IF(AN135="対象外","－",
IF(AN135="×","×",
IF(AND(COUNTIFS(G133:AK133,"〇",G134:AK134,"●",G135:AK135,"〇")=COUNTIFS(G134:AK134,"●",G135:AK135,"〇",G136:AK136,"●"),COUNTIF(G136:AK136,"●")&gt;0),"〇",
IF(AND(COUNTIF(G134:AK134,"●")=0,COUNTIF(G136:AK136,"●")=0,AN135="〇"),"〇","×"))))</f>
        <v>－</v>
      </c>
      <c r="AQ135" s="76" t="s">
        <v>24</v>
      </c>
    </row>
    <row r="136" spans="1:43" ht="20.25" hidden="1" customHeight="1" thickBot="1" x14ac:dyDescent="0.45">
      <c r="A136" s="54" t="s">
        <v>38</v>
      </c>
      <c r="B136" s="57"/>
      <c r="C136" s="57" t="str">
        <f>IF(C130="","",AP135)</f>
        <v/>
      </c>
      <c r="E136" s="69"/>
      <c r="F136" s="5" t="s">
        <v>10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8"/>
      <c r="AL136" s="7">
        <f>COUNTIFS(G131:AK131,"&gt;="&amp;H$5,G131:AK131,"&lt;="&amp;P$5,G136:AK136,"&lt;&gt;"&amp;"")</f>
        <v>0</v>
      </c>
      <c r="AM136" s="71"/>
      <c r="AN136" s="73"/>
      <c r="AO136" s="81"/>
      <c r="AP136" s="75"/>
      <c r="AQ136" s="77"/>
    </row>
    <row r="137" spans="1:43" ht="42" hidden="1" customHeight="1" thickTop="1" thickBot="1" x14ac:dyDescent="0.45">
      <c r="A137" s="58" t="s">
        <v>39</v>
      </c>
      <c r="C137" s="62" t="str">
        <f>IF(OR(C130="",AN135="対象外"),"対象外",IF(AND(COUNTIFS(G133:AK133,"〇",G134:AK134,"●",G135:AK135,"〇")=COUNTIFS(G134:AK134,"●",G135:AK135,"〇",G136:AK136,"●"),COUNTIF(G136:AK136,"●")&gt;0),"〇","×"))</f>
        <v>対象外</v>
      </c>
      <c r="E137" s="25" t="s">
        <v>13</v>
      </c>
      <c r="F137" s="20"/>
      <c r="G137" s="22"/>
      <c r="H137" s="22"/>
      <c r="I137" s="22"/>
      <c r="J137" s="22"/>
      <c r="K137" s="22"/>
      <c r="L137" s="22"/>
      <c r="M137" s="22"/>
      <c r="N137" s="22"/>
      <c r="O137" s="21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60"/>
      <c r="AL137" s="31"/>
      <c r="AM137" s="32"/>
      <c r="AN137" s="32"/>
      <c r="AO137" s="32"/>
      <c r="AP137" s="33"/>
      <c r="AQ137" s="23" t="s">
        <v>17</v>
      </c>
    </row>
    <row r="138" spans="1:43" ht="20.25" hidden="1" customHeight="1" x14ac:dyDescent="0.4">
      <c r="E138" s="14"/>
      <c r="F138" s="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4"/>
      <c r="AL138" s="10"/>
      <c r="AM138" s="11"/>
    </row>
    <row r="139" spans="1:43" ht="20.25" hidden="1" customHeight="1" thickBot="1" x14ac:dyDescent="0.45">
      <c r="A139" s="54" t="s">
        <v>30</v>
      </c>
      <c r="B139" s="54" t="str">
        <f>IF(C139="","",IF(C130=12,B130+1,B130))</f>
        <v/>
      </c>
      <c r="C139" s="59" t="str">
        <f>IF(C130="","",IF(DATE(IF(C130=12,B130+1,B130),IF(C130=12,1,C130+1),1)&gt;P$5,"",IF(C130=12,1,C130+1)))</f>
        <v/>
      </c>
      <c r="E139" s="11" t="str">
        <f>IF(B139="","","令和"&amp;B139-2018&amp;"年"&amp;C139&amp;"月")</f>
        <v/>
      </c>
      <c r="G139" s="12" t="s">
        <v>11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1"/>
      <c r="AL139" s="10"/>
      <c r="AM139" s="11"/>
    </row>
    <row r="140" spans="1:43" ht="20.25" hidden="1" customHeight="1" x14ac:dyDescent="0.4">
      <c r="E140" s="82"/>
      <c r="F140" s="83"/>
      <c r="G140" s="15" t="str">
        <f>IF($B139="","",DATE($B139,$C139,1))</f>
        <v/>
      </c>
      <c r="H140" s="15" t="str">
        <f>IF($B139="","",DATE($B139,$C139,2))</f>
        <v/>
      </c>
      <c r="I140" s="15" t="str">
        <f>IF($B139="","",DATE($B139,$C139,3))</f>
        <v/>
      </c>
      <c r="J140" s="15" t="str">
        <f>IF($B139="","",DATE($B139,$C139,4))</f>
        <v/>
      </c>
      <c r="K140" s="15" t="str">
        <f>IF($B139="","",DATE($B139,$C139,5))</f>
        <v/>
      </c>
      <c r="L140" s="15" t="str">
        <f>IF($B139="","",DATE($B139,$C139,6))</f>
        <v/>
      </c>
      <c r="M140" s="15" t="str">
        <f>IF($B139="","",DATE($B139,$C139,7))</f>
        <v/>
      </c>
      <c r="N140" s="15" t="str">
        <f>IF($B139="","",DATE($B139,$C139,8))</f>
        <v/>
      </c>
      <c r="O140" s="15" t="str">
        <f>IF($B139="","",DATE($B139,$C139,9))</f>
        <v/>
      </c>
      <c r="P140" s="15" t="str">
        <f>IF($B139="","",DATE($B139,$C139,10))</f>
        <v/>
      </c>
      <c r="Q140" s="15" t="str">
        <f>IF($B139="","",DATE($B139,$C139,11))</f>
        <v/>
      </c>
      <c r="R140" s="15" t="str">
        <f>IF($B139="","",DATE($B139,$C139,12))</f>
        <v/>
      </c>
      <c r="S140" s="15" t="str">
        <f>IF($B139="","",DATE($B139,$C139,13))</f>
        <v/>
      </c>
      <c r="T140" s="15" t="str">
        <f>IF($B139="","",DATE($B139,$C139,14))</f>
        <v/>
      </c>
      <c r="U140" s="15" t="str">
        <f>IF($B139="","",DATE($B139,$C139,15))</f>
        <v/>
      </c>
      <c r="V140" s="15" t="str">
        <f>IF($B139="","",DATE($B139,$C139,16))</f>
        <v/>
      </c>
      <c r="W140" s="15" t="str">
        <f>IF($B139="","",DATE($B139,$C139,17))</f>
        <v/>
      </c>
      <c r="X140" s="15" t="str">
        <f>IF($B139="","",DATE($B139,$C139,18))</f>
        <v/>
      </c>
      <c r="Y140" s="15" t="str">
        <f>IF($B139="","",DATE($B139,$C139,19))</f>
        <v/>
      </c>
      <c r="Z140" s="15" t="str">
        <f>IF($B139="","",DATE($B139,$C139,20))</f>
        <v/>
      </c>
      <c r="AA140" s="15" t="str">
        <f>IF($B139="","",DATE($B139,$C139,21))</f>
        <v/>
      </c>
      <c r="AB140" s="15" t="str">
        <f>IF($B139="","",DATE($B139,$C139,22))</f>
        <v/>
      </c>
      <c r="AC140" s="15" t="str">
        <f>IF($B139="","",DATE($B139,$C139,23))</f>
        <v/>
      </c>
      <c r="AD140" s="15" t="str">
        <f>IF($B139="","",DATE($B139,$C139,24))</f>
        <v/>
      </c>
      <c r="AE140" s="15" t="str">
        <f>IF($B139="","",DATE($B139,$C139,25))</f>
        <v/>
      </c>
      <c r="AF140" s="15" t="str">
        <f>IF($B139="","",DATE($B139,$C139,26))</f>
        <v/>
      </c>
      <c r="AG140" s="15" t="str">
        <f>IF($B139="","",DATE($B139,$C139,27))</f>
        <v/>
      </c>
      <c r="AH140" s="15" t="str">
        <f>IF($B139="","",DATE($B139,$C139,28))</f>
        <v/>
      </c>
      <c r="AI140" s="15" t="str">
        <f>IF($B139="","",IF(MONTH(DATE($B139,$C139,29))=$C139,DATE($B139,$C139,29),""))</f>
        <v/>
      </c>
      <c r="AJ140" s="15" t="str">
        <f>IF($B139="","",IF(MONTH(DATE($B139,$C139,30))=$C139,DATE($B139,$C139,30),""))</f>
        <v/>
      </c>
      <c r="AK140" s="15" t="str">
        <f>IF($B139="","",IF(MONTH(DATE($B139,$C139,31))=$C139,DATE($B139,$C139,31),""))</f>
        <v/>
      </c>
      <c r="AL140" s="86" t="s">
        <v>8</v>
      </c>
      <c r="AM140" s="86" t="s">
        <v>4</v>
      </c>
      <c r="AN140" s="88" t="s">
        <v>35</v>
      </c>
      <c r="AO140" s="93" t="s">
        <v>42</v>
      </c>
      <c r="AP140" s="89" t="s">
        <v>34</v>
      </c>
      <c r="AQ140" s="91" t="s">
        <v>13</v>
      </c>
    </row>
    <row r="141" spans="1:43" ht="20.25" hidden="1" customHeight="1" thickBot="1" x14ac:dyDescent="0.45">
      <c r="A141" s="54" t="s">
        <v>26</v>
      </c>
      <c r="B141" s="54">
        <f>COUNTIFS(G140:AK140,"&gt;="&amp;H$5,G140:AK140,"&lt;="&amp;P$5,G141:AK141,"土",G142:AK142,"〇")+COUNTIFS(G140:AK140,"&gt;="&amp;H$5,G140:AK140,"&lt;="&amp;P$5,G141:AK141,"日",G142:AK142,"〇")</f>
        <v>0</v>
      </c>
      <c r="C141" s="54">
        <f>COUNTIFS(G140:AK140,"&gt;="&amp;H$5,G140:AK140,"&lt;="&amp;P$5,G141:AK141,"土",G144:AK144,"〇")+COUNTIFS(G140:AK140,"&gt;="&amp;H$5,G140:AK140,"&lt;="&amp;P$5,G141:AK141,"日",G144:AK144,"〇")</f>
        <v>0</v>
      </c>
      <c r="E141" s="84"/>
      <c r="F141" s="85"/>
      <c r="G141" s="19" t="str">
        <f>IFERROR(IF(WEEKDAY(G140,1)=1,"日",IF(WEEKDAY(G140,1)=2,"月",IF(WEEKDAY(G140,1)=3,"火",IF(WEEKDAY(G140,1)=4,"水",IF(WEEKDAY(G140,1)=5,"木",IF(WEEKDAY(G140,1)=6,"金","土")))))),"")</f>
        <v/>
      </c>
      <c r="H141" s="19" t="str">
        <f t="shared" ref="H141:N141" si="27">IFERROR(IF(WEEKDAY(H140,1)=1,"日",IF(WEEKDAY(H140,1)=2,"月",IF(WEEKDAY(H140,1)=3,"火",IF(WEEKDAY(H140,1)=4,"水",IF(WEEKDAY(H140,1)=5,"木",IF(WEEKDAY(H140,1)=6,"金","土")))))),"")</f>
        <v/>
      </c>
      <c r="I141" s="19" t="str">
        <f t="shared" si="27"/>
        <v/>
      </c>
      <c r="J141" s="19" t="str">
        <f t="shared" si="27"/>
        <v/>
      </c>
      <c r="K141" s="19" t="str">
        <f t="shared" si="27"/>
        <v/>
      </c>
      <c r="L141" s="19" t="str">
        <f t="shared" si="27"/>
        <v/>
      </c>
      <c r="M141" s="19" t="str">
        <f t="shared" si="27"/>
        <v/>
      </c>
      <c r="N141" s="19" t="str">
        <f t="shared" si="27"/>
        <v/>
      </c>
      <c r="O141" s="19" t="str">
        <f>IFERROR(IF(WEEKDAY(O140,1)=1,"日",IF(WEEKDAY(O140,1)=2,"月",IF(WEEKDAY(O140,1)=3,"火",IF(WEEKDAY(O140,1)=4,"水",IF(WEEKDAY(O140,1)=5,"木",IF(WEEKDAY(O140,1)=6,"金","土")))))),"")</f>
        <v/>
      </c>
      <c r="P141" s="19" t="str">
        <f t="shared" ref="P141:AK141" si="28">IFERROR(IF(WEEKDAY(P140,1)=1,"日",IF(WEEKDAY(P140,1)=2,"月",IF(WEEKDAY(P140,1)=3,"火",IF(WEEKDAY(P140,1)=4,"水",IF(WEEKDAY(P140,1)=5,"木",IF(WEEKDAY(P140,1)=6,"金","土")))))),"")</f>
        <v/>
      </c>
      <c r="Q141" s="19" t="str">
        <f t="shared" si="28"/>
        <v/>
      </c>
      <c r="R141" s="19" t="str">
        <f t="shared" si="28"/>
        <v/>
      </c>
      <c r="S141" s="19" t="str">
        <f t="shared" si="28"/>
        <v/>
      </c>
      <c r="T141" s="19" t="str">
        <f t="shared" si="28"/>
        <v/>
      </c>
      <c r="U141" s="19" t="str">
        <f t="shared" si="28"/>
        <v/>
      </c>
      <c r="V141" s="19" t="str">
        <f t="shared" si="28"/>
        <v/>
      </c>
      <c r="W141" s="19" t="str">
        <f t="shared" si="28"/>
        <v/>
      </c>
      <c r="X141" s="19" t="str">
        <f t="shared" si="28"/>
        <v/>
      </c>
      <c r="Y141" s="19" t="str">
        <f t="shared" si="28"/>
        <v/>
      </c>
      <c r="Z141" s="19" t="str">
        <f t="shared" si="28"/>
        <v/>
      </c>
      <c r="AA141" s="19" t="str">
        <f t="shared" si="28"/>
        <v/>
      </c>
      <c r="AB141" s="19" t="str">
        <f t="shared" si="28"/>
        <v/>
      </c>
      <c r="AC141" s="19" t="str">
        <f t="shared" si="28"/>
        <v/>
      </c>
      <c r="AD141" s="19" t="str">
        <f t="shared" si="28"/>
        <v/>
      </c>
      <c r="AE141" s="19" t="str">
        <f t="shared" si="28"/>
        <v/>
      </c>
      <c r="AF141" s="19" t="str">
        <f t="shared" si="28"/>
        <v/>
      </c>
      <c r="AG141" s="19" t="str">
        <f t="shared" si="28"/>
        <v/>
      </c>
      <c r="AH141" s="19" t="str">
        <f t="shared" si="28"/>
        <v/>
      </c>
      <c r="AI141" s="19" t="str">
        <f t="shared" si="28"/>
        <v/>
      </c>
      <c r="AJ141" s="19" t="str">
        <f t="shared" si="28"/>
        <v/>
      </c>
      <c r="AK141" s="19" t="str">
        <f t="shared" si="28"/>
        <v/>
      </c>
      <c r="AL141" s="87"/>
      <c r="AM141" s="87"/>
      <c r="AN141" s="87"/>
      <c r="AO141" s="94"/>
      <c r="AP141" s="90"/>
      <c r="AQ141" s="92"/>
    </row>
    <row r="142" spans="1:43" ht="20.25" hidden="1" customHeight="1" x14ac:dyDescent="0.4">
      <c r="A142" s="54" t="s">
        <v>32</v>
      </c>
      <c r="B142" s="56">
        <f>AL142</f>
        <v>0</v>
      </c>
      <c r="C142" s="56">
        <f>AL144</f>
        <v>0</v>
      </c>
      <c r="E142" s="95" t="s">
        <v>0</v>
      </c>
      <c r="F142" s="63" t="s">
        <v>7</v>
      </c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15">
        <f>COUNTIFS(G140:AK140,"&gt;="&amp;H$5,G140:AK140,"&lt;="&amp;P$5,G142:AK142,"〇")</f>
        <v>0</v>
      </c>
      <c r="AM142" s="96">
        <f>IFERROR(AL143/AL142,0)</f>
        <v>0</v>
      </c>
      <c r="AN142" s="97" t="str">
        <f>IF(AND(AL142=0,AL143=0),"対象外",
IF(B141=0,"対象外",
IF(AND(B141/AL142&lt;0.285,AL143&gt;=B141),"〇",
IF(AM142&lt;0.285,"×","〇"))))</f>
        <v>対象外</v>
      </c>
      <c r="AO142" s="78"/>
      <c r="AP142" s="98"/>
      <c r="AQ142" s="100" t="s">
        <v>27</v>
      </c>
    </row>
    <row r="143" spans="1:43" ht="20.25" hidden="1" customHeight="1" thickBot="1" x14ac:dyDescent="0.45">
      <c r="A143" s="54" t="s">
        <v>33</v>
      </c>
      <c r="B143" s="54">
        <f>AL143</f>
        <v>0</v>
      </c>
      <c r="C143" s="54">
        <f>AL145</f>
        <v>0</v>
      </c>
      <c r="E143" s="69"/>
      <c r="F143" s="5" t="s">
        <v>10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8"/>
      <c r="AL143" s="7">
        <f>COUNTIFS(G140:AK140,"&gt;="&amp;H$5,G140:AK140,"&lt;="&amp;P$5,G143:AK143,"&lt;&gt;"&amp;"")</f>
        <v>0</v>
      </c>
      <c r="AM143" s="71"/>
      <c r="AN143" s="73"/>
      <c r="AO143" s="79"/>
      <c r="AP143" s="99"/>
      <c r="AQ143" s="101"/>
    </row>
    <row r="144" spans="1:43" ht="20.25" hidden="1" customHeight="1" thickTop="1" x14ac:dyDescent="0.4">
      <c r="A144" s="54" t="s">
        <v>25</v>
      </c>
      <c r="B144" s="57" t="str">
        <f>AN142</f>
        <v>対象外</v>
      </c>
      <c r="C144" s="57" t="str">
        <f>AN144</f>
        <v>対象外</v>
      </c>
      <c r="E144" s="68" t="s">
        <v>1</v>
      </c>
      <c r="F144" s="6" t="s">
        <v>7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27">
        <f>COUNTIFS(G140:AK140,"&gt;="&amp;H$5,G140:AK140,"&lt;="&amp;P$5,G144:AK144,"〇")</f>
        <v>0</v>
      </c>
      <c r="AM144" s="70">
        <f>IFERROR(AL145/AL144,0)</f>
        <v>0</v>
      </c>
      <c r="AN144" s="72" t="str">
        <f>IF(AND(AL144=0,AL145=0),"対象外",
IF(C141=0,"対象外",
IF(AND(C141/AL144&lt;0.285,AL145&gt;=C141),"〇",
IF(AM144&lt;0.285,"×","〇"))))</f>
        <v>対象外</v>
      </c>
      <c r="AO144" s="80" t="str">
        <f>C146</f>
        <v>対象外</v>
      </c>
      <c r="AP144" s="74" t="str">
        <f>IF(AN144="対象外","－",
IF(AN144="×","×",
IF(AND(COUNTIFS(G142:AK142,"〇",G143:AK143,"●",G144:AK144,"〇")=COUNTIFS(G143:AK143,"●",G144:AK144,"〇",G145:AK145,"●"),COUNTIF(G145:AK145,"●")&gt;0),"〇",
IF(AND(COUNTIF(G143:AK143,"●")=0,COUNTIF(G145:AK145,"●")=0,AN144="〇"),"〇","×"))))</f>
        <v>－</v>
      </c>
      <c r="AQ144" s="76" t="s">
        <v>24</v>
      </c>
    </row>
    <row r="145" spans="1:43" ht="20.25" hidden="1" customHeight="1" thickBot="1" x14ac:dyDescent="0.45">
      <c r="A145" s="54" t="s">
        <v>38</v>
      </c>
      <c r="B145" s="57"/>
      <c r="C145" s="57" t="str">
        <f>IF(C139="","",AP144)</f>
        <v/>
      </c>
      <c r="E145" s="69"/>
      <c r="F145" s="5" t="s">
        <v>10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8"/>
      <c r="AL145" s="7">
        <f>COUNTIFS(G140:AK140,"&gt;="&amp;H$5,G140:AK140,"&lt;="&amp;P$5,G145:AK145,"&lt;&gt;"&amp;"")</f>
        <v>0</v>
      </c>
      <c r="AM145" s="71"/>
      <c r="AN145" s="73"/>
      <c r="AO145" s="81"/>
      <c r="AP145" s="75"/>
      <c r="AQ145" s="77"/>
    </row>
    <row r="146" spans="1:43" ht="42" hidden="1" customHeight="1" thickTop="1" thickBot="1" x14ac:dyDescent="0.45">
      <c r="A146" s="58" t="s">
        <v>39</v>
      </c>
      <c r="C146" s="62" t="str">
        <f>IF(OR(C139="",AN144="対象外"),"対象外",IF(AND(COUNTIFS(G142:AK142,"〇",G143:AK143,"●",G144:AK144,"〇")=COUNTIFS(G143:AK143,"●",G144:AK144,"〇",G145:AK145,"●"),COUNTIF(G145:AK145,"●")&gt;0),"〇","×"))</f>
        <v>対象外</v>
      </c>
      <c r="E146" s="25" t="s">
        <v>13</v>
      </c>
      <c r="F146" s="20"/>
      <c r="G146" s="22"/>
      <c r="H146" s="22"/>
      <c r="I146" s="22"/>
      <c r="J146" s="22"/>
      <c r="K146" s="22"/>
      <c r="L146" s="22"/>
      <c r="M146" s="22"/>
      <c r="N146" s="22"/>
      <c r="O146" s="21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60"/>
      <c r="AL146" s="31"/>
      <c r="AM146" s="32"/>
      <c r="AN146" s="32"/>
      <c r="AO146" s="32"/>
      <c r="AP146" s="33"/>
      <c r="AQ146" s="23" t="s">
        <v>17</v>
      </c>
    </row>
    <row r="147" spans="1:43" ht="20.25" hidden="1" customHeight="1" x14ac:dyDescent="0.4">
      <c r="E147" s="14"/>
      <c r="F147" s="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4"/>
      <c r="AL147" s="10"/>
      <c r="AM147" s="11"/>
    </row>
    <row r="148" spans="1:43" ht="20.25" hidden="1" customHeight="1" thickBot="1" x14ac:dyDescent="0.45">
      <c r="A148" s="54" t="s">
        <v>30</v>
      </c>
      <c r="B148" s="54" t="str">
        <f>IF(C148="","",IF(C139=12,B139+1,B139))</f>
        <v/>
      </c>
      <c r="C148" s="59" t="str">
        <f>IF(C139="","",IF(DATE(IF(C139=12,B139+1,B139),IF(C139=12,1,C139+1),1)&gt;P$5,"",IF(C139=12,1,C139+1)))</f>
        <v/>
      </c>
      <c r="E148" s="11" t="str">
        <f>IF(B148="","","令和"&amp;B148-2018&amp;"年"&amp;C148&amp;"月")</f>
        <v/>
      </c>
      <c r="G148" s="12" t="s">
        <v>11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1"/>
      <c r="AL148" s="10"/>
      <c r="AM148" s="11"/>
    </row>
    <row r="149" spans="1:43" ht="20.25" hidden="1" customHeight="1" x14ac:dyDescent="0.4">
      <c r="E149" s="82"/>
      <c r="F149" s="83"/>
      <c r="G149" s="15" t="str">
        <f>IF($B148="","",DATE($B148,$C148,1))</f>
        <v/>
      </c>
      <c r="H149" s="15" t="str">
        <f>IF($B148="","",DATE($B148,$C148,2))</f>
        <v/>
      </c>
      <c r="I149" s="15" t="str">
        <f>IF($B148="","",DATE($B148,$C148,3))</f>
        <v/>
      </c>
      <c r="J149" s="15" t="str">
        <f>IF($B148="","",DATE($B148,$C148,4))</f>
        <v/>
      </c>
      <c r="K149" s="15" t="str">
        <f>IF($B148="","",DATE($B148,$C148,5))</f>
        <v/>
      </c>
      <c r="L149" s="15" t="str">
        <f>IF($B148="","",DATE($B148,$C148,6))</f>
        <v/>
      </c>
      <c r="M149" s="15" t="str">
        <f>IF($B148="","",DATE($B148,$C148,7))</f>
        <v/>
      </c>
      <c r="N149" s="15" t="str">
        <f>IF($B148="","",DATE($B148,$C148,8))</f>
        <v/>
      </c>
      <c r="O149" s="15" t="str">
        <f>IF($B148="","",DATE($B148,$C148,9))</f>
        <v/>
      </c>
      <c r="P149" s="15" t="str">
        <f>IF($B148="","",DATE($B148,$C148,10))</f>
        <v/>
      </c>
      <c r="Q149" s="15" t="str">
        <f>IF($B148="","",DATE($B148,$C148,11))</f>
        <v/>
      </c>
      <c r="R149" s="15" t="str">
        <f>IF($B148="","",DATE($B148,$C148,12))</f>
        <v/>
      </c>
      <c r="S149" s="15" t="str">
        <f>IF($B148="","",DATE($B148,$C148,13))</f>
        <v/>
      </c>
      <c r="T149" s="15" t="str">
        <f>IF($B148="","",DATE($B148,$C148,14))</f>
        <v/>
      </c>
      <c r="U149" s="15" t="str">
        <f>IF($B148="","",DATE($B148,$C148,15))</f>
        <v/>
      </c>
      <c r="V149" s="15" t="str">
        <f>IF($B148="","",DATE($B148,$C148,16))</f>
        <v/>
      </c>
      <c r="W149" s="15" t="str">
        <f>IF($B148="","",DATE($B148,$C148,17))</f>
        <v/>
      </c>
      <c r="X149" s="15" t="str">
        <f>IF($B148="","",DATE($B148,$C148,18))</f>
        <v/>
      </c>
      <c r="Y149" s="15" t="str">
        <f>IF($B148="","",DATE($B148,$C148,19))</f>
        <v/>
      </c>
      <c r="Z149" s="15" t="str">
        <f>IF($B148="","",DATE($B148,$C148,20))</f>
        <v/>
      </c>
      <c r="AA149" s="15" t="str">
        <f>IF($B148="","",DATE($B148,$C148,21))</f>
        <v/>
      </c>
      <c r="AB149" s="15" t="str">
        <f>IF($B148="","",DATE($B148,$C148,22))</f>
        <v/>
      </c>
      <c r="AC149" s="15" t="str">
        <f>IF($B148="","",DATE($B148,$C148,23))</f>
        <v/>
      </c>
      <c r="AD149" s="15" t="str">
        <f>IF($B148="","",DATE($B148,$C148,24))</f>
        <v/>
      </c>
      <c r="AE149" s="15" t="str">
        <f>IF($B148="","",DATE($B148,$C148,25))</f>
        <v/>
      </c>
      <c r="AF149" s="15" t="str">
        <f>IF($B148="","",DATE($B148,$C148,26))</f>
        <v/>
      </c>
      <c r="AG149" s="15" t="str">
        <f>IF($B148="","",DATE($B148,$C148,27))</f>
        <v/>
      </c>
      <c r="AH149" s="15" t="str">
        <f>IF($B148="","",DATE($B148,$C148,28))</f>
        <v/>
      </c>
      <c r="AI149" s="15" t="str">
        <f>IF($B148="","",IF(MONTH(DATE($B148,$C148,29))=$C148,DATE($B148,$C148,29),""))</f>
        <v/>
      </c>
      <c r="AJ149" s="15" t="str">
        <f>IF($B148="","",IF(MONTH(DATE($B148,$C148,30))=$C148,DATE($B148,$C148,30),""))</f>
        <v/>
      </c>
      <c r="AK149" s="15" t="str">
        <f>IF($B148="","",IF(MONTH(DATE($B148,$C148,31))=$C148,DATE($B148,$C148,31),""))</f>
        <v/>
      </c>
      <c r="AL149" s="86" t="s">
        <v>8</v>
      </c>
      <c r="AM149" s="86" t="s">
        <v>4</v>
      </c>
      <c r="AN149" s="88" t="s">
        <v>35</v>
      </c>
      <c r="AO149" s="93" t="s">
        <v>42</v>
      </c>
      <c r="AP149" s="89" t="s">
        <v>34</v>
      </c>
      <c r="AQ149" s="91" t="s">
        <v>13</v>
      </c>
    </row>
    <row r="150" spans="1:43" ht="20.25" hidden="1" customHeight="1" thickBot="1" x14ac:dyDescent="0.45">
      <c r="A150" s="54" t="s">
        <v>26</v>
      </c>
      <c r="B150" s="54">
        <f>COUNTIFS(G149:AK149,"&gt;="&amp;H$5,G149:AK149,"&lt;="&amp;P$5,G150:AK150,"土",G151:AK151,"〇")+COUNTIFS(G149:AK149,"&gt;="&amp;H$5,G149:AK149,"&lt;="&amp;P$5,G150:AK150,"日",G151:AK151,"〇")</f>
        <v>0</v>
      </c>
      <c r="C150" s="54">
        <f>COUNTIFS(G149:AK149,"&gt;="&amp;H$5,G149:AK149,"&lt;="&amp;P$5,G150:AK150,"土",G153:AK153,"〇")+COUNTIFS(G149:AK149,"&gt;="&amp;H$5,G149:AK149,"&lt;="&amp;P$5,G150:AK150,"日",G153:AK153,"〇")</f>
        <v>0</v>
      </c>
      <c r="E150" s="84"/>
      <c r="F150" s="85"/>
      <c r="G150" s="19" t="str">
        <f>IFERROR(IF(WEEKDAY(G149,1)=1,"日",IF(WEEKDAY(G149,1)=2,"月",IF(WEEKDAY(G149,1)=3,"火",IF(WEEKDAY(G149,1)=4,"水",IF(WEEKDAY(G149,1)=5,"木",IF(WEEKDAY(G149,1)=6,"金","土")))))),"")</f>
        <v/>
      </c>
      <c r="H150" s="19" t="str">
        <f t="shared" ref="H150:N150" si="29">IFERROR(IF(WEEKDAY(H149,1)=1,"日",IF(WEEKDAY(H149,1)=2,"月",IF(WEEKDAY(H149,1)=3,"火",IF(WEEKDAY(H149,1)=4,"水",IF(WEEKDAY(H149,1)=5,"木",IF(WEEKDAY(H149,1)=6,"金","土")))))),"")</f>
        <v/>
      </c>
      <c r="I150" s="19" t="str">
        <f t="shared" si="29"/>
        <v/>
      </c>
      <c r="J150" s="19" t="str">
        <f t="shared" si="29"/>
        <v/>
      </c>
      <c r="K150" s="19" t="str">
        <f t="shared" si="29"/>
        <v/>
      </c>
      <c r="L150" s="19" t="str">
        <f t="shared" si="29"/>
        <v/>
      </c>
      <c r="M150" s="19" t="str">
        <f t="shared" si="29"/>
        <v/>
      </c>
      <c r="N150" s="19" t="str">
        <f t="shared" si="29"/>
        <v/>
      </c>
      <c r="O150" s="19" t="str">
        <f>IFERROR(IF(WEEKDAY(O149,1)=1,"日",IF(WEEKDAY(O149,1)=2,"月",IF(WEEKDAY(O149,1)=3,"火",IF(WEEKDAY(O149,1)=4,"水",IF(WEEKDAY(O149,1)=5,"木",IF(WEEKDAY(O149,1)=6,"金","土")))))),"")</f>
        <v/>
      </c>
      <c r="P150" s="19" t="str">
        <f t="shared" ref="P150:AK150" si="30">IFERROR(IF(WEEKDAY(P149,1)=1,"日",IF(WEEKDAY(P149,1)=2,"月",IF(WEEKDAY(P149,1)=3,"火",IF(WEEKDAY(P149,1)=4,"水",IF(WEEKDAY(P149,1)=5,"木",IF(WEEKDAY(P149,1)=6,"金","土")))))),"")</f>
        <v/>
      </c>
      <c r="Q150" s="19" t="str">
        <f t="shared" si="30"/>
        <v/>
      </c>
      <c r="R150" s="19" t="str">
        <f t="shared" si="30"/>
        <v/>
      </c>
      <c r="S150" s="19" t="str">
        <f t="shared" si="30"/>
        <v/>
      </c>
      <c r="T150" s="19" t="str">
        <f t="shared" si="30"/>
        <v/>
      </c>
      <c r="U150" s="19" t="str">
        <f t="shared" si="30"/>
        <v/>
      </c>
      <c r="V150" s="19" t="str">
        <f t="shared" si="30"/>
        <v/>
      </c>
      <c r="W150" s="19" t="str">
        <f t="shared" si="30"/>
        <v/>
      </c>
      <c r="X150" s="19" t="str">
        <f t="shared" si="30"/>
        <v/>
      </c>
      <c r="Y150" s="19" t="str">
        <f t="shared" si="30"/>
        <v/>
      </c>
      <c r="Z150" s="19" t="str">
        <f t="shared" si="30"/>
        <v/>
      </c>
      <c r="AA150" s="19" t="str">
        <f t="shared" si="30"/>
        <v/>
      </c>
      <c r="AB150" s="19" t="str">
        <f t="shared" si="30"/>
        <v/>
      </c>
      <c r="AC150" s="19" t="str">
        <f t="shared" si="30"/>
        <v/>
      </c>
      <c r="AD150" s="19" t="str">
        <f t="shared" si="30"/>
        <v/>
      </c>
      <c r="AE150" s="19" t="str">
        <f t="shared" si="30"/>
        <v/>
      </c>
      <c r="AF150" s="19" t="str">
        <f t="shared" si="30"/>
        <v/>
      </c>
      <c r="AG150" s="19" t="str">
        <f t="shared" si="30"/>
        <v/>
      </c>
      <c r="AH150" s="19" t="str">
        <f t="shared" si="30"/>
        <v/>
      </c>
      <c r="AI150" s="19" t="str">
        <f t="shared" si="30"/>
        <v/>
      </c>
      <c r="AJ150" s="19" t="str">
        <f t="shared" si="30"/>
        <v/>
      </c>
      <c r="AK150" s="19" t="str">
        <f t="shared" si="30"/>
        <v/>
      </c>
      <c r="AL150" s="87"/>
      <c r="AM150" s="87"/>
      <c r="AN150" s="87"/>
      <c r="AO150" s="94"/>
      <c r="AP150" s="90"/>
      <c r="AQ150" s="92"/>
    </row>
    <row r="151" spans="1:43" ht="20.25" hidden="1" customHeight="1" x14ac:dyDescent="0.4">
      <c r="A151" s="54" t="s">
        <v>32</v>
      </c>
      <c r="B151" s="56">
        <f>AL151</f>
        <v>0</v>
      </c>
      <c r="C151" s="56">
        <f>AL153</f>
        <v>0</v>
      </c>
      <c r="E151" s="95" t="s">
        <v>0</v>
      </c>
      <c r="F151" s="63" t="s">
        <v>7</v>
      </c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15">
        <f>COUNTIFS(G149:AK149,"&gt;="&amp;H$5,G149:AK149,"&lt;="&amp;P$5,G151:AK151,"〇")</f>
        <v>0</v>
      </c>
      <c r="AM151" s="96">
        <f>IFERROR(AL152/AL151,0)</f>
        <v>0</v>
      </c>
      <c r="AN151" s="97" t="str">
        <f>IF(AND(AL151=0,AL152=0),"対象外",
IF(B150=0,"対象外",
IF(AND(B150/AL151&lt;0.285,AL152&gt;=B150),"〇",
IF(AM151&lt;0.285,"×","〇"))))</f>
        <v>対象外</v>
      </c>
      <c r="AO151" s="78"/>
      <c r="AP151" s="98"/>
      <c r="AQ151" s="100" t="s">
        <v>27</v>
      </c>
    </row>
    <row r="152" spans="1:43" ht="20.25" hidden="1" customHeight="1" thickBot="1" x14ac:dyDescent="0.45">
      <c r="A152" s="54" t="s">
        <v>33</v>
      </c>
      <c r="B152" s="54">
        <f>AL152</f>
        <v>0</v>
      </c>
      <c r="C152" s="54">
        <f>AL154</f>
        <v>0</v>
      </c>
      <c r="E152" s="69"/>
      <c r="F152" s="5" t="s">
        <v>10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8"/>
      <c r="AL152" s="7">
        <f>COUNTIFS(G149:AK149,"&gt;="&amp;H$5,G149:AK149,"&lt;="&amp;P$5,G152:AK152,"&lt;&gt;"&amp;"")</f>
        <v>0</v>
      </c>
      <c r="AM152" s="71"/>
      <c r="AN152" s="73"/>
      <c r="AO152" s="79"/>
      <c r="AP152" s="99"/>
      <c r="AQ152" s="101"/>
    </row>
    <row r="153" spans="1:43" ht="20.25" hidden="1" customHeight="1" thickTop="1" x14ac:dyDescent="0.4">
      <c r="A153" s="54" t="s">
        <v>25</v>
      </c>
      <c r="B153" s="57" t="str">
        <f>AN151</f>
        <v>対象外</v>
      </c>
      <c r="C153" s="57" t="str">
        <f>AN153</f>
        <v>対象外</v>
      </c>
      <c r="E153" s="68" t="s">
        <v>1</v>
      </c>
      <c r="F153" s="6" t="s">
        <v>7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27">
        <f>COUNTIFS(G149:AK149,"&gt;="&amp;H$5,G149:AK149,"&lt;="&amp;P$5,G153:AK153,"〇")</f>
        <v>0</v>
      </c>
      <c r="AM153" s="70">
        <f>IFERROR(AL154/AL153,0)</f>
        <v>0</v>
      </c>
      <c r="AN153" s="72" t="str">
        <f>IF(AND(AL153=0,AL154=0),"対象外",
IF(C150=0,"対象外",
IF(AND(C150/AL153&lt;0.285,AL154&gt;=C150),"〇",
IF(AM153&lt;0.285,"×","〇"))))</f>
        <v>対象外</v>
      </c>
      <c r="AO153" s="80" t="str">
        <f>C155</f>
        <v>対象外</v>
      </c>
      <c r="AP153" s="74" t="str">
        <f>IF(AN153="対象外","－",
IF(AN153="×","×",
IF(AND(COUNTIFS(G151:AK151,"〇",G152:AK152,"●",G153:AK153,"〇")=COUNTIFS(G152:AK152,"●",G153:AK153,"〇",G154:AK154,"●"),COUNTIF(G154:AK154,"●")&gt;0),"〇",
IF(AND(COUNTIF(G152:AK152,"●")=0,COUNTIF(G154:AK154,"●")=0,AN153="〇"),"〇","×"))))</f>
        <v>－</v>
      </c>
      <c r="AQ153" s="76" t="s">
        <v>24</v>
      </c>
    </row>
    <row r="154" spans="1:43" ht="20.25" hidden="1" customHeight="1" thickBot="1" x14ac:dyDescent="0.45">
      <c r="A154" s="54" t="s">
        <v>38</v>
      </c>
      <c r="B154" s="57"/>
      <c r="C154" s="57" t="str">
        <f>IF(C148="","",AP153)</f>
        <v/>
      </c>
      <c r="E154" s="69"/>
      <c r="F154" s="5" t="s">
        <v>10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8"/>
      <c r="AL154" s="7">
        <f>COUNTIFS(G149:AK149,"&gt;="&amp;H$5,G149:AK149,"&lt;="&amp;P$5,G154:AK154,"&lt;&gt;"&amp;"")</f>
        <v>0</v>
      </c>
      <c r="AM154" s="71"/>
      <c r="AN154" s="73"/>
      <c r="AO154" s="81"/>
      <c r="AP154" s="75"/>
      <c r="AQ154" s="77"/>
    </row>
    <row r="155" spans="1:43" ht="42" hidden="1" customHeight="1" thickTop="1" thickBot="1" x14ac:dyDescent="0.45">
      <c r="A155" s="58" t="s">
        <v>39</v>
      </c>
      <c r="C155" s="62" t="str">
        <f>IF(OR(C148="",AN153="対象外"),"対象外",IF(AND(COUNTIFS(G151:AK151,"〇",G152:AK152,"●",G153:AK153,"〇")=COUNTIFS(G152:AK152,"●",G153:AK153,"〇",G154:AK154,"●"),COUNTIF(G154:AK154,"●")&gt;0),"〇","×"))</f>
        <v>対象外</v>
      </c>
      <c r="E155" s="25" t="s">
        <v>13</v>
      </c>
      <c r="F155" s="20"/>
      <c r="G155" s="22"/>
      <c r="H155" s="22"/>
      <c r="I155" s="22"/>
      <c r="J155" s="22"/>
      <c r="K155" s="22"/>
      <c r="L155" s="22"/>
      <c r="M155" s="22"/>
      <c r="N155" s="22"/>
      <c r="O155" s="21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60"/>
      <c r="AL155" s="31"/>
      <c r="AM155" s="32"/>
      <c r="AN155" s="32"/>
      <c r="AO155" s="32"/>
      <c r="AP155" s="33"/>
      <c r="AQ155" s="23" t="s">
        <v>17</v>
      </c>
    </row>
    <row r="156" spans="1:43" ht="20.25" hidden="1" customHeight="1" x14ac:dyDescent="0.4">
      <c r="E156" s="14"/>
      <c r="F156" s="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4"/>
      <c r="AL156" s="10"/>
      <c r="AM156" s="11"/>
    </row>
    <row r="157" spans="1:43" ht="20.25" hidden="1" customHeight="1" thickBot="1" x14ac:dyDescent="0.45">
      <c r="A157" s="54" t="s">
        <v>30</v>
      </c>
      <c r="B157" s="54" t="str">
        <f>IF(C157="","",IF(C148=12,B148+1,B148))</f>
        <v/>
      </c>
      <c r="C157" s="59" t="str">
        <f>IF(C148="","",IF(DATE(IF(C148=12,B148+1,B148),IF(C148=12,1,C148+1),1)&gt;P$5,"",IF(C148=12,1,C148+1)))</f>
        <v/>
      </c>
      <c r="E157" s="11" t="str">
        <f>IF(B157="","","令和"&amp;B157-2018&amp;"年"&amp;C157&amp;"月")</f>
        <v/>
      </c>
      <c r="G157" s="12" t="s">
        <v>11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1"/>
      <c r="AL157" s="10"/>
      <c r="AM157" s="11"/>
    </row>
    <row r="158" spans="1:43" ht="20.25" hidden="1" customHeight="1" x14ac:dyDescent="0.4">
      <c r="E158" s="82"/>
      <c r="F158" s="83"/>
      <c r="G158" s="15" t="str">
        <f>IF($B157="","",DATE($B157,$C157,1))</f>
        <v/>
      </c>
      <c r="H158" s="15" t="str">
        <f>IF($B157="","",DATE($B157,$C157,2))</f>
        <v/>
      </c>
      <c r="I158" s="15" t="str">
        <f>IF($B157="","",DATE($B157,$C157,3))</f>
        <v/>
      </c>
      <c r="J158" s="15" t="str">
        <f>IF($B157="","",DATE($B157,$C157,4))</f>
        <v/>
      </c>
      <c r="K158" s="15" t="str">
        <f>IF($B157="","",DATE($B157,$C157,5))</f>
        <v/>
      </c>
      <c r="L158" s="15" t="str">
        <f>IF($B157="","",DATE($B157,$C157,6))</f>
        <v/>
      </c>
      <c r="M158" s="15" t="str">
        <f>IF($B157="","",DATE($B157,$C157,7))</f>
        <v/>
      </c>
      <c r="N158" s="15" t="str">
        <f>IF($B157="","",DATE($B157,$C157,8))</f>
        <v/>
      </c>
      <c r="O158" s="15" t="str">
        <f>IF($B157="","",DATE($B157,$C157,9))</f>
        <v/>
      </c>
      <c r="P158" s="15" t="str">
        <f>IF($B157="","",DATE($B157,$C157,10))</f>
        <v/>
      </c>
      <c r="Q158" s="15" t="str">
        <f>IF($B157="","",DATE($B157,$C157,11))</f>
        <v/>
      </c>
      <c r="R158" s="15" t="str">
        <f>IF($B157="","",DATE($B157,$C157,12))</f>
        <v/>
      </c>
      <c r="S158" s="15" t="str">
        <f>IF($B157="","",DATE($B157,$C157,13))</f>
        <v/>
      </c>
      <c r="T158" s="15" t="str">
        <f>IF($B157="","",DATE($B157,$C157,14))</f>
        <v/>
      </c>
      <c r="U158" s="15" t="str">
        <f>IF($B157="","",DATE($B157,$C157,15))</f>
        <v/>
      </c>
      <c r="V158" s="15" t="str">
        <f>IF($B157="","",DATE($B157,$C157,16))</f>
        <v/>
      </c>
      <c r="W158" s="15" t="str">
        <f>IF($B157="","",DATE($B157,$C157,17))</f>
        <v/>
      </c>
      <c r="X158" s="15" t="str">
        <f>IF($B157="","",DATE($B157,$C157,18))</f>
        <v/>
      </c>
      <c r="Y158" s="15" t="str">
        <f>IF($B157="","",DATE($B157,$C157,19))</f>
        <v/>
      </c>
      <c r="Z158" s="15" t="str">
        <f>IF($B157="","",DATE($B157,$C157,20))</f>
        <v/>
      </c>
      <c r="AA158" s="15" t="str">
        <f>IF($B157="","",DATE($B157,$C157,21))</f>
        <v/>
      </c>
      <c r="AB158" s="15" t="str">
        <f>IF($B157="","",DATE($B157,$C157,22))</f>
        <v/>
      </c>
      <c r="AC158" s="15" t="str">
        <f>IF($B157="","",DATE($B157,$C157,23))</f>
        <v/>
      </c>
      <c r="AD158" s="15" t="str">
        <f>IF($B157="","",DATE($B157,$C157,24))</f>
        <v/>
      </c>
      <c r="AE158" s="15" t="str">
        <f>IF($B157="","",DATE($B157,$C157,25))</f>
        <v/>
      </c>
      <c r="AF158" s="15" t="str">
        <f>IF($B157="","",DATE($B157,$C157,26))</f>
        <v/>
      </c>
      <c r="AG158" s="15" t="str">
        <f>IF($B157="","",DATE($B157,$C157,27))</f>
        <v/>
      </c>
      <c r="AH158" s="15" t="str">
        <f>IF($B157="","",DATE($B157,$C157,28))</f>
        <v/>
      </c>
      <c r="AI158" s="15" t="str">
        <f>IF($B157="","",IF(MONTH(DATE($B157,$C157,29))=$C157,DATE($B157,$C157,29),""))</f>
        <v/>
      </c>
      <c r="AJ158" s="15" t="str">
        <f>IF($B157="","",IF(MONTH(DATE($B157,$C157,30))=$C157,DATE($B157,$C157,30),""))</f>
        <v/>
      </c>
      <c r="AK158" s="15" t="str">
        <f>IF($B157="","",IF(MONTH(DATE($B157,$C157,31))=$C157,DATE($B157,$C157,31),""))</f>
        <v/>
      </c>
      <c r="AL158" s="86" t="s">
        <v>8</v>
      </c>
      <c r="AM158" s="86" t="s">
        <v>4</v>
      </c>
      <c r="AN158" s="88" t="s">
        <v>35</v>
      </c>
      <c r="AO158" s="93" t="s">
        <v>42</v>
      </c>
      <c r="AP158" s="89" t="s">
        <v>34</v>
      </c>
      <c r="AQ158" s="91" t="s">
        <v>13</v>
      </c>
    </row>
    <row r="159" spans="1:43" ht="20.25" hidden="1" customHeight="1" thickBot="1" x14ac:dyDescent="0.45">
      <c r="A159" s="54" t="s">
        <v>26</v>
      </c>
      <c r="B159" s="54">
        <f>COUNTIFS(G158:AK158,"&gt;="&amp;H$5,G158:AK158,"&lt;="&amp;P$5,G159:AK159,"土",G160:AK160,"〇")+COUNTIFS(G158:AK158,"&gt;="&amp;H$5,G158:AK158,"&lt;="&amp;P$5,G159:AK159,"日",G160:AK160,"〇")</f>
        <v>0</v>
      </c>
      <c r="C159" s="54">
        <f>COUNTIFS(G158:AK158,"&gt;="&amp;H$5,G158:AK158,"&lt;="&amp;P$5,G159:AK159,"土",G162:AK162,"〇")+COUNTIFS(G158:AK158,"&gt;="&amp;H$5,G158:AK158,"&lt;="&amp;P$5,G159:AK159,"日",G162:AK162,"〇")</f>
        <v>0</v>
      </c>
      <c r="E159" s="84"/>
      <c r="F159" s="85"/>
      <c r="G159" s="19" t="str">
        <f>IFERROR(IF(WEEKDAY(G158,1)=1,"日",IF(WEEKDAY(G158,1)=2,"月",IF(WEEKDAY(G158,1)=3,"火",IF(WEEKDAY(G158,1)=4,"水",IF(WEEKDAY(G158,1)=5,"木",IF(WEEKDAY(G158,1)=6,"金","土")))))),"")</f>
        <v/>
      </c>
      <c r="H159" s="19" t="str">
        <f t="shared" ref="H159:N159" si="31">IFERROR(IF(WEEKDAY(H158,1)=1,"日",IF(WEEKDAY(H158,1)=2,"月",IF(WEEKDAY(H158,1)=3,"火",IF(WEEKDAY(H158,1)=4,"水",IF(WEEKDAY(H158,1)=5,"木",IF(WEEKDAY(H158,1)=6,"金","土")))))),"")</f>
        <v/>
      </c>
      <c r="I159" s="19" t="str">
        <f t="shared" si="31"/>
        <v/>
      </c>
      <c r="J159" s="19" t="str">
        <f t="shared" si="31"/>
        <v/>
      </c>
      <c r="K159" s="19" t="str">
        <f t="shared" si="31"/>
        <v/>
      </c>
      <c r="L159" s="19" t="str">
        <f t="shared" si="31"/>
        <v/>
      </c>
      <c r="M159" s="19" t="str">
        <f t="shared" si="31"/>
        <v/>
      </c>
      <c r="N159" s="19" t="str">
        <f t="shared" si="31"/>
        <v/>
      </c>
      <c r="O159" s="19" t="str">
        <f>IFERROR(IF(WEEKDAY(O158,1)=1,"日",IF(WEEKDAY(O158,1)=2,"月",IF(WEEKDAY(O158,1)=3,"火",IF(WEEKDAY(O158,1)=4,"水",IF(WEEKDAY(O158,1)=5,"木",IF(WEEKDAY(O158,1)=6,"金","土")))))),"")</f>
        <v/>
      </c>
      <c r="P159" s="19" t="str">
        <f t="shared" ref="P159:AK159" si="32">IFERROR(IF(WEEKDAY(P158,1)=1,"日",IF(WEEKDAY(P158,1)=2,"月",IF(WEEKDAY(P158,1)=3,"火",IF(WEEKDAY(P158,1)=4,"水",IF(WEEKDAY(P158,1)=5,"木",IF(WEEKDAY(P158,1)=6,"金","土")))))),"")</f>
        <v/>
      </c>
      <c r="Q159" s="19" t="str">
        <f t="shared" si="32"/>
        <v/>
      </c>
      <c r="R159" s="19" t="str">
        <f t="shared" si="32"/>
        <v/>
      </c>
      <c r="S159" s="19" t="str">
        <f t="shared" si="32"/>
        <v/>
      </c>
      <c r="T159" s="19" t="str">
        <f t="shared" si="32"/>
        <v/>
      </c>
      <c r="U159" s="19" t="str">
        <f t="shared" si="32"/>
        <v/>
      </c>
      <c r="V159" s="19" t="str">
        <f t="shared" si="32"/>
        <v/>
      </c>
      <c r="W159" s="19" t="str">
        <f t="shared" si="32"/>
        <v/>
      </c>
      <c r="X159" s="19" t="str">
        <f t="shared" si="32"/>
        <v/>
      </c>
      <c r="Y159" s="19" t="str">
        <f t="shared" si="32"/>
        <v/>
      </c>
      <c r="Z159" s="19" t="str">
        <f t="shared" si="32"/>
        <v/>
      </c>
      <c r="AA159" s="19" t="str">
        <f t="shared" si="32"/>
        <v/>
      </c>
      <c r="AB159" s="19" t="str">
        <f t="shared" si="32"/>
        <v/>
      </c>
      <c r="AC159" s="19" t="str">
        <f t="shared" si="32"/>
        <v/>
      </c>
      <c r="AD159" s="19" t="str">
        <f t="shared" si="32"/>
        <v/>
      </c>
      <c r="AE159" s="19" t="str">
        <f t="shared" si="32"/>
        <v/>
      </c>
      <c r="AF159" s="19" t="str">
        <f t="shared" si="32"/>
        <v/>
      </c>
      <c r="AG159" s="19" t="str">
        <f t="shared" si="32"/>
        <v/>
      </c>
      <c r="AH159" s="19" t="str">
        <f t="shared" si="32"/>
        <v/>
      </c>
      <c r="AI159" s="19" t="str">
        <f t="shared" si="32"/>
        <v/>
      </c>
      <c r="AJ159" s="19" t="str">
        <f t="shared" si="32"/>
        <v/>
      </c>
      <c r="AK159" s="19" t="str">
        <f t="shared" si="32"/>
        <v/>
      </c>
      <c r="AL159" s="87"/>
      <c r="AM159" s="87"/>
      <c r="AN159" s="87"/>
      <c r="AO159" s="94"/>
      <c r="AP159" s="90"/>
      <c r="AQ159" s="92"/>
    </row>
    <row r="160" spans="1:43" ht="20.25" hidden="1" customHeight="1" x14ac:dyDescent="0.4">
      <c r="A160" s="54" t="s">
        <v>32</v>
      </c>
      <c r="B160" s="56">
        <f>AL160</f>
        <v>0</v>
      </c>
      <c r="C160" s="56">
        <f>AL162</f>
        <v>0</v>
      </c>
      <c r="E160" s="95" t="s">
        <v>0</v>
      </c>
      <c r="F160" s="63" t="s">
        <v>7</v>
      </c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15">
        <f>COUNTIFS(G158:AK158,"&gt;="&amp;H$5,G158:AK158,"&lt;="&amp;P$5,G160:AK160,"〇")</f>
        <v>0</v>
      </c>
      <c r="AM160" s="96">
        <f>IFERROR(AL161/AL160,0)</f>
        <v>0</v>
      </c>
      <c r="AN160" s="97" t="str">
        <f>IF(AND(AL160=0,AL161=0),"対象外",
IF(B159=0,"対象外",
IF(AND(B159/AL160&lt;0.285,AL161&gt;=B159),"〇",
IF(AM160&lt;0.285,"×","〇"))))</f>
        <v>対象外</v>
      </c>
      <c r="AO160" s="78"/>
      <c r="AP160" s="98"/>
      <c r="AQ160" s="100" t="s">
        <v>27</v>
      </c>
    </row>
    <row r="161" spans="1:43" ht="20.25" hidden="1" customHeight="1" thickBot="1" x14ac:dyDescent="0.45">
      <c r="A161" s="54" t="s">
        <v>33</v>
      </c>
      <c r="B161" s="54">
        <f>AL161</f>
        <v>0</v>
      </c>
      <c r="C161" s="54">
        <f>AL163</f>
        <v>0</v>
      </c>
      <c r="E161" s="69"/>
      <c r="F161" s="5" t="s">
        <v>10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8"/>
      <c r="AL161" s="7">
        <f>COUNTIFS(G158:AK158,"&gt;="&amp;H$5,G158:AK158,"&lt;="&amp;P$5,G161:AK161,"&lt;&gt;"&amp;"")</f>
        <v>0</v>
      </c>
      <c r="AM161" s="71"/>
      <c r="AN161" s="73"/>
      <c r="AO161" s="79"/>
      <c r="AP161" s="99"/>
      <c r="AQ161" s="101"/>
    </row>
    <row r="162" spans="1:43" ht="20.25" hidden="1" customHeight="1" thickTop="1" x14ac:dyDescent="0.4">
      <c r="A162" s="54" t="s">
        <v>25</v>
      </c>
      <c r="B162" s="57" t="str">
        <f>AN160</f>
        <v>対象外</v>
      </c>
      <c r="C162" s="57" t="str">
        <f>AN162</f>
        <v>対象外</v>
      </c>
      <c r="E162" s="68" t="s">
        <v>1</v>
      </c>
      <c r="F162" s="6" t="s">
        <v>7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27">
        <f>COUNTIFS(G158:AK158,"&gt;="&amp;H$5,G158:AK158,"&lt;="&amp;P$5,G162:AK162,"〇")</f>
        <v>0</v>
      </c>
      <c r="AM162" s="70">
        <f>IFERROR(AL163/AL162,0)</f>
        <v>0</v>
      </c>
      <c r="AN162" s="72" t="str">
        <f>IF(AND(AL162=0,AL163=0),"対象外",
IF(C159=0,"対象外",
IF(AND(C159/AL162&lt;0.285,AL163&gt;=C159),"〇",
IF(AM162&lt;0.285,"×","〇"))))</f>
        <v>対象外</v>
      </c>
      <c r="AO162" s="80" t="str">
        <f>C164</f>
        <v>対象外</v>
      </c>
      <c r="AP162" s="74" t="str">
        <f>IF(AN162="対象外","－",
IF(AN162="×","×",
IF(AND(COUNTIFS(G160:AK160,"〇",G161:AK161,"●",G162:AK162,"〇")=COUNTIFS(G161:AK161,"●",G162:AK162,"〇",G163:AK163,"●"),COUNTIF(G163:AK163,"●")&gt;0),"〇",
IF(AND(COUNTIF(G161:AK161,"●")=0,COUNTIF(G163:AK163,"●")=0,AN162="〇"),"〇","×"))))</f>
        <v>－</v>
      </c>
      <c r="AQ162" s="76" t="s">
        <v>24</v>
      </c>
    </row>
    <row r="163" spans="1:43" ht="20.25" hidden="1" customHeight="1" thickBot="1" x14ac:dyDescent="0.45">
      <c r="A163" s="54" t="s">
        <v>38</v>
      </c>
      <c r="B163" s="57"/>
      <c r="C163" s="57" t="str">
        <f>IF(C157="","",AP162)</f>
        <v/>
      </c>
      <c r="E163" s="69"/>
      <c r="F163" s="5" t="s">
        <v>10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8"/>
      <c r="AL163" s="7">
        <f>COUNTIFS(G158:AK158,"&gt;="&amp;H$5,G158:AK158,"&lt;="&amp;P$5,G163:AK163,"&lt;&gt;"&amp;"")</f>
        <v>0</v>
      </c>
      <c r="AM163" s="71"/>
      <c r="AN163" s="73"/>
      <c r="AO163" s="81"/>
      <c r="AP163" s="75"/>
      <c r="AQ163" s="77"/>
    </row>
    <row r="164" spans="1:43" ht="42" hidden="1" customHeight="1" thickTop="1" thickBot="1" x14ac:dyDescent="0.45">
      <c r="A164" s="58" t="s">
        <v>39</v>
      </c>
      <c r="C164" s="62" t="str">
        <f>IF(OR(C157="",AN162="対象外"),"対象外",IF(AND(COUNTIFS(G160:AK160,"〇",G161:AK161,"●",G162:AK162,"〇")=COUNTIFS(G161:AK161,"●",G162:AK162,"〇",G163:AK163,"●"),COUNTIF(G163:AK163,"●")&gt;0),"〇","×"))</f>
        <v>対象外</v>
      </c>
      <c r="E164" s="25" t="s">
        <v>13</v>
      </c>
      <c r="F164" s="20"/>
      <c r="G164" s="22"/>
      <c r="H164" s="22"/>
      <c r="I164" s="22"/>
      <c r="J164" s="22"/>
      <c r="K164" s="22"/>
      <c r="L164" s="22"/>
      <c r="M164" s="22"/>
      <c r="N164" s="22"/>
      <c r="O164" s="21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60"/>
      <c r="AL164" s="31"/>
      <c r="AM164" s="32"/>
      <c r="AN164" s="32"/>
      <c r="AO164" s="32"/>
      <c r="AP164" s="33"/>
      <c r="AQ164" s="23" t="s">
        <v>17</v>
      </c>
    </row>
    <row r="165" spans="1:43" ht="20.25" hidden="1" customHeight="1" x14ac:dyDescent="0.4">
      <c r="E165" s="14"/>
      <c r="F165" s="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4"/>
      <c r="AL165" s="10"/>
      <c r="AM165" s="11"/>
    </row>
    <row r="166" spans="1:43" ht="20.25" hidden="1" customHeight="1" thickBot="1" x14ac:dyDescent="0.45">
      <c r="A166" s="54" t="s">
        <v>30</v>
      </c>
      <c r="B166" s="54" t="str">
        <f>IF(C166="","",IF(C157=12,B157+1,B157))</f>
        <v/>
      </c>
      <c r="C166" s="59" t="str">
        <f>IF(C157="","",IF(DATE(IF(C157=12,B157+1,B157),IF(C157=12,1,C157+1),1)&gt;P$5,"",IF(C157=12,1,C157+1)))</f>
        <v/>
      </c>
      <c r="E166" s="11" t="str">
        <f>IF(B166="","","令和"&amp;B166-2018&amp;"年"&amp;C166&amp;"月")</f>
        <v/>
      </c>
      <c r="G166" s="12" t="s">
        <v>11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1"/>
      <c r="AL166" s="10"/>
      <c r="AM166" s="11"/>
    </row>
    <row r="167" spans="1:43" ht="20.25" hidden="1" customHeight="1" x14ac:dyDescent="0.4">
      <c r="E167" s="82"/>
      <c r="F167" s="83"/>
      <c r="G167" s="15" t="str">
        <f>IF($B166="","",DATE($B166,$C166,1))</f>
        <v/>
      </c>
      <c r="H167" s="15" t="str">
        <f>IF($B166="","",DATE($B166,$C166,2))</f>
        <v/>
      </c>
      <c r="I167" s="15" t="str">
        <f>IF($B166="","",DATE($B166,$C166,3))</f>
        <v/>
      </c>
      <c r="J167" s="15" t="str">
        <f>IF($B166="","",DATE($B166,$C166,4))</f>
        <v/>
      </c>
      <c r="K167" s="15" t="str">
        <f>IF($B166="","",DATE($B166,$C166,5))</f>
        <v/>
      </c>
      <c r="L167" s="15" t="str">
        <f>IF($B166="","",DATE($B166,$C166,6))</f>
        <v/>
      </c>
      <c r="M167" s="15" t="str">
        <f>IF($B166="","",DATE($B166,$C166,7))</f>
        <v/>
      </c>
      <c r="N167" s="15" t="str">
        <f>IF($B166="","",DATE($B166,$C166,8))</f>
        <v/>
      </c>
      <c r="O167" s="15" t="str">
        <f>IF($B166="","",DATE($B166,$C166,9))</f>
        <v/>
      </c>
      <c r="P167" s="15" t="str">
        <f>IF($B166="","",DATE($B166,$C166,10))</f>
        <v/>
      </c>
      <c r="Q167" s="15" t="str">
        <f>IF($B166="","",DATE($B166,$C166,11))</f>
        <v/>
      </c>
      <c r="R167" s="15" t="str">
        <f>IF($B166="","",DATE($B166,$C166,12))</f>
        <v/>
      </c>
      <c r="S167" s="15" t="str">
        <f>IF($B166="","",DATE($B166,$C166,13))</f>
        <v/>
      </c>
      <c r="T167" s="15" t="str">
        <f>IF($B166="","",DATE($B166,$C166,14))</f>
        <v/>
      </c>
      <c r="U167" s="15" t="str">
        <f>IF($B166="","",DATE($B166,$C166,15))</f>
        <v/>
      </c>
      <c r="V167" s="15" t="str">
        <f>IF($B166="","",DATE($B166,$C166,16))</f>
        <v/>
      </c>
      <c r="W167" s="15" t="str">
        <f>IF($B166="","",DATE($B166,$C166,17))</f>
        <v/>
      </c>
      <c r="X167" s="15" t="str">
        <f>IF($B166="","",DATE($B166,$C166,18))</f>
        <v/>
      </c>
      <c r="Y167" s="15" t="str">
        <f>IF($B166="","",DATE($B166,$C166,19))</f>
        <v/>
      </c>
      <c r="Z167" s="15" t="str">
        <f>IF($B166="","",DATE($B166,$C166,20))</f>
        <v/>
      </c>
      <c r="AA167" s="15" t="str">
        <f>IF($B166="","",DATE($B166,$C166,21))</f>
        <v/>
      </c>
      <c r="AB167" s="15" t="str">
        <f>IF($B166="","",DATE($B166,$C166,22))</f>
        <v/>
      </c>
      <c r="AC167" s="15" t="str">
        <f>IF($B166="","",DATE($B166,$C166,23))</f>
        <v/>
      </c>
      <c r="AD167" s="15" t="str">
        <f>IF($B166="","",DATE($B166,$C166,24))</f>
        <v/>
      </c>
      <c r="AE167" s="15" t="str">
        <f>IF($B166="","",DATE($B166,$C166,25))</f>
        <v/>
      </c>
      <c r="AF167" s="15" t="str">
        <f>IF($B166="","",DATE($B166,$C166,26))</f>
        <v/>
      </c>
      <c r="AG167" s="15" t="str">
        <f>IF($B166="","",DATE($B166,$C166,27))</f>
        <v/>
      </c>
      <c r="AH167" s="15" t="str">
        <f>IF($B166="","",DATE($B166,$C166,28))</f>
        <v/>
      </c>
      <c r="AI167" s="15" t="str">
        <f>IF($B166="","",IF(MONTH(DATE($B166,$C166,29))=$C166,DATE($B166,$C166,29),""))</f>
        <v/>
      </c>
      <c r="AJ167" s="15" t="str">
        <f>IF($B166="","",IF(MONTH(DATE($B166,$C166,30))=$C166,DATE($B166,$C166,30),""))</f>
        <v/>
      </c>
      <c r="AK167" s="15" t="str">
        <f>IF($B166="","",IF(MONTH(DATE($B166,$C166,31))=$C166,DATE($B166,$C166,31),""))</f>
        <v/>
      </c>
      <c r="AL167" s="86" t="s">
        <v>8</v>
      </c>
      <c r="AM167" s="86" t="s">
        <v>4</v>
      </c>
      <c r="AN167" s="88" t="s">
        <v>35</v>
      </c>
      <c r="AO167" s="93" t="s">
        <v>42</v>
      </c>
      <c r="AP167" s="89" t="s">
        <v>34</v>
      </c>
      <c r="AQ167" s="91" t="s">
        <v>13</v>
      </c>
    </row>
    <row r="168" spans="1:43" ht="20.25" hidden="1" customHeight="1" thickBot="1" x14ac:dyDescent="0.45">
      <c r="A168" s="54" t="s">
        <v>26</v>
      </c>
      <c r="B168" s="54">
        <f>COUNTIFS(G167:AK167,"&gt;="&amp;H$5,G167:AK167,"&lt;="&amp;P$5,G168:AK168,"土",G169:AK169,"〇")+COUNTIFS(G167:AK167,"&gt;="&amp;H$5,G167:AK167,"&lt;="&amp;P$5,G168:AK168,"日",G169:AK169,"〇")</f>
        <v>0</v>
      </c>
      <c r="C168" s="54">
        <f>COUNTIFS(G167:AK167,"&gt;="&amp;H$5,G167:AK167,"&lt;="&amp;P$5,G168:AK168,"土",G171:AK171,"〇")+COUNTIFS(G167:AK167,"&gt;="&amp;H$5,G167:AK167,"&lt;="&amp;P$5,G168:AK168,"日",G171:AK171,"〇")</f>
        <v>0</v>
      </c>
      <c r="E168" s="84"/>
      <c r="F168" s="85"/>
      <c r="G168" s="19" t="str">
        <f>IFERROR(IF(WEEKDAY(G167,1)=1,"日",IF(WEEKDAY(G167,1)=2,"月",IF(WEEKDAY(G167,1)=3,"火",IF(WEEKDAY(G167,1)=4,"水",IF(WEEKDAY(G167,1)=5,"木",IF(WEEKDAY(G167,1)=6,"金","土")))))),"")</f>
        <v/>
      </c>
      <c r="H168" s="19" t="str">
        <f t="shared" ref="H168:N168" si="33">IFERROR(IF(WEEKDAY(H167,1)=1,"日",IF(WEEKDAY(H167,1)=2,"月",IF(WEEKDAY(H167,1)=3,"火",IF(WEEKDAY(H167,1)=4,"水",IF(WEEKDAY(H167,1)=5,"木",IF(WEEKDAY(H167,1)=6,"金","土")))))),"")</f>
        <v/>
      </c>
      <c r="I168" s="19" t="str">
        <f t="shared" si="33"/>
        <v/>
      </c>
      <c r="J168" s="19" t="str">
        <f t="shared" si="33"/>
        <v/>
      </c>
      <c r="K168" s="19" t="str">
        <f t="shared" si="33"/>
        <v/>
      </c>
      <c r="L168" s="19" t="str">
        <f t="shared" si="33"/>
        <v/>
      </c>
      <c r="M168" s="19" t="str">
        <f t="shared" si="33"/>
        <v/>
      </c>
      <c r="N168" s="19" t="str">
        <f t="shared" si="33"/>
        <v/>
      </c>
      <c r="O168" s="19" t="str">
        <f>IFERROR(IF(WEEKDAY(O167,1)=1,"日",IF(WEEKDAY(O167,1)=2,"月",IF(WEEKDAY(O167,1)=3,"火",IF(WEEKDAY(O167,1)=4,"水",IF(WEEKDAY(O167,1)=5,"木",IF(WEEKDAY(O167,1)=6,"金","土")))))),"")</f>
        <v/>
      </c>
      <c r="P168" s="19" t="str">
        <f t="shared" ref="P168:AK168" si="34">IFERROR(IF(WEEKDAY(P167,1)=1,"日",IF(WEEKDAY(P167,1)=2,"月",IF(WEEKDAY(P167,1)=3,"火",IF(WEEKDAY(P167,1)=4,"水",IF(WEEKDAY(P167,1)=5,"木",IF(WEEKDAY(P167,1)=6,"金","土")))))),"")</f>
        <v/>
      </c>
      <c r="Q168" s="19" t="str">
        <f t="shared" si="34"/>
        <v/>
      </c>
      <c r="R168" s="19" t="str">
        <f t="shared" si="34"/>
        <v/>
      </c>
      <c r="S168" s="19" t="str">
        <f t="shared" si="34"/>
        <v/>
      </c>
      <c r="T168" s="19" t="str">
        <f t="shared" si="34"/>
        <v/>
      </c>
      <c r="U168" s="19" t="str">
        <f t="shared" si="34"/>
        <v/>
      </c>
      <c r="V168" s="19" t="str">
        <f t="shared" si="34"/>
        <v/>
      </c>
      <c r="W168" s="19" t="str">
        <f t="shared" si="34"/>
        <v/>
      </c>
      <c r="X168" s="19" t="str">
        <f t="shared" si="34"/>
        <v/>
      </c>
      <c r="Y168" s="19" t="str">
        <f t="shared" si="34"/>
        <v/>
      </c>
      <c r="Z168" s="19" t="str">
        <f t="shared" si="34"/>
        <v/>
      </c>
      <c r="AA168" s="19" t="str">
        <f t="shared" si="34"/>
        <v/>
      </c>
      <c r="AB168" s="19" t="str">
        <f t="shared" si="34"/>
        <v/>
      </c>
      <c r="AC168" s="19" t="str">
        <f t="shared" si="34"/>
        <v/>
      </c>
      <c r="AD168" s="19" t="str">
        <f t="shared" si="34"/>
        <v/>
      </c>
      <c r="AE168" s="19" t="str">
        <f t="shared" si="34"/>
        <v/>
      </c>
      <c r="AF168" s="19" t="str">
        <f t="shared" si="34"/>
        <v/>
      </c>
      <c r="AG168" s="19" t="str">
        <f t="shared" si="34"/>
        <v/>
      </c>
      <c r="AH168" s="19" t="str">
        <f t="shared" si="34"/>
        <v/>
      </c>
      <c r="AI168" s="19" t="str">
        <f t="shared" si="34"/>
        <v/>
      </c>
      <c r="AJ168" s="19" t="str">
        <f t="shared" si="34"/>
        <v/>
      </c>
      <c r="AK168" s="19" t="str">
        <f t="shared" si="34"/>
        <v/>
      </c>
      <c r="AL168" s="87"/>
      <c r="AM168" s="87"/>
      <c r="AN168" s="87"/>
      <c r="AO168" s="94"/>
      <c r="AP168" s="90"/>
      <c r="AQ168" s="92"/>
    </row>
    <row r="169" spans="1:43" ht="20.25" hidden="1" customHeight="1" x14ac:dyDescent="0.4">
      <c r="A169" s="54" t="s">
        <v>32</v>
      </c>
      <c r="B169" s="56">
        <f>AL169</f>
        <v>0</v>
      </c>
      <c r="C169" s="56">
        <f>AL171</f>
        <v>0</v>
      </c>
      <c r="E169" s="95" t="s">
        <v>0</v>
      </c>
      <c r="F169" s="63" t="s">
        <v>7</v>
      </c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15">
        <f>COUNTIFS(G167:AK167,"&gt;="&amp;H$5,G167:AK167,"&lt;="&amp;P$5,G169:AK169,"〇")</f>
        <v>0</v>
      </c>
      <c r="AM169" s="96">
        <f>IFERROR(AL170/AL169,0)</f>
        <v>0</v>
      </c>
      <c r="AN169" s="97" t="str">
        <f>IF(AND(AL169=0,AL170=0),"対象外",
IF(B168=0,"対象外",
IF(AND(B168/AL169&lt;0.285,AL170&gt;=B168),"〇",
IF(AM169&lt;0.285,"×","〇"))))</f>
        <v>対象外</v>
      </c>
      <c r="AO169" s="78"/>
      <c r="AP169" s="98"/>
      <c r="AQ169" s="100" t="s">
        <v>27</v>
      </c>
    </row>
    <row r="170" spans="1:43" ht="20.25" hidden="1" customHeight="1" thickBot="1" x14ac:dyDescent="0.45">
      <c r="A170" s="54" t="s">
        <v>33</v>
      </c>
      <c r="B170" s="54">
        <f>AL170</f>
        <v>0</v>
      </c>
      <c r="C170" s="54">
        <f>AL172</f>
        <v>0</v>
      </c>
      <c r="E170" s="69"/>
      <c r="F170" s="5" t="s">
        <v>10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8"/>
      <c r="AL170" s="7">
        <f>COUNTIFS(G167:AK167,"&gt;="&amp;H$5,G167:AK167,"&lt;="&amp;P$5,G170:AK170,"&lt;&gt;"&amp;"")</f>
        <v>0</v>
      </c>
      <c r="AM170" s="71"/>
      <c r="AN170" s="73"/>
      <c r="AO170" s="79"/>
      <c r="AP170" s="99"/>
      <c r="AQ170" s="101"/>
    </row>
    <row r="171" spans="1:43" ht="20.25" hidden="1" customHeight="1" thickTop="1" x14ac:dyDescent="0.4">
      <c r="A171" s="54" t="s">
        <v>25</v>
      </c>
      <c r="B171" s="57" t="str">
        <f>AN169</f>
        <v>対象外</v>
      </c>
      <c r="C171" s="57" t="str">
        <f>AN171</f>
        <v>対象外</v>
      </c>
      <c r="E171" s="68" t="s">
        <v>1</v>
      </c>
      <c r="F171" s="6" t="s">
        <v>7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27">
        <f>COUNTIFS(G167:AK167,"&gt;="&amp;H$5,G167:AK167,"&lt;="&amp;P$5,G171:AK171,"〇")</f>
        <v>0</v>
      </c>
      <c r="AM171" s="70">
        <f>IFERROR(AL172/AL171,0)</f>
        <v>0</v>
      </c>
      <c r="AN171" s="72" t="str">
        <f>IF(AND(AL171=0,AL172=0),"対象外",
IF(C168=0,"対象外",
IF(AND(C168/AL171&lt;0.285,AL172&gt;=C168),"〇",
IF(AM171&lt;0.285,"×","〇"))))</f>
        <v>対象外</v>
      </c>
      <c r="AO171" s="80" t="str">
        <f>C173</f>
        <v>対象外</v>
      </c>
      <c r="AP171" s="74" t="str">
        <f>IF(AN171="対象外","－",
IF(AN171="×","×",
IF(AND(COUNTIFS(G169:AK169,"〇",G170:AK170,"●",G171:AK171,"〇")=COUNTIFS(G170:AK170,"●",G171:AK171,"〇",G172:AK172,"●"),COUNTIF(G172:AK172,"●")&gt;0),"〇",
IF(AND(COUNTIF(G170:AK170,"●")=0,COUNTIF(G172:AK172,"●")=0,AN171="〇"),"〇","×"))))</f>
        <v>－</v>
      </c>
      <c r="AQ171" s="76" t="s">
        <v>24</v>
      </c>
    </row>
    <row r="172" spans="1:43" ht="20.25" hidden="1" customHeight="1" thickBot="1" x14ac:dyDescent="0.45">
      <c r="A172" s="54" t="s">
        <v>38</v>
      </c>
      <c r="B172" s="57"/>
      <c r="C172" s="57" t="str">
        <f>IF(C166="","",AP171)</f>
        <v/>
      </c>
      <c r="E172" s="69"/>
      <c r="F172" s="5" t="s">
        <v>10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8"/>
      <c r="AL172" s="7">
        <f>COUNTIFS(G167:AK167,"&gt;="&amp;H$5,G167:AK167,"&lt;="&amp;P$5,G172:AK172,"&lt;&gt;"&amp;"")</f>
        <v>0</v>
      </c>
      <c r="AM172" s="71"/>
      <c r="AN172" s="73"/>
      <c r="AO172" s="81"/>
      <c r="AP172" s="75"/>
      <c r="AQ172" s="77"/>
    </row>
    <row r="173" spans="1:43" ht="42" hidden="1" customHeight="1" thickTop="1" thickBot="1" x14ac:dyDescent="0.45">
      <c r="A173" s="58" t="s">
        <v>39</v>
      </c>
      <c r="C173" s="62" t="str">
        <f>IF(OR(C166="",AN171="対象外"),"対象外",IF(AND(COUNTIFS(G169:AK169,"〇",G170:AK170,"●",G171:AK171,"〇")=COUNTIFS(G170:AK170,"●",G171:AK171,"〇",G172:AK172,"●"),COUNTIF(G172:AK172,"●")&gt;0),"〇","×"))</f>
        <v>対象外</v>
      </c>
      <c r="E173" s="25" t="s">
        <v>13</v>
      </c>
      <c r="F173" s="20"/>
      <c r="G173" s="22"/>
      <c r="H173" s="22"/>
      <c r="I173" s="22"/>
      <c r="J173" s="22"/>
      <c r="K173" s="22"/>
      <c r="L173" s="22"/>
      <c r="M173" s="22"/>
      <c r="N173" s="22"/>
      <c r="O173" s="21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60"/>
      <c r="AL173" s="31"/>
      <c r="AM173" s="32"/>
      <c r="AN173" s="32"/>
      <c r="AO173" s="32"/>
      <c r="AP173" s="33"/>
      <c r="AQ173" s="23" t="s">
        <v>17</v>
      </c>
    </row>
    <row r="174" spans="1:43" ht="20.25" hidden="1" customHeight="1" x14ac:dyDescent="0.4">
      <c r="E174" s="14"/>
      <c r="F174" s="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4"/>
      <c r="AL174" s="10"/>
      <c r="AM174" s="11"/>
    </row>
    <row r="175" spans="1:43" ht="20.25" hidden="1" customHeight="1" thickBot="1" x14ac:dyDescent="0.45">
      <c r="A175" s="54" t="s">
        <v>30</v>
      </c>
      <c r="B175" s="54" t="str">
        <f>IF(C175="","",IF(C166=12,B166+1,B166))</f>
        <v/>
      </c>
      <c r="C175" s="59" t="str">
        <f>IF(C166="","",IF(DATE(IF(C166=12,B166+1,B166),IF(C166=12,1,C166+1),1)&gt;P$5,"",IF(C166=12,1,C166+1)))</f>
        <v/>
      </c>
      <c r="E175" s="11" t="str">
        <f>IF(B175="","","令和"&amp;B175-2018&amp;"年"&amp;C175&amp;"月")</f>
        <v/>
      </c>
      <c r="G175" s="12" t="s">
        <v>11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1"/>
      <c r="AL175" s="10"/>
      <c r="AM175" s="11"/>
    </row>
    <row r="176" spans="1:43" ht="20.25" hidden="1" customHeight="1" x14ac:dyDescent="0.4">
      <c r="E176" s="82"/>
      <c r="F176" s="83"/>
      <c r="G176" s="15" t="str">
        <f>IF($B175="","",DATE($B175,$C175,1))</f>
        <v/>
      </c>
      <c r="H176" s="15" t="str">
        <f>IF($B175="","",DATE($B175,$C175,2))</f>
        <v/>
      </c>
      <c r="I176" s="15" t="str">
        <f>IF($B175="","",DATE($B175,$C175,3))</f>
        <v/>
      </c>
      <c r="J176" s="15" t="str">
        <f>IF($B175="","",DATE($B175,$C175,4))</f>
        <v/>
      </c>
      <c r="K176" s="15" t="str">
        <f>IF($B175="","",DATE($B175,$C175,5))</f>
        <v/>
      </c>
      <c r="L176" s="15" t="str">
        <f>IF($B175="","",DATE($B175,$C175,6))</f>
        <v/>
      </c>
      <c r="M176" s="15" t="str">
        <f>IF($B175="","",DATE($B175,$C175,7))</f>
        <v/>
      </c>
      <c r="N176" s="15" t="str">
        <f>IF($B175="","",DATE($B175,$C175,8))</f>
        <v/>
      </c>
      <c r="O176" s="15" t="str">
        <f>IF($B175="","",DATE($B175,$C175,9))</f>
        <v/>
      </c>
      <c r="P176" s="15" t="str">
        <f>IF($B175="","",DATE($B175,$C175,10))</f>
        <v/>
      </c>
      <c r="Q176" s="15" t="str">
        <f>IF($B175="","",DATE($B175,$C175,11))</f>
        <v/>
      </c>
      <c r="R176" s="15" t="str">
        <f>IF($B175="","",DATE($B175,$C175,12))</f>
        <v/>
      </c>
      <c r="S176" s="15" t="str">
        <f>IF($B175="","",DATE($B175,$C175,13))</f>
        <v/>
      </c>
      <c r="T176" s="15" t="str">
        <f>IF($B175="","",DATE($B175,$C175,14))</f>
        <v/>
      </c>
      <c r="U176" s="15" t="str">
        <f>IF($B175="","",DATE($B175,$C175,15))</f>
        <v/>
      </c>
      <c r="V176" s="15" t="str">
        <f>IF($B175="","",DATE($B175,$C175,16))</f>
        <v/>
      </c>
      <c r="W176" s="15" t="str">
        <f>IF($B175="","",DATE($B175,$C175,17))</f>
        <v/>
      </c>
      <c r="X176" s="15" t="str">
        <f>IF($B175="","",DATE($B175,$C175,18))</f>
        <v/>
      </c>
      <c r="Y176" s="15" t="str">
        <f>IF($B175="","",DATE($B175,$C175,19))</f>
        <v/>
      </c>
      <c r="Z176" s="15" t="str">
        <f>IF($B175="","",DATE($B175,$C175,20))</f>
        <v/>
      </c>
      <c r="AA176" s="15" t="str">
        <f>IF($B175="","",DATE($B175,$C175,21))</f>
        <v/>
      </c>
      <c r="AB176" s="15" t="str">
        <f>IF($B175="","",DATE($B175,$C175,22))</f>
        <v/>
      </c>
      <c r="AC176" s="15" t="str">
        <f>IF($B175="","",DATE($B175,$C175,23))</f>
        <v/>
      </c>
      <c r="AD176" s="15" t="str">
        <f>IF($B175="","",DATE($B175,$C175,24))</f>
        <v/>
      </c>
      <c r="AE176" s="15" t="str">
        <f>IF($B175="","",DATE($B175,$C175,25))</f>
        <v/>
      </c>
      <c r="AF176" s="15" t="str">
        <f>IF($B175="","",DATE($B175,$C175,26))</f>
        <v/>
      </c>
      <c r="AG176" s="15" t="str">
        <f>IF($B175="","",DATE($B175,$C175,27))</f>
        <v/>
      </c>
      <c r="AH176" s="15" t="str">
        <f>IF($B175="","",DATE($B175,$C175,28))</f>
        <v/>
      </c>
      <c r="AI176" s="15" t="str">
        <f>IF($B175="","",IF(MONTH(DATE($B175,$C175,29))=$C175,DATE($B175,$C175,29),""))</f>
        <v/>
      </c>
      <c r="AJ176" s="15" t="str">
        <f>IF($B175="","",IF(MONTH(DATE($B175,$C175,30))=$C175,DATE($B175,$C175,30),""))</f>
        <v/>
      </c>
      <c r="AK176" s="15" t="str">
        <f>IF($B175="","",IF(MONTH(DATE($B175,$C175,31))=$C175,DATE($B175,$C175,31),""))</f>
        <v/>
      </c>
      <c r="AL176" s="86" t="s">
        <v>8</v>
      </c>
      <c r="AM176" s="86" t="s">
        <v>4</v>
      </c>
      <c r="AN176" s="88" t="s">
        <v>35</v>
      </c>
      <c r="AO176" s="93" t="s">
        <v>42</v>
      </c>
      <c r="AP176" s="89" t="s">
        <v>34</v>
      </c>
      <c r="AQ176" s="91" t="s">
        <v>13</v>
      </c>
    </row>
    <row r="177" spans="1:43" ht="20.25" hidden="1" customHeight="1" thickBot="1" x14ac:dyDescent="0.45">
      <c r="A177" s="54" t="s">
        <v>26</v>
      </c>
      <c r="B177" s="54">
        <f>COUNTIFS(G176:AK176,"&gt;="&amp;H$5,G176:AK176,"&lt;="&amp;P$5,G177:AK177,"土",G178:AK178,"〇")+COUNTIFS(G176:AK176,"&gt;="&amp;H$5,G176:AK176,"&lt;="&amp;P$5,G177:AK177,"日",G178:AK178,"〇")</f>
        <v>0</v>
      </c>
      <c r="C177" s="54">
        <f>COUNTIFS(G176:AK176,"&gt;="&amp;H$5,G176:AK176,"&lt;="&amp;P$5,G177:AK177,"土",G180:AK180,"〇")+COUNTIFS(G176:AK176,"&gt;="&amp;H$5,G176:AK176,"&lt;="&amp;P$5,G177:AK177,"日",G180:AK180,"〇")</f>
        <v>0</v>
      </c>
      <c r="E177" s="84"/>
      <c r="F177" s="85"/>
      <c r="G177" s="19" t="str">
        <f>IFERROR(IF(WEEKDAY(G176,1)=1,"日",IF(WEEKDAY(G176,1)=2,"月",IF(WEEKDAY(G176,1)=3,"火",IF(WEEKDAY(G176,1)=4,"水",IF(WEEKDAY(G176,1)=5,"木",IF(WEEKDAY(G176,1)=6,"金","土")))))),"")</f>
        <v/>
      </c>
      <c r="H177" s="19" t="str">
        <f t="shared" ref="H177:N177" si="35">IFERROR(IF(WEEKDAY(H176,1)=1,"日",IF(WEEKDAY(H176,1)=2,"月",IF(WEEKDAY(H176,1)=3,"火",IF(WEEKDAY(H176,1)=4,"水",IF(WEEKDAY(H176,1)=5,"木",IF(WEEKDAY(H176,1)=6,"金","土")))))),"")</f>
        <v/>
      </c>
      <c r="I177" s="19" t="str">
        <f t="shared" si="35"/>
        <v/>
      </c>
      <c r="J177" s="19" t="str">
        <f t="shared" si="35"/>
        <v/>
      </c>
      <c r="K177" s="19" t="str">
        <f t="shared" si="35"/>
        <v/>
      </c>
      <c r="L177" s="19" t="str">
        <f t="shared" si="35"/>
        <v/>
      </c>
      <c r="M177" s="19" t="str">
        <f t="shared" si="35"/>
        <v/>
      </c>
      <c r="N177" s="19" t="str">
        <f t="shared" si="35"/>
        <v/>
      </c>
      <c r="O177" s="19" t="str">
        <f>IFERROR(IF(WEEKDAY(O176,1)=1,"日",IF(WEEKDAY(O176,1)=2,"月",IF(WEEKDAY(O176,1)=3,"火",IF(WEEKDAY(O176,1)=4,"水",IF(WEEKDAY(O176,1)=5,"木",IF(WEEKDAY(O176,1)=6,"金","土")))))),"")</f>
        <v/>
      </c>
      <c r="P177" s="19" t="str">
        <f t="shared" ref="P177:AK177" si="36">IFERROR(IF(WEEKDAY(P176,1)=1,"日",IF(WEEKDAY(P176,1)=2,"月",IF(WEEKDAY(P176,1)=3,"火",IF(WEEKDAY(P176,1)=4,"水",IF(WEEKDAY(P176,1)=5,"木",IF(WEEKDAY(P176,1)=6,"金","土")))))),"")</f>
        <v/>
      </c>
      <c r="Q177" s="19" t="str">
        <f t="shared" si="36"/>
        <v/>
      </c>
      <c r="R177" s="19" t="str">
        <f t="shared" si="36"/>
        <v/>
      </c>
      <c r="S177" s="19" t="str">
        <f t="shared" si="36"/>
        <v/>
      </c>
      <c r="T177" s="19" t="str">
        <f t="shared" si="36"/>
        <v/>
      </c>
      <c r="U177" s="19" t="str">
        <f t="shared" si="36"/>
        <v/>
      </c>
      <c r="V177" s="19" t="str">
        <f t="shared" si="36"/>
        <v/>
      </c>
      <c r="W177" s="19" t="str">
        <f t="shared" si="36"/>
        <v/>
      </c>
      <c r="X177" s="19" t="str">
        <f t="shared" si="36"/>
        <v/>
      </c>
      <c r="Y177" s="19" t="str">
        <f t="shared" si="36"/>
        <v/>
      </c>
      <c r="Z177" s="19" t="str">
        <f t="shared" si="36"/>
        <v/>
      </c>
      <c r="AA177" s="19" t="str">
        <f t="shared" si="36"/>
        <v/>
      </c>
      <c r="AB177" s="19" t="str">
        <f t="shared" si="36"/>
        <v/>
      </c>
      <c r="AC177" s="19" t="str">
        <f t="shared" si="36"/>
        <v/>
      </c>
      <c r="AD177" s="19" t="str">
        <f t="shared" si="36"/>
        <v/>
      </c>
      <c r="AE177" s="19" t="str">
        <f t="shared" si="36"/>
        <v/>
      </c>
      <c r="AF177" s="19" t="str">
        <f t="shared" si="36"/>
        <v/>
      </c>
      <c r="AG177" s="19" t="str">
        <f t="shared" si="36"/>
        <v/>
      </c>
      <c r="AH177" s="19" t="str">
        <f t="shared" si="36"/>
        <v/>
      </c>
      <c r="AI177" s="19" t="str">
        <f t="shared" si="36"/>
        <v/>
      </c>
      <c r="AJ177" s="19" t="str">
        <f t="shared" si="36"/>
        <v/>
      </c>
      <c r="AK177" s="19" t="str">
        <f t="shared" si="36"/>
        <v/>
      </c>
      <c r="AL177" s="87"/>
      <c r="AM177" s="87"/>
      <c r="AN177" s="87"/>
      <c r="AO177" s="94"/>
      <c r="AP177" s="90"/>
      <c r="AQ177" s="92"/>
    </row>
    <row r="178" spans="1:43" ht="20.25" hidden="1" customHeight="1" x14ac:dyDescent="0.4">
      <c r="A178" s="54" t="s">
        <v>32</v>
      </c>
      <c r="B178" s="56">
        <f>AL178</f>
        <v>0</v>
      </c>
      <c r="C178" s="56">
        <f>AL180</f>
        <v>0</v>
      </c>
      <c r="E178" s="95" t="s">
        <v>0</v>
      </c>
      <c r="F178" s="63" t="s">
        <v>7</v>
      </c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15">
        <f>COUNTIFS(G176:AK176,"&gt;="&amp;H$5,G176:AK176,"&lt;="&amp;P$5,G178:AK178,"〇")</f>
        <v>0</v>
      </c>
      <c r="AM178" s="96">
        <f>IFERROR(AL179/AL178,0)</f>
        <v>0</v>
      </c>
      <c r="AN178" s="97" t="str">
        <f>IF(AND(AL178=0,AL179=0),"対象外",
IF(B177=0,"対象外",
IF(AND(B177/AL178&lt;0.285,AL179&gt;=B177),"〇",
IF(AM178&lt;0.285,"×","〇"))))</f>
        <v>対象外</v>
      </c>
      <c r="AO178" s="78"/>
      <c r="AP178" s="98"/>
      <c r="AQ178" s="100" t="s">
        <v>27</v>
      </c>
    </row>
    <row r="179" spans="1:43" ht="20.25" hidden="1" customHeight="1" thickBot="1" x14ac:dyDescent="0.45">
      <c r="A179" s="54" t="s">
        <v>33</v>
      </c>
      <c r="B179" s="54">
        <f>AL179</f>
        <v>0</v>
      </c>
      <c r="C179" s="54">
        <f>AL181</f>
        <v>0</v>
      </c>
      <c r="E179" s="69"/>
      <c r="F179" s="5" t="s">
        <v>10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8"/>
      <c r="AL179" s="7">
        <f>COUNTIFS(G176:AK176,"&gt;="&amp;H$5,G176:AK176,"&lt;="&amp;P$5,G179:AK179,"&lt;&gt;"&amp;"")</f>
        <v>0</v>
      </c>
      <c r="AM179" s="71"/>
      <c r="AN179" s="73"/>
      <c r="AO179" s="79"/>
      <c r="AP179" s="99"/>
      <c r="AQ179" s="101"/>
    </row>
    <row r="180" spans="1:43" ht="20.25" hidden="1" customHeight="1" thickTop="1" x14ac:dyDescent="0.4">
      <c r="A180" s="54" t="s">
        <v>25</v>
      </c>
      <c r="B180" s="57" t="str">
        <f>AN178</f>
        <v>対象外</v>
      </c>
      <c r="C180" s="57" t="str">
        <f>AN180</f>
        <v>対象外</v>
      </c>
      <c r="E180" s="68" t="s">
        <v>1</v>
      </c>
      <c r="F180" s="6" t="s">
        <v>7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27">
        <f>COUNTIFS(G176:AK176,"&gt;="&amp;H$5,G176:AK176,"&lt;="&amp;P$5,G180:AK180,"〇")</f>
        <v>0</v>
      </c>
      <c r="AM180" s="70">
        <f>IFERROR(AL181/AL180,0)</f>
        <v>0</v>
      </c>
      <c r="AN180" s="72" t="str">
        <f>IF(AND(AL180=0,AL181=0),"対象外",
IF(C177=0,"対象外",
IF(AND(C177/AL180&lt;0.285,AL181&gt;=C177),"〇",
IF(AM180&lt;0.285,"×","〇"))))</f>
        <v>対象外</v>
      </c>
      <c r="AO180" s="80" t="str">
        <f>C182</f>
        <v>対象外</v>
      </c>
      <c r="AP180" s="74" t="str">
        <f>IF(AN180="対象外","－",
IF(AN180="×","×",
IF(AND(COUNTIFS(G178:AK178,"〇",G179:AK179,"●",G180:AK180,"〇")=COUNTIFS(G179:AK179,"●",G180:AK180,"〇",G181:AK181,"●"),COUNTIF(G181:AK181,"●")&gt;0),"〇",
IF(AND(COUNTIF(G179:AK179,"●")=0,COUNTIF(G181:AK181,"●")=0,AN180="〇"),"〇","×"))))</f>
        <v>－</v>
      </c>
      <c r="AQ180" s="76" t="s">
        <v>24</v>
      </c>
    </row>
    <row r="181" spans="1:43" ht="20.25" hidden="1" customHeight="1" thickBot="1" x14ac:dyDescent="0.45">
      <c r="A181" s="54" t="s">
        <v>38</v>
      </c>
      <c r="B181" s="57"/>
      <c r="C181" s="57" t="str">
        <f>IF(C175="","",AP180)</f>
        <v/>
      </c>
      <c r="E181" s="69"/>
      <c r="F181" s="5" t="s">
        <v>10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8"/>
      <c r="AL181" s="7">
        <f>COUNTIFS(G176:AK176,"&gt;="&amp;H$5,G176:AK176,"&lt;="&amp;P$5,G181:AK181,"&lt;&gt;"&amp;"")</f>
        <v>0</v>
      </c>
      <c r="AM181" s="71"/>
      <c r="AN181" s="73"/>
      <c r="AO181" s="81"/>
      <c r="AP181" s="75"/>
      <c r="AQ181" s="77"/>
    </row>
    <row r="182" spans="1:43" ht="42" hidden="1" customHeight="1" thickTop="1" thickBot="1" x14ac:dyDescent="0.45">
      <c r="A182" s="58" t="s">
        <v>39</v>
      </c>
      <c r="C182" s="62" t="str">
        <f>IF(OR(C175="",AN180="対象外"),"対象外",IF(AND(COUNTIFS(G178:AK178,"〇",G179:AK179,"●",G180:AK180,"〇")=COUNTIFS(G179:AK179,"●",G180:AK180,"〇",G181:AK181,"●"),COUNTIF(G181:AK181,"●")&gt;0),"〇","×"))</f>
        <v>対象外</v>
      </c>
      <c r="E182" s="25" t="s">
        <v>13</v>
      </c>
      <c r="F182" s="20"/>
      <c r="G182" s="22"/>
      <c r="H182" s="22"/>
      <c r="I182" s="22"/>
      <c r="J182" s="22"/>
      <c r="K182" s="22"/>
      <c r="L182" s="22"/>
      <c r="M182" s="22"/>
      <c r="N182" s="22"/>
      <c r="O182" s="21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60"/>
      <c r="AL182" s="31"/>
      <c r="AM182" s="32"/>
      <c r="AN182" s="32"/>
      <c r="AO182" s="32"/>
      <c r="AP182" s="33"/>
      <c r="AQ182" s="23" t="s">
        <v>17</v>
      </c>
    </row>
    <row r="183" spans="1:43" ht="20.25" hidden="1" customHeight="1" x14ac:dyDescent="0.4">
      <c r="E183" s="14"/>
      <c r="F183" s="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4"/>
      <c r="AL183" s="10"/>
      <c r="AM183" s="11"/>
    </row>
    <row r="184" spans="1:43" ht="20.25" hidden="1" customHeight="1" thickBot="1" x14ac:dyDescent="0.45">
      <c r="A184" s="54" t="s">
        <v>30</v>
      </c>
      <c r="B184" s="54" t="str">
        <f>IF(C184="","",IF(C175=12,B175+1,B175))</f>
        <v/>
      </c>
      <c r="C184" s="59" t="str">
        <f>IF(C175="","",IF(DATE(IF(C175=12,B175+1,B175),IF(C175=12,1,C175+1),1)&gt;P$5,"",IF(C175=12,1,C175+1)))</f>
        <v/>
      </c>
      <c r="E184" s="11" t="str">
        <f>IF(B184="","","令和"&amp;B184-2018&amp;"年"&amp;C184&amp;"月")</f>
        <v/>
      </c>
      <c r="G184" s="12" t="s">
        <v>11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1"/>
      <c r="AL184" s="10"/>
      <c r="AM184" s="11"/>
    </row>
    <row r="185" spans="1:43" ht="20.25" hidden="1" customHeight="1" x14ac:dyDescent="0.4">
      <c r="E185" s="82"/>
      <c r="F185" s="83"/>
      <c r="G185" s="15" t="str">
        <f>IF($B184="","",DATE($B184,$C184,1))</f>
        <v/>
      </c>
      <c r="H185" s="15" t="str">
        <f>IF($B184="","",DATE($B184,$C184,2))</f>
        <v/>
      </c>
      <c r="I185" s="15" t="str">
        <f>IF($B184="","",DATE($B184,$C184,3))</f>
        <v/>
      </c>
      <c r="J185" s="15" t="str">
        <f>IF($B184="","",DATE($B184,$C184,4))</f>
        <v/>
      </c>
      <c r="K185" s="15" t="str">
        <f>IF($B184="","",DATE($B184,$C184,5))</f>
        <v/>
      </c>
      <c r="L185" s="15" t="str">
        <f>IF($B184="","",DATE($B184,$C184,6))</f>
        <v/>
      </c>
      <c r="M185" s="15" t="str">
        <f>IF($B184="","",DATE($B184,$C184,7))</f>
        <v/>
      </c>
      <c r="N185" s="15" t="str">
        <f>IF($B184="","",DATE($B184,$C184,8))</f>
        <v/>
      </c>
      <c r="O185" s="15" t="str">
        <f>IF($B184="","",DATE($B184,$C184,9))</f>
        <v/>
      </c>
      <c r="P185" s="15" t="str">
        <f>IF($B184="","",DATE($B184,$C184,10))</f>
        <v/>
      </c>
      <c r="Q185" s="15" t="str">
        <f>IF($B184="","",DATE($B184,$C184,11))</f>
        <v/>
      </c>
      <c r="R185" s="15" t="str">
        <f>IF($B184="","",DATE($B184,$C184,12))</f>
        <v/>
      </c>
      <c r="S185" s="15" t="str">
        <f>IF($B184="","",DATE($B184,$C184,13))</f>
        <v/>
      </c>
      <c r="T185" s="15" t="str">
        <f>IF($B184="","",DATE($B184,$C184,14))</f>
        <v/>
      </c>
      <c r="U185" s="15" t="str">
        <f>IF($B184="","",DATE($B184,$C184,15))</f>
        <v/>
      </c>
      <c r="V185" s="15" t="str">
        <f>IF($B184="","",DATE($B184,$C184,16))</f>
        <v/>
      </c>
      <c r="W185" s="15" t="str">
        <f>IF($B184="","",DATE($B184,$C184,17))</f>
        <v/>
      </c>
      <c r="X185" s="15" t="str">
        <f>IF($B184="","",DATE($B184,$C184,18))</f>
        <v/>
      </c>
      <c r="Y185" s="15" t="str">
        <f>IF($B184="","",DATE($B184,$C184,19))</f>
        <v/>
      </c>
      <c r="Z185" s="15" t="str">
        <f>IF($B184="","",DATE($B184,$C184,20))</f>
        <v/>
      </c>
      <c r="AA185" s="15" t="str">
        <f>IF($B184="","",DATE($B184,$C184,21))</f>
        <v/>
      </c>
      <c r="AB185" s="15" t="str">
        <f>IF($B184="","",DATE($B184,$C184,22))</f>
        <v/>
      </c>
      <c r="AC185" s="15" t="str">
        <f>IF($B184="","",DATE($B184,$C184,23))</f>
        <v/>
      </c>
      <c r="AD185" s="15" t="str">
        <f>IF($B184="","",DATE($B184,$C184,24))</f>
        <v/>
      </c>
      <c r="AE185" s="15" t="str">
        <f>IF($B184="","",DATE($B184,$C184,25))</f>
        <v/>
      </c>
      <c r="AF185" s="15" t="str">
        <f>IF($B184="","",DATE($B184,$C184,26))</f>
        <v/>
      </c>
      <c r="AG185" s="15" t="str">
        <f>IF($B184="","",DATE($B184,$C184,27))</f>
        <v/>
      </c>
      <c r="AH185" s="15" t="str">
        <f>IF($B184="","",DATE($B184,$C184,28))</f>
        <v/>
      </c>
      <c r="AI185" s="15" t="str">
        <f>IF($B184="","",IF(MONTH(DATE($B184,$C184,29))=$C184,DATE($B184,$C184,29),""))</f>
        <v/>
      </c>
      <c r="AJ185" s="15" t="str">
        <f>IF($B184="","",IF(MONTH(DATE($B184,$C184,30))=$C184,DATE($B184,$C184,30),""))</f>
        <v/>
      </c>
      <c r="AK185" s="15" t="str">
        <f>IF($B184="","",IF(MONTH(DATE($B184,$C184,31))=$C184,DATE($B184,$C184,31),""))</f>
        <v/>
      </c>
      <c r="AL185" s="86" t="s">
        <v>8</v>
      </c>
      <c r="AM185" s="86" t="s">
        <v>4</v>
      </c>
      <c r="AN185" s="88" t="s">
        <v>35</v>
      </c>
      <c r="AO185" s="93" t="s">
        <v>42</v>
      </c>
      <c r="AP185" s="89" t="s">
        <v>34</v>
      </c>
      <c r="AQ185" s="91" t="s">
        <v>13</v>
      </c>
    </row>
    <row r="186" spans="1:43" ht="20.25" hidden="1" customHeight="1" thickBot="1" x14ac:dyDescent="0.45">
      <c r="A186" s="54" t="s">
        <v>26</v>
      </c>
      <c r="B186" s="54">
        <f>COUNTIFS(G185:AK185,"&gt;="&amp;H$5,G185:AK185,"&lt;="&amp;P$5,G186:AK186,"土",G187:AK187,"〇")+COUNTIFS(G185:AK185,"&gt;="&amp;H$5,G185:AK185,"&lt;="&amp;P$5,G186:AK186,"日",G187:AK187,"〇")</f>
        <v>0</v>
      </c>
      <c r="C186" s="54">
        <f>COUNTIFS(G185:AK185,"&gt;="&amp;H$5,G185:AK185,"&lt;="&amp;P$5,G186:AK186,"土",G189:AK189,"〇")+COUNTIFS(G185:AK185,"&gt;="&amp;H$5,G185:AK185,"&lt;="&amp;P$5,G186:AK186,"日",G189:AK189,"〇")</f>
        <v>0</v>
      </c>
      <c r="E186" s="84"/>
      <c r="F186" s="85"/>
      <c r="G186" s="19" t="str">
        <f>IFERROR(IF(WEEKDAY(G185,1)=1,"日",IF(WEEKDAY(G185,1)=2,"月",IF(WEEKDAY(G185,1)=3,"火",IF(WEEKDAY(G185,1)=4,"水",IF(WEEKDAY(G185,1)=5,"木",IF(WEEKDAY(G185,1)=6,"金","土")))))),"")</f>
        <v/>
      </c>
      <c r="H186" s="19" t="str">
        <f t="shared" ref="H186:N186" si="37">IFERROR(IF(WEEKDAY(H185,1)=1,"日",IF(WEEKDAY(H185,1)=2,"月",IF(WEEKDAY(H185,1)=3,"火",IF(WEEKDAY(H185,1)=4,"水",IF(WEEKDAY(H185,1)=5,"木",IF(WEEKDAY(H185,1)=6,"金","土")))))),"")</f>
        <v/>
      </c>
      <c r="I186" s="19" t="str">
        <f t="shared" si="37"/>
        <v/>
      </c>
      <c r="J186" s="19" t="str">
        <f t="shared" si="37"/>
        <v/>
      </c>
      <c r="K186" s="19" t="str">
        <f t="shared" si="37"/>
        <v/>
      </c>
      <c r="L186" s="19" t="str">
        <f t="shared" si="37"/>
        <v/>
      </c>
      <c r="M186" s="19" t="str">
        <f t="shared" si="37"/>
        <v/>
      </c>
      <c r="N186" s="19" t="str">
        <f t="shared" si="37"/>
        <v/>
      </c>
      <c r="O186" s="19" t="str">
        <f>IFERROR(IF(WEEKDAY(O185,1)=1,"日",IF(WEEKDAY(O185,1)=2,"月",IF(WEEKDAY(O185,1)=3,"火",IF(WEEKDAY(O185,1)=4,"水",IF(WEEKDAY(O185,1)=5,"木",IF(WEEKDAY(O185,1)=6,"金","土")))))),"")</f>
        <v/>
      </c>
      <c r="P186" s="19" t="str">
        <f t="shared" ref="P186:AK186" si="38">IFERROR(IF(WEEKDAY(P185,1)=1,"日",IF(WEEKDAY(P185,1)=2,"月",IF(WEEKDAY(P185,1)=3,"火",IF(WEEKDAY(P185,1)=4,"水",IF(WEEKDAY(P185,1)=5,"木",IF(WEEKDAY(P185,1)=6,"金","土")))))),"")</f>
        <v/>
      </c>
      <c r="Q186" s="19" t="str">
        <f t="shared" si="38"/>
        <v/>
      </c>
      <c r="R186" s="19" t="str">
        <f t="shared" si="38"/>
        <v/>
      </c>
      <c r="S186" s="19" t="str">
        <f t="shared" si="38"/>
        <v/>
      </c>
      <c r="T186" s="19" t="str">
        <f t="shared" si="38"/>
        <v/>
      </c>
      <c r="U186" s="19" t="str">
        <f t="shared" si="38"/>
        <v/>
      </c>
      <c r="V186" s="19" t="str">
        <f t="shared" si="38"/>
        <v/>
      </c>
      <c r="W186" s="19" t="str">
        <f t="shared" si="38"/>
        <v/>
      </c>
      <c r="X186" s="19" t="str">
        <f t="shared" si="38"/>
        <v/>
      </c>
      <c r="Y186" s="19" t="str">
        <f t="shared" si="38"/>
        <v/>
      </c>
      <c r="Z186" s="19" t="str">
        <f t="shared" si="38"/>
        <v/>
      </c>
      <c r="AA186" s="19" t="str">
        <f t="shared" si="38"/>
        <v/>
      </c>
      <c r="AB186" s="19" t="str">
        <f t="shared" si="38"/>
        <v/>
      </c>
      <c r="AC186" s="19" t="str">
        <f t="shared" si="38"/>
        <v/>
      </c>
      <c r="AD186" s="19" t="str">
        <f t="shared" si="38"/>
        <v/>
      </c>
      <c r="AE186" s="19" t="str">
        <f t="shared" si="38"/>
        <v/>
      </c>
      <c r="AF186" s="19" t="str">
        <f t="shared" si="38"/>
        <v/>
      </c>
      <c r="AG186" s="19" t="str">
        <f t="shared" si="38"/>
        <v/>
      </c>
      <c r="AH186" s="19" t="str">
        <f t="shared" si="38"/>
        <v/>
      </c>
      <c r="AI186" s="19" t="str">
        <f t="shared" si="38"/>
        <v/>
      </c>
      <c r="AJ186" s="19" t="str">
        <f t="shared" si="38"/>
        <v/>
      </c>
      <c r="AK186" s="19" t="str">
        <f t="shared" si="38"/>
        <v/>
      </c>
      <c r="AL186" s="87"/>
      <c r="AM186" s="87"/>
      <c r="AN186" s="87"/>
      <c r="AO186" s="94"/>
      <c r="AP186" s="90"/>
      <c r="AQ186" s="92"/>
    </row>
    <row r="187" spans="1:43" ht="20.25" hidden="1" customHeight="1" x14ac:dyDescent="0.4">
      <c r="A187" s="54" t="s">
        <v>32</v>
      </c>
      <c r="B187" s="56">
        <f>AL187</f>
        <v>0</v>
      </c>
      <c r="C187" s="56">
        <f>AL189</f>
        <v>0</v>
      </c>
      <c r="E187" s="95" t="s">
        <v>0</v>
      </c>
      <c r="F187" s="63" t="s">
        <v>7</v>
      </c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15">
        <f>COUNTIFS(G185:AK185,"&gt;="&amp;H$5,G185:AK185,"&lt;="&amp;P$5,G187:AK187,"〇")</f>
        <v>0</v>
      </c>
      <c r="AM187" s="96">
        <f>IFERROR(AL188/AL187,0)</f>
        <v>0</v>
      </c>
      <c r="AN187" s="97" t="str">
        <f>IF(AND(AL187=0,AL188=0),"対象外",
IF(B186=0,"対象外",
IF(AND(B186/AL187&lt;0.285,AL188&gt;=B186),"〇",
IF(AM187&lt;0.285,"×","〇"))))</f>
        <v>対象外</v>
      </c>
      <c r="AO187" s="78"/>
      <c r="AP187" s="98"/>
      <c r="AQ187" s="100" t="s">
        <v>27</v>
      </c>
    </row>
    <row r="188" spans="1:43" ht="20.25" hidden="1" customHeight="1" thickBot="1" x14ac:dyDescent="0.45">
      <c r="A188" s="54" t="s">
        <v>33</v>
      </c>
      <c r="B188" s="54">
        <f>AL188</f>
        <v>0</v>
      </c>
      <c r="C188" s="54">
        <f>AL190</f>
        <v>0</v>
      </c>
      <c r="E188" s="69"/>
      <c r="F188" s="5" t="s">
        <v>10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8"/>
      <c r="AL188" s="7">
        <f>COUNTIFS(G185:AK185,"&gt;="&amp;H$5,G185:AK185,"&lt;="&amp;P$5,G188:AK188,"&lt;&gt;"&amp;"")</f>
        <v>0</v>
      </c>
      <c r="AM188" s="71"/>
      <c r="AN188" s="73"/>
      <c r="AO188" s="79"/>
      <c r="AP188" s="99"/>
      <c r="AQ188" s="101"/>
    </row>
    <row r="189" spans="1:43" ht="20.25" hidden="1" customHeight="1" thickTop="1" x14ac:dyDescent="0.4">
      <c r="A189" s="54" t="s">
        <v>25</v>
      </c>
      <c r="B189" s="57" t="str">
        <f>AN187</f>
        <v>対象外</v>
      </c>
      <c r="C189" s="57" t="str">
        <f>AN189</f>
        <v>対象外</v>
      </c>
      <c r="E189" s="68" t="s">
        <v>1</v>
      </c>
      <c r="F189" s="6" t="s">
        <v>7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27">
        <f>COUNTIFS(G185:AK185,"&gt;="&amp;H$5,G185:AK185,"&lt;="&amp;P$5,G189:AK189,"〇")</f>
        <v>0</v>
      </c>
      <c r="AM189" s="70">
        <f>IFERROR(AL190/AL189,0)</f>
        <v>0</v>
      </c>
      <c r="AN189" s="72" t="str">
        <f>IF(AND(AL189=0,AL190=0),"対象外",
IF(C186=0,"対象外",
IF(AND(C186/AL189&lt;0.285,AL190&gt;=C186),"〇",
IF(AM189&lt;0.285,"×","〇"))))</f>
        <v>対象外</v>
      </c>
      <c r="AO189" s="80" t="str">
        <f>C191</f>
        <v>対象外</v>
      </c>
      <c r="AP189" s="74" t="str">
        <f>IF(AN189="対象外","－",
IF(AN189="×","×",
IF(AND(COUNTIFS(G187:AK187,"〇",G188:AK188,"●",G189:AK189,"〇")=COUNTIFS(G188:AK188,"●",G189:AK189,"〇",G190:AK190,"●"),COUNTIF(G190:AK190,"●")&gt;0),"〇",
IF(AND(COUNTIF(G188:AK188,"●")=0,COUNTIF(G190:AK190,"●")=0,AN189="〇"),"〇","×"))))</f>
        <v>－</v>
      </c>
      <c r="AQ189" s="76" t="s">
        <v>24</v>
      </c>
    </row>
    <row r="190" spans="1:43" ht="20.25" hidden="1" customHeight="1" thickBot="1" x14ac:dyDescent="0.45">
      <c r="A190" s="54" t="s">
        <v>38</v>
      </c>
      <c r="B190" s="57"/>
      <c r="C190" s="57" t="str">
        <f>IF(C184="","",AP189)</f>
        <v/>
      </c>
      <c r="E190" s="69"/>
      <c r="F190" s="5" t="s">
        <v>10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8"/>
      <c r="AL190" s="7">
        <f>COUNTIFS(G185:AK185,"&gt;="&amp;H$5,G185:AK185,"&lt;="&amp;P$5,G190:AK190,"&lt;&gt;"&amp;"")</f>
        <v>0</v>
      </c>
      <c r="AM190" s="71"/>
      <c r="AN190" s="73"/>
      <c r="AO190" s="81"/>
      <c r="AP190" s="75"/>
      <c r="AQ190" s="77"/>
    </row>
    <row r="191" spans="1:43" ht="42" hidden="1" customHeight="1" thickTop="1" thickBot="1" x14ac:dyDescent="0.45">
      <c r="A191" s="58" t="s">
        <v>39</v>
      </c>
      <c r="C191" s="62" t="str">
        <f>IF(OR(C184="",AN189="対象外"),"対象外",IF(AND(COUNTIFS(G187:AK187,"〇",G188:AK188,"●",G189:AK189,"〇")=COUNTIFS(G188:AK188,"●",G189:AK189,"〇",G190:AK190,"●"),COUNTIF(G190:AK190,"●")&gt;0),"〇","×"))</f>
        <v>対象外</v>
      </c>
      <c r="E191" s="25" t="s">
        <v>13</v>
      </c>
      <c r="F191" s="20"/>
      <c r="G191" s="22"/>
      <c r="H191" s="22"/>
      <c r="I191" s="22"/>
      <c r="J191" s="22"/>
      <c r="K191" s="22"/>
      <c r="L191" s="22"/>
      <c r="M191" s="22"/>
      <c r="N191" s="22"/>
      <c r="O191" s="21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60"/>
      <c r="AL191" s="31"/>
      <c r="AM191" s="32"/>
      <c r="AN191" s="32"/>
      <c r="AO191" s="32"/>
      <c r="AP191" s="33"/>
      <c r="AQ191" s="23" t="s">
        <v>17</v>
      </c>
    </row>
    <row r="192" spans="1:43" ht="20.25" hidden="1" customHeight="1" x14ac:dyDescent="0.4">
      <c r="E192" s="14"/>
      <c r="F192" s="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4"/>
      <c r="AL192" s="10"/>
      <c r="AM192" s="11"/>
    </row>
    <row r="193" spans="1:43" ht="20.25" hidden="1" customHeight="1" thickBot="1" x14ac:dyDescent="0.45">
      <c r="A193" s="54" t="s">
        <v>30</v>
      </c>
      <c r="B193" s="54" t="str">
        <f>IF(C193="","",IF(C184=12,B184+1,B184))</f>
        <v/>
      </c>
      <c r="C193" s="59" t="str">
        <f>IF(C184="","",IF(DATE(IF(C184=12,B184+1,B184),IF(C184=12,1,C184+1),1)&gt;P$5,"",IF(C184=12,1,C184+1)))</f>
        <v/>
      </c>
      <c r="E193" s="11" t="str">
        <f>IF(B193="","","令和"&amp;B193-2018&amp;"年"&amp;C193&amp;"月")</f>
        <v/>
      </c>
      <c r="G193" s="12" t="s">
        <v>11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1"/>
      <c r="AL193" s="10"/>
      <c r="AM193" s="11"/>
    </row>
    <row r="194" spans="1:43" ht="20.25" hidden="1" customHeight="1" x14ac:dyDescent="0.4">
      <c r="E194" s="82"/>
      <c r="F194" s="83"/>
      <c r="G194" s="15" t="str">
        <f>IF($B193="","",DATE($B193,$C193,1))</f>
        <v/>
      </c>
      <c r="H194" s="15" t="str">
        <f>IF($B193="","",DATE($B193,$C193,2))</f>
        <v/>
      </c>
      <c r="I194" s="15" t="str">
        <f>IF($B193="","",DATE($B193,$C193,3))</f>
        <v/>
      </c>
      <c r="J194" s="15" t="str">
        <f>IF($B193="","",DATE($B193,$C193,4))</f>
        <v/>
      </c>
      <c r="K194" s="15" t="str">
        <f>IF($B193="","",DATE($B193,$C193,5))</f>
        <v/>
      </c>
      <c r="L194" s="15" t="str">
        <f>IF($B193="","",DATE($B193,$C193,6))</f>
        <v/>
      </c>
      <c r="M194" s="15" t="str">
        <f>IF($B193="","",DATE($B193,$C193,7))</f>
        <v/>
      </c>
      <c r="N194" s="15" t="str">
        <f>IF($B193="","",DATE($B193,$C193,8))</f>
        <v/>
      </c>
      <c r="O194" s="15" t="str">
        <f>IF($B193="","",DATE($B193,$C193,9))</f>
        <v/>
      </c>
      <c r="P194" s="15" t="str">
        <f>IF($B193="","",DATE($B193,$C193,10))</f>
        <v/>
      </c>
      <c r="Q194" s="15" t="str">
        <f>IF($B193="","",DATE($B193,$C193,11))</f>
        <v/>
      </c>
      <c r="R194" s="15" t="str">
        <f>IF($B193="","",DATE($B193,$C193,12))</f>
        <v/>
      </c>
      <c r="S194" s="15" t="str">
        <f>IF($B193="","",DATE($B193,$C193,13))</f>
        <v/>
      </c>
      <c r="T194" s="15" t="str">
        <f>IF($B193="","",DATE($B193,$C193,14))</f>
        <v/>
      </c>
      <c r="U194" s="15" t="str">
        <f>IF($B193="","",DATE($B193,$C193,15))</f>
        <v/>
      </c>
      <c r="V194" s="15" t="str">
        <f>IF($B193="","",DATE($B193,$C193,16))</f>
        <v/>
      </c>
      <c r="W194" s="15" t="str">
        <f>IF($B193="","",DATE($B193,$C193,17))</f>
        <v/>
      </c>
      <c r="X194" s="15" t="str">
        <f>IF($B193="","",DATE($B193,$C193,18))</f>
        <v/>
      </c>
      <c r="Y194" s="15" t="str">
        <f>IF($B193="","",DATE($B193,$C193,19))</f>
        <v/>
      </c>
      <c r="Z194" s="15" t="str">
        <f>IF($B193="","",DATE($B193,$C193,20))</f>
        <v/>
      </c>
      <c r="AA194" s="15" t="str">
        <f>IF($B193="","",DATE($B193,$C193,21))</f>
        <v/>
      </c>
      <c r="AB194" s="15" t="str">
        <f>IF($B193="","",DATE($B193,$C193,22))</f>
        <v/>
      </c>
      <c r="AC194" s="15" t="str">
        <f>IF($B193="","",DATE($B193,$C193,23))</f>
        <v/>
      </c>
      <c r="AD194" s="15" t="str">
        <f>IF($B193="","",DATE($B193,$C193,24))</f>
        <v/>
      </c>
      <c r="AE194" s="15" t="str">
        <f>IF($B193="","",DATE($B193,$C193,25))</f>
        <v/>
      </c>
      <c r="AF194" s="15" t="str">
        <f>IF($B193="","",DATE($B193,$C193,26))</f>
        <v/>
      </c>
      <c r="AG194" s="15" t="str">
        <f>IF($B193="","",DATE($B193,$C193,27))</f>
        <v/>
      </c>
      <c r="AH194" s="15" t="str">
        <f>IF($B193="","",DATE($B193,$C193,28))</f>
        <v/>
      </c>
      <c r="AI194" s="15" t="str">
        <f>IF($B193="","",IF(MONTH(DATE($B193,$C193,29))=$C193,DATE($B193,$C193,29),""))</f>
        <v/>
      </c>
      <c r="AJ194" s="15" t="str">
        <f>IF($B193="","",IF(MONTH(DATE($B193,$C193,30))=$C193,DATE($B193,$C193,30),""))</f>
        <v/>
      </c>
      <c r="AK194" s="15" t="str">
        <f>IF($B193="","",IF(MONTH(DATE($B193,$C193,31))=$C193,DATE($B193,$C193,31),""))</f>
        <v/>
      </c>
      <c r="AL194" s="86" t="s">
        <v>8</v>
      </c>
      <c r="AM194" s="86" t="s">
        <v>4</v>
      </c>
      <c r="AN194" s="88" t="s">
        <v>35</v>
      </c>
      <c r="AO194" s="93" t="s">
        <v>42</v>
      </c>
      <c r="AP194" s="89" t="s">
        <v>34</v>
      </c>
      <c r="AQ194" s="91" t="s">
        <v>13</v>
      </c>
    </row>
    <row r="195" spans="1:43" ht="20.25" hidden="1" customHeight="1" thickBot="1" x14ac:dyDescent="0.45">
      <c r="A195" s="54" t="s">
        <v>26</v>
      </c>
      <c r="B195" s="54">
        <f>COUNTIFS(G194:AK194,"&gt;="&amp;H$5,G194:AK194,"&lt;="&amp;P$5,G195:AK195,"土",G196:AK196,"〇")+COUNTIFS(G194:AK194,"&gt;="&amp;H$5,G194:AK194,"&lt;="&amp;P$5,G195:AK195,"日",G196:AK196,"〇")</f>
        <v>0</v>
      </c>
      <c r="C195" s="54">
        <f>COUNTIFS(G194:AK194,"&gt;="&amp;H$5,G194:AK194,"&lt;="&amp;P$5,G195:AK195,"土",G198:AK198,"〇")+COUNTIFS(G194:AK194,"&gt;="&amp;H$5,G194:AK194,"&lt;="&amp;P$5,G195:AK195,"日",G198:AK198,"〇")</f>
        <v>0</v>
      </c>
      <c r="E195" s="84"/>
      <c r="F195" s="85"/>
      <c r="G195" s="19" t="str">
        <f>IFERROR(IF(WEEKDAY(G194,1)=1,"日",IF(WEEKDAY(G194,1)=2,"月",IF(WEEKDAY(G194,1)=3,"火",IF(WEEKDAY(G194,1)=4,"水",IF(WEEKDAY(G194,1)=5,"木",IF(WEEKDAY(G194,1)=6,"金","土")))))),"")</f>
        <v/>
      </c>
      <c r="H195" s="19" t="str">
        <f t="shared" ref="H195:N195" si="39">IFERROR(IF(WEEKDAY(H194,1)=1,"日",IF(WEEKDAY(H194,1)=2,"月",IF(WEEKDAY(H194,1)=3,"火",IF(WEEKDAY(H194,1)=4,"水",IF(WEEKDAY(H194,1)=5,"木",IF(WEEKDAY(H194,1)=6,"金","土")))))),"")</f>
        <v/>
      </c>
      <c r="I195" s="19" t="str">
        <f t="shared" si="39"/>
        <v/>
      </c>
      <c r="J195" s="19" t="str">
        <f t="shared" si="39"/>
        <v/>
      </c>
      <c r="K195" s="19" t="str">
        <f t="shared" si="39"/>
        <v/>
      </c>
      <c r="L195" s="19" t="str">
        <f t="shared" si="39"/>
        <v/>
      </c>
      <c r="M195" s="19" t="str">
        <f t="shared" si="39"/>
        <v/>
      </c>
      <c r="N195" s="19" t="str">
        <f t="shared" si="39"/>
        <v/>
      </c>
      <c r="O195" s="19" t="str">
        <f>IFERROR(IF(WEEKDAY(O194,1)=1,"日",IF(WEEKDAY(O194,1)=2,"月",IF(WEEKDAY(O194,1)=3,"火",IF(WEEKDAY(O194,1)=4,"水",IF(WEEKDAY(O194,1)=5,"木",IF(WEEKDAY(O194,1)=6,"金","土")))))),"")</f>
        <v/>
      </c>
      <c r="P195" s="19" t="str">
        <f t="shared" ref="P195:AK195" si="40">IFERROR(IF(WEEKDAY(P194,1)=1,"日",IF(WEEKDAY(P194,1)=2,"月",IF(WEEKDAY(P194,1)=3,"火",IF(WEEKDAY(P194,1)=4,"水",IF(WEEKDAY(P194,1)=5,"木",IF(WEEKDAY(P194,1)=6,"金","土")))))),"")</f>
        <v/>
      </c>
      <c r="Q195" s="19" t="str">
        <f t="shared" si="40"/>
        <v/>
      </c>
      <c r="R195" s="19" t="str">
        <f t="shared" si="40"/>
        <v/>
      </c>
      <c r="S195" s="19" t="str">
        <f t="shared" si="40"/>
        <v/>
      </c>
      <c r="T195" s="19" t="str">
        <f t="shared" si="40"/>
        <v/>
      </c>
      <c r="U195" s="19" t="str">
        <f t="shared" si="40"/>
        <v/>
      </c>
      <c r="V195" s="19" t="str">
        <f t="shared" si="40"/>
        <v/>
      </c>
      <c r="W195" s="19" t="str">
        <f t="shared" si="40"/>
        <v/>
      </c>
      <c r="X195" s="19" t="str">
        <f t="shared" si="40"/>
        <v/>
      </c>
      <c r="Y195" s="19" t="str">
        <f t="shared" si="40"/>
        <v/>
      </c>
      <c r="Z195" s="19" t="str">
        <f t="shared" si="40"/>
        <v/>
      </c>
      <c r="AA195" s="19" t="str">
        <f t="shared" si="40"/>
        <v/>
      </c>
      <c r="AB195" s="19" t="str">
        <f t="shared" si="40"/>
        <v/>
      </c>
      <c r="AC195" s="19" t="str">
        <f t="shared" si="40"/>
        <v/>
      </c>
      <c r="AD195" s="19" t="str">
        <f t="shared" si="40"/>
        <v/>
      </c>
      <c r="AE195" s="19" t="str">
        <f t="shared" si="40"/>
        <v/>
      </c>
      <c r="AF195" s="19" t="str">
        <f t="shared" si="40"/>
        <v/>
      </c>
      <c r="AG195" s="19" t="str">
        <f t="shared" si="40"/>
        <v/>
      </c>
      <c r="AH195" s="19" t="str">
        <f t="shared" si="40"/>
        <v/>
      </c>
      <c r="AI195" s="19" t="str">
        <f t="shared" si="40"/>
        <v/>
      </c>
      <c r="AJ195" s="19" t="str">
        <f t="shared" si="40"/>
        <v/>
      </c>
      <c r="AK195" s="19" t="str">
        <f t="shared" si="40"/>
        <v/>
      </c>
      <c r="AL195" s="87"/>
      <c r="AM195" s="87"/>
      <c r="AN195" s="87"/>
      <c r="AO195" s="94"/>
      <c r="AP195" s="90"/>
      <c r="AQ195" s="92"/>
    </row>
    <row r="196" spans="1:43" ht="20.25" hidden="1" customHeight="1" x14ac:dyDescent="0.4">
      <c r="A196" s="54" t="s">
        <v>32</v>
      </c>
      <c r="B196" s="56">
        <f>AL196</f>
        <v>0</v>
      </c>
      <c r="C196" s="56">
        <f>AL198</f>
        <v>0</v>
      </c>
      <c r="E196" s="95" t="s">
        <v>0</v>
      </c>
      <c r="F196" s="63" t="s">
        <v>7</v>
      </c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15">
        <f>COUNTIFS(G194:AK194,"&gt;="&amp;H$5,G194:AK194,"&lt;="&amp;P$5,G196:AK196,"〇")</f>
        <v>0</v>
      </c>
      <c r="AM196" s="96">
        <f>IFERROR(AL197/AL196,0)</f>
        <v>0</v>
      </c>
      <c r="AN196" s="97" t="str">
        <f>IF(AND(AL196=0,AL197=0),"対象外",
IF(B195=0,"対象外",
IF(AND(B195/AL196&lt;0.285,AL197&gt;=B195),"〇",
IF(AM196&lt;0.285,"×","〇"))))</f>
        <v>対象外</v>
      </c>
      <c r="AO196" s="78"/>
      <c r="AP196" s="98"/>
      <c r="AQ196" s="100" t="s">
        <v>27</v>
      </c>
    </row>
    <row r="197" spans="1:43" ht="20.25" hidden="1" customHeight="1" thickBot="1" x14ac:dyDescent="0.45">
      <c r="A197" s="54" t="s">
        <v>33</v>
      </c>
      <c r="B197" s="54">
        <f>AL197</f>
        <v>0</v>
      </c>
      <c r="C197" s="54">
        <f>AL199</f>
        <v>0</v>
      </c>
      <c r="E197" s="69"/>
      <c r="F197" s="5" t="s">
        <v>10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8"/>
      <c r="AL197" s="7">
        <f>COUNTIFS(G194:AK194,"&gt;="&amp;H$5,G194:AK194,"&lt;="&amp;P$5,G197:AK197,"&lt;&gt;"&amp;"")</f>
        <v>0</v>
      </c>
      <c r="AM197" s="71"/>
      <c r="AN197" s="73"/>
      <c r="AO197" s="79"/>
      <c r="AP197" s="99"/>
      <c r="AQ197" s="101"/>
    </row>
    <row r="198" spans="1:43" ht="20.25" hidden="1" customHeight="1" thickTop="1" x14ac:dyDescent="0.4">
      <c r="A198" s="54" t="s">
        <v>25</v>
      </c>
      <c r="B198" s="57" t="str">
        <f>AN196</f>
        <v>対象外</v>
      </c>
      <c r="C198" s="57" t="str">
        <f>AN198</f>
        <v>対象外</v>
      </c>
      <c r="E198" s="68" t="s">
        <v>1</v>
      </c>
      <c r="F198" s="6" t="s">
        <v>7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27">
        <f>COUNTIFS(G194:AK194,"&gt;="&amp;H$5,G194:AK194,"&lt;="&amp;P$5,G198:AK198,"〇")</f>
        <v>0</v>
      </c>
      <c r="AM198" s="70">
        <f>IFERROR(AL199/AL198,0)</f>
        <v>0</v>
      </c>
      <c r="AN198" s="72" t="str">
        <f>IF(AND(AL198=0,AL199=0),"対象外",
IF(C195=0,"対象外",
IF(AND(C195/AL198&lt;0.285,AL199&gt;=C195),"〇",
IF(AM198&lt;0.285,"×","〇"))))</f>
        <v>対象外</v>
      </c>
      <c r="AO198" s="80" t="str">
        <f>C200</f>
        <v>対象外</v>
      </c>
      <c r="AP198" s="74" t="str">
        <f>IF(AN198="対象外","－",
IF(AN198="×","×",
IF(AND(COUNTIFS(G196:AK196,"〇",G197:AK197,"●",G198:AK198,"〇")=COUNTIFS(G197:AK197,"●",G198:AK198,"〇",G199:AK199,"●"),COUNTIF(G199:AK199,"●")&gt;0),"〇",
IF(AND(COUNTIF(G197:AK197,"●")=0,COUNTIF(G199:AK199,"●")=0,AN198="〇"),"〇","×"))))</f>
        <v>－</v>
      </c>
      <c r="AQ198" s="76" t="s">
        <v>24</v>
      </c>
    </row>
    <row r="199" spans="1:43" ht="20.25" hidden="1" customHeight="1" thickBot="1" x14ac:dyDescent="0.45">
      <c r="A199" s="54" t="s">
        <v>38</v>
      </c>
      <c r="B199" s="57"/>
      <c r="C199" s="57" t="str">
        <f>IF(C193="","",AP198)</f>
        <v/>
      </c>
      <c r="E199" s="69"/>
      <c r="F199" s="5" t="s">
        <v>10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8"/>
      <c r="AL199" s="7">
        <f>COUNTIFS(G194:AK194,"&gt;="&amp;H$5,G194:AK194,"&lt;="&amp;P$5,G199:AK199,"&lt;&gt;"&amp;"")</f>
        <v>0</v>
      </c>
      <c r="AM199" s="71"/>
      <c r="AN199" s="73"/>
      <c r="AO199" s="81"/>
      <c r="AP199" s="75"/>
      <c r="AQ199" s="77"/>
    </row>
    <row r="200" spans="1:43" ht="42" hidden="1" customHeight="1" thickTop="1" thickBot="1" x14ac:dyDescent="0.45">
      <c r="A200" s="58" t="s">
        <v>39</v>
      </c>
      <c r="C200" s="62" t="str">
        <f>IF(OR(C193="",AN198="対象外"),"対象外",IF(AND(COUNTIFS(G196:AK196,"〇",G197:AK197,"●",G198:AK198,"〇")=COUNTIFS(G197:AK197,"●",G198:AK198,"〇",G199:AK199,"●"),COUNTIF(G199:AK199,"●")&gt;0),"〇","×"))</f>
        <v>対象外</v>
      </c>
      <c r="E200" s="25" t="s">
        <v>13</v>
      </c>
      <c r="F200" s="20"/>
      <c r="G200" s="22"/>
      <c r="H200" s="22"/>
      <c r="I200" s="22"/>
      <c r="J200" s="22"/>
      <c r="K200" s="22"/>
      <c r="L200" s="22"/>
      <c r="M200" s="22"/>
      <c r="N200" s="22"/>
      <c r="O200" s="21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60"/>
      <c r="AL200" s="31"/>
      <c r="AM200" s="32"/>
      <c r="AN200" s="32"/>
      <c r="AO200" s="32"/>
      <c r="AP200" s="33"/>
      <c r="AQ200" s="23" t="s">
        <v>17</v>
      </c>
    </row>
    <row r="201" spans="1:43" ht="20.25" hidden="1" customHeight="1" x14ac:dyDescent="0.4">
      <c r="E201" s="14"/>
      <c r="F201" s="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4"/>
      <c r="AL201" s="10"/>
      <c r="AM201" s="11"/>
    </row>
    <row r="202" spans="1:43" ht="20.25" hidden="1" customHeight="1" thickBot="1" x14ac:dyDescent="0.45">
      <c r="A202" s="54" t="s">
        <v>30</v>
      </c>
      <c r="B202" s="54" t="str">
        <f>IF(C202="","",IF(C193=12,B193+1,B193))</f>
        <v/>
      </c>
      <c r="C202" s="59" t="str">
        <f>IF(C193="","",IF(DATE(IF(C193=12,B193+1,B193),IF(C193=12,1,C193+1),1)&gt;P$5,"",IF(C193=12,1,C193+1)))</f>
        <v/>
      </c>
      <c r="E202" s="11" t="str">
        <f>IF(B202="","","令和"&amp;B202-2018&amp;"年"&amp;C202&amp;"月")</f>
        <v/>
      </c>
      <c r="G202" s="12" t="s">
        <v>11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1"/>
      <c r="AL202" s="10"/>
      <c r="AM202" s="11"/>
    </row>
    <row r="203" spans="1:43" ht="20.25" hidden="1" customHeight="1" x14ac:dyDescent="0.4">
      <c r="E203" s="82"/>
      <c r="F203" s="83"/>
      <c r="G203" s="15" t="str">
        <f>IF($B202="","",DATE($B202,$C202,1))</f>
        <v/>
      </c>
      <c r="H203" s="15" t="str">
        <f>IF($B202="","",DATE($B202,$C202,2))</f>
        <v/>
      </c>
      <c r="I203" s="15" t="str">
        <f>IF($B202="","",DATE($B202,$C202,3))</f>
        <v/>
      </c>
      <c r="J203" s="15" t="str">
        <f>IF($B202="","",DATE($B202,$C202,4))</f>
        <v/>
      </c>
      <c r="K203" s="15" t="str">
        <f>IF($B202="","",DATE($B202,$C202,5))</f>
        <v/>
      </c>
      <c r="L203" s="15" t="str">
        <f>IF($B202="","",DATE($B202,$C202,6))</f>
        <v/>
      </c>
      <c r="M203" s="15" t="str">
        <f>IF($B202="","",DATE($B202,$C202,7))</f>
        <v/>
      </c>
      <c r="N203" s="15" t="str">
        <f>IF($B202="","",DATE($B202,$C202,8))</f>
        <v/>
      </c>
      <c r="O203" s="15" t="str">
        <f>IF($B202="","",DATE($B202,$C202,9))</f>
        <v/>
      </c>
      <c r="P203" s="15" t="str">
        <f>IF($B202="","",DATE($B202,$C202,10))</f>
        <v/>
      </c>
      <c r="Q203" s="15" t="str">
        <f>IF($B202="","",DATE($B202,$C202,11))</f>
        <v/>
      </c>
      <c r="R203" s="15" t="str">
        <f>IF($B202="","",DATE($B202,$C202,12))</f>
        <v/>
      </c>
      <c r="S203" s="15" t="str">
        <f>IF($B202="","",DATE($B202,$C202,13))</f>
        <v/>
      </c>
      <c r="T203" s="15" t="str">
        <f>IF($B202="","",DATE($B202,$C202,14))</f>
        <v/>
      </c>
      <c r="U203" s="15" t="str">
        <f>IF($B202="","",DATE($B202,$C202,15))</f>
        <v/>
      </c>
      <c r="V203" s="15" t="str">
        <f>IF($B202="","",DATE($B202,$C202,16))</f>
        <v/>
      </c>
      <c r="W203" s="15" t="str">
        <f>IF($B202="","",DATE($B202,$C202,17))</f>
        <v/>
      </c>
      <c r="X203" s="15" t="str">
        <f>IF($B202="","",DATE($B202,$C202,18))</f>
        <v/>
      </c>
      <c r="Y203" s="15" t="str">
        <f>IF($B202="","",DATE($B202,$C202,19))</f>
        <v/>
      </c>
      <c r="Z203" s="15" t="str">
        <f>IF($B202="","",DATE($B202,$C202,20))</f>
        <v/>
      </c>
      <c r="AA203" s="15" t="str">
        <f>IF($B202="","",DATE($B202,$C202,21))</f>
        <v/>
      </c>
      <c r="AB203" s="15" t="str">
        <f>IF($B202="","",DATE($B202,$C202,22))</f>
        <v/>
      </c>
      <c r="AC203" s="15" t="str">
        <f>IF($B202="","",DATE($B202,$C202,23))</f>
        <v/>
      </c>
      <c r="AD203" s="15" t="str">
        <f>IF($B202="","",DATE($B202,$C202,24))</f>
        <v/>
      </c>
      <c r="AE203" s="15" t="str">
        <f>IF($B202="","",DATE($B202,$C202,25))</f>
        <v/>
      </c>
      <c r="AF203" s="15" t="str">
        <f>IF($B202="","",DATE($B202,$C202,26))</f>
        <v/>
      </c>
      <c r="AG203" s="15" t="str">
        <f>IF($B202="","",DATE($B202,$C202,27))</f>
        <v/>
      </c>
      <c r="AH203" s="15" t="str">
        <f>IF($B202="","",DATE($B202,$C202,28))</f>
        <v/>
      </c>
      <c r="AI203" s="15" t="str">
        <f>IF($B202="","",IF(MONTH(DATE($B202,$C202,29))=$C202,DATE($B202,$C202,29),""))</f>
        <v/>
      </c>
      <c r="AJ203" s="15" t="str">
        <f>IF($B202="","",IF(MONTH(DATE($B202,$C202,30))=$C202,DATE($B202,$C202,30),""))</f>
        <v/>
      </c>
      <c r="AK203" s="15" t="str">
        <f>IF($B202="","",IF(MONTH(DATE($B202,$C202,31))=$C202,DATE($B202,$C202,31),""))</f>
        <v/>
      </c>
      <c r="AL203" s="86" t="s">
        <v>8</v>
      </c>
      <c r="AM203" s="86" t="s">
        <v>4</v>
      </c>
      <c r="AN203" s="88" t="s">
        <v>35</v>
      </c>
      <c r="AO203" s="93" t="s">
        <v>42</v>
      </c>
      <c r="AP203" s="89" t="s">
        <v>34</v>
      </c>
      <c r="AQ203" s="91" t="s">
        <v>13</v>
      </c>
    </row>
    <row r="204" spans="1:43" ht="20.25" hidden="1" customHeight="1" thickBot="1" x14ac:dyDescent="0.45">
      <c r="A204" s="54" t="s">
        <v>26</v>
      </c>
      <c r="B204" s="54">
        <f>COUNTIFS(G203:AK203,"&gt;="&amp;H$5,G203:AK203,"&lt;="&amp;P$5,G204:AK204,"土",G205:AK205,"〇")+COUNTIFS(G203:AK203,"&gt;="&amp;H$5,G203:AK203,"&lt;="&amp;P$5,G204:AK204,"日",G205:AK205,"〇")</f>
        <v>0</v>
      </c>
      <c r="C204" s="54">
        <f>COUNTIFS(G203:AK203,"&gt;="&amp;H$5,G203:AK203,"&lt;="&amp;P$5,G204:AK204,"土",G207:AK207,"〇")+COUNTIFS(G203:AK203,"&gt;="&amp;H$5,G203:AK203,"&lt;="&amp;P$5,G204:AK204,"日",G207:AK207,"〇")</f>
        <v>0</v>
      </c>
      <c r="E204" s="84"/>
      <c r="F204" s="85"/>
      <c r="G204" s="19" t="str">
        <f>IFERROR(IF(WEEKDAY(G203,1)=1,"日",IF(WEEKDAY(G203,1)=2,"月",IF(WEEKDAY(G203,1)=3,"火",IF(WEEKDAY(G203,1)=4,"水",IF(WEEKDAY(G203,1)=5,"木",IF(WEEKDAY(G203,1)=6,"金","土")))))),"")</f>
        <v/>
      </c>
      <c r="H204" s="19" t="str">
        <f t="shared" ref="H204:N204" si="41">IFERROR(IF(WEEKDAY(H203,1)=1,"日",IF(WEEKDAY(H203,1)=2,"月",IF(WEEKDAY(H203,1)=3,"火",IF(WEEKDAY(H203,1)=4,"水",IF(WEEKDAY(H203,1)=5,"木",IF(WEEKDAY(H203,1)=6,"金","土")))))),"")</f>
        <v/>
      </c>
      <c r="I204" s="19" t="str">
        <f t="shared" si="41"/>
        <v/>
      </c>
      <c r="J204" s="19" t="str">
        <f t="shared" si="41"/>
        <v/>
      </c>
      <c r="K204" s="19" t="str">
        <f t="shared" si="41"/>
        <v/>
      </c>
      <c r="L204" s="19" t="str">
        <f t="shared" si="41"/>
        <v/>
      </c>
      <c r="M204" s="19" t="str">
        <f t="shared" si="41"/>
        <v/>
      </c>
      <c r="N204" s="19" t="str">
        <f t="shared" si="41"/>
        <v/>
      </c>
      <c r="O204" s="19" t="str">
        <f>IFERROR(IF(WEEKDAY(O203,1)=1,"日",IF(WEEKDAY(O203,1)=2,"月",IF(WEEKDAY(O203,1)=3,"火",IF(WEEKDAY(O203,1)=4,"水",IF(WEEKDAY(O203,1)=5,"木",IF(WEEKDAY(O203,1)=6,"金","土")))))),"")</f>
        <v/>
      </c>
      <c r="P204" s="19" t="str">
        <f t="shared" ref="P204:AK204" si="42">IFERROR(IF(WEEKDAY(P203,1)=1,"日",IF(WEEKDAY(P203,1)=2,"月",IF(WEEKDAY(P203,1)=3,"火",IF(WEEKDAY(P203,1)=4,"水",IF(WEEKDAY(P203,1)=5,"木",IF(WEEKDAY(P203,1)=6,"金","土")))))),"")</f>
        <v/>
      </c>
      <c r="Q204" s="19" t="str">
        <f t="shared" si="42"/>
        <v/>
      </c>
      <c r="R204" s="19" t="str">
        <f t="shared" si="42"/>
        <v/>
      </c>
      <c r="S204" s="19" t="str">
        <f t="shared" si="42"/>
        <v/>
      </c>
      <c r="T204" s="19" t="str">
        <f t="shared" si="42"/>
        <v/>
      </c>
      <c r="U204" s="19" t="str">
        <f t="shared" si="42"/>
        <v/>
      </c>
      <c r="V204" s="19" t="str">
        <f t="shared" si="42"/>
        <v/>
      </c>
      <c r="W204" s="19" t="str">
        <f t="shared" si="42"/>
        <v/>
      </c>
      <c r="X204" s="19" t="str">
        <f t="shared" si="42"/>
        <v/>
      </c>
      <c r="Y204" s="19" t="str">
        <f t="shared" si="42"/>
        <v/>
      </c>
      <c r="Z204" s="19" t="str">
        <f t="shared" si="42"/>
        <v/>
      </c>
      <c r="AA204" s="19" t="str">
        <f t="shared" si="42"/>
        <v/>
      </c>
      <c r="AB204" s="19" t="str">
        <f t="shared" si="42"/>
        <v/>
      </c>
      <c r="AC204" s="19" t="str">
        <f t="shared" si="42"/>
        <v/>
      </c>
      <c r="AD204" s="19" t="str">
        <f t="shared" si="42"/>
        <v/>
      </c>
      <c r="AE204" s="19" t="str">
        <f t="shared" si="42"/>
        <v/>
      </c>
      <c r="AF204" s="19" t="str">
        <f t="shared" si="42"/>
        <v/>
      </c>
      <c r="AG204" s="19" t="str">
        <f t="shared" si="42"/>
        <v/>
      </c>
      <c r="AH204" s="19" t="str">
        <f t="shared" si="42"/>
        <v/>
      </c>
      <c r="AI204" s="19" t="str">
        <f t="shared" si="42"/>
        <v/>
      </c>
      <c r="AJ204" s="19" t="str">
        <f t="shared" si="42"/>
        <v/>
      </c>
      <c r="AK204" s="19" t="str">
        <f t="shared" si="42"/>
        <v/>
      </c>
      <c r="AL204" s="87"/>
      <c r="AM204" s="87"/>
      <c r="AN204" s="87"/>
      <c r="AO204" s="94"/>
      <c r="AP204" s="90"/>
      <c r="AQ204" s="92"/>
    </row>
    <row r="205" spans="1:43" ht="20.25" hidden="1" customHeight="1" x14ac:dyDescent="0.4">
      <c r="A205" s="54" t="s">
        <v>32</v>
      </c>
      <c r="B205" s="56">
        <f>AL205</f>
        <v>0</v>
      </c>
      <c r="C205" s="56">
        <f>AL207</f>
        <v>0</v>
      </c>
      <c r="E205" s="95" t="s">
        <v>0</v>
      </c>
      <c r="F205" s="63" t="s">
        <v>7</v>
      </c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15">
        <f>COUNTIFS(G203:AK203,"&gt;="&amp;H$5,G203:AK203,"&lt;="&amp;P$5,G205:AK205,"〇")</f>
        <v>0</v>
      </c>
      <c r="AM205" s="96">
        <f>IFERROR(AL206/AL205,0)</f>
        <v>0</v>
      </c>
      <c r="AN205" s="97" t="str">
        <f>IF(AND(AL205=0,AL206=0),"対象外",
IF(B204=0,"対象外",
IF(AND(B204/AL205&lt;0.285,AL206&gt;=B204),"〇",
IF(AM205&lt;0.285,"×","〇"))))</f>
        <v>対象外</v>
      </c>
      <c r="AO205" s="78"/>
      <c r="AP205" s="98"/>
      <c r="AQ205" s="100" t="s">
        <v>27</v>
      </c>
    </row>
    <row r="206" spans="1:43" ht="20.25" hidden="1" customHeight="1" thickBot="1" x14ac:dyDescent="0.45">
      <c r="A206" s="54" t="s">
        <v>33</v>
      </c>
      <c r="B206" s="54">
        <f>AL206</f>
        <v>0</v>
      </c>
      <c r="C206" s="54">
        <f>AL208</f>
        <v>0</v>
      </c>
      <c r="E206" s="69"/>
      <c r="F206" s="5" t="s">
        <v>10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8"/>
      <c r="AL206" s="7">
        <f>COUNTIFS(G203:AK203,"&gt;="&amp;H$5,G203:AK203,"&lt;="&amp;P$5,G206:AK206,"&lt;&gt;"&amp;"")</f>
        <v>0</v>
      </c>
      <c r="AM206" s="71"/>
      <c r="AN206" s="73"/>
      <c r="AO206" s="79"/>
      <c r="AP206" s="99"/>
      <c r="AQ206" s="101"/>
    </row>
    <row r="207" spans="1:43" ht="20.25" hidden="1" customHeight="1" thickTop="1" x14ac:dyDescent="0.4">
      <c r="A207" s="54" t="s">
        <v>25</v>
      </c>
      <c r="B207" s="57" t="str">
        <f>AN205</f>
        <v>対象外</v>
      </c>
      <c r="C207" s="57" t="str">
        <f>AN207</f>
        <v>対象外</v>
      </c>
      <c r="E207" s="68" t="s">
        <v>1</v>
      </c>
      <c r="F207" s="6" t="s">
        <v>7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27">
        <f>COUNTIFS(G203:AK203,"&gt;="&amp;H$5,G203:AK203,"&lt;="&amp;P$5,G207:AK207,"〇")</f>
        <v>0</v>
      </c>
      <c r="AM207" s="70">
        <f>IFERROR(AL208/AL207,0)</f>
        <v>0</v>
      </c>
      <c r="AN207" s="72" t="str">
        <f>IF(AND(AL207=0,AL208=0),"対象外",
IF(C204=0,"対象外",
IF(AND(C204/AL207&lt;0.285,AL208&gt;=C204),"〇",
IF(AM207&lt;0.285,"×","〇"))))</f>
        <v>対象外</v>
      </c>
      <c r="AO207" s="80" t="str">
        <f>C209</f>
        <v>対象外</v>
      </c>
      <c r="AP207" s="74" t="str">
        <f>IF(AN207="対象外","－",
IF(AN207="×","×",
IF(AND(COUNTIFS(G205:AK205,"〇",G206:AK206,"●",G207:AK207,"〇")=COUNTIFS(G206:AK206,"●",G207:AK207,"〇",G208:AK208,"●"),COUNTIF(G208:AK208,"●")&gt;0),"〇",
IF(AND(COUNTIF(G206:AK206,"●")=0,COUNTIF(G208:AK208,"●")=0,AN207="〇"),"〇","×"))))</f>
        <v>－</v>
      </c>
      <c r="AQ207" s="76" t="s">
        <v>24</v>
      </c>
    </row>
    <row r="208" spans="1:43" ht="20.25" hidden="1" customHeight="1" thickBot="1" x14ac:dyDescent="0.45">
      <c r="A208" s="54" t="s">
        <v>38</v>
      </c>
      <c r="B208" s="57"/>
      <c r="C208" s="57" t="str">
        <f>IF(C202="","",AP207)</f>
        <v/>
      </c>
      <c r="E208" s="69"/>
      <c r="F208" s="5" t="s">
        <v>10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8"/>
      <c r="AL208" s="7">
        <f>COUNTIFS(G203:AK203,"&gt;="&amp;H$5,G203:AK203,"&lt;="&amp;P$5,G208:AK208,"&lt;&gt;"&amp;"")</f>
        <v>0</v>
      </c>
      <c r="AM208" s="71"/>
      <c r="AN208" s="73"/>
      <c r="AO208" s="81"/>
      <c r="AP208" s="75"/>
      <c r="AQ208" s="77"/>
    </row>
    <row r="209" spans="1:43" ht="42" hidden="1" customHeight="1" thickTop="1" thickBot="1" x14ac:dyDescent="0.45">
      <c r="A209" s="58" t="s">
        <v>39</v>
      </c>
      <c r="C209" s="62" t="str">
        <f>IF(OR(C202="",AN207="対象外"),"対象外",IF(AND(COUNTIFS(G205:AK205,"〇",G206:AK206,"●",G207:AK207,"〇")=COUNTIFS(G206:AK206,"●",G207:AK207,"〇",G208:AK208,"●"),COUNTIF(G208:AK208,"●")&gt;0),"〇","×"))</f>
        <v>対象外</v>
      </c>
      <c r="E209" s="25" t="s">
        <v>13</v>
      </c>
      <c r="F209" s="20"/>
      <c r="G209" s="22"/>
      <c r="H209" s="22"/>
      <c r="I209" s="22"/>
      <c r="J209" s="22"/>
      <c r="K209" s="22"/>
      <c r="L209" s="22"/>
      <c r="M209" s="22"/>
      <c r="N209" s="22"/>
      <c r="O209" s="21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60"/>
      <c r="AL209" s="31"/>
      <c r="AM209" s="32"/>
      <c r="AN209" s="32"/>
      <c r="AO209" s="32"/>
      <c r="AP209" s="33"/>
      <c r="AQ209" s="23" t="s">
        <v>17</v>
      </c>
    </row>
    <row r="210" spans="1:43" ht="20.25" hidden="1" customHeight="1" x14ac:dyDescent="0.4">
      <c r="E210" s="14"/>
      <c r="F210" s="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4"/>
      <c r="AL210" s="10"/>
      <c r="AM210" s="11"/>
    </row>
    <row r="211" spans="1:43" ht="20.25" hidden="1" customHeight="1" thickBot="1" x14ac:dyDescent="0.45">
      <c r="A211" s="54" t="s">
        <v>30</v>
      </c>
      <c r="B211" s="54" t="str">
        <f>IF(C211="","",IF(C202=12,B202+1,B202))</f>
        <v/>
      </c>
      <c r="C211" s="59" t="str">
        <f>IF(C202="","",IF(DATE(IF(C202=12,B202+1,B202),IF(C202=12,1,C202+1),1)&gt;P$5,"",IF(C202=12,1,C202+1)))</f>
        <v/>
      </c>
      <c r="E211" s="11" t="str">
        <f>IF(B211="","","令和"&amp;B211-2018&amp;"年"&amp;C211&amp;"月")</f>
        <v/>
      </c>
      <c r="G211" s="12" t="s">
        <v>11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1"/>
      <c r="AL211" s="10"/>
      <c r="AM211" s="11"/>
    </row>
    <row r="212" spans="1:43" ht="20.25" hidden="1" customHeight="1" x14ac:dyDescent="0.4">
      <c r="E212" s="82"/>
      <c r="F212" s="83"/>
      <c r="G212" s="15" t="str">
        <f>IF($B211="","",DATE($B211,$C211,1))</f>
        <v/>
      </c>
      <c r="H212" s="15" t="str">
        <f>IF($B211="","",DATE($B211,$C211,2))</f>
        <v/>
      </c>
      <c r="I212" s="15" t="str">
        <f>IF($B211="","",DATE($B211,$C211,3))</f>
        <v/>
      </c>
      <c r="J212" s="15" t="str">
        <f>IF($B211="","",DATE($B211,$C211,4))</f>
        <v/>
      </c>
      <c r="K212" s="15" t="str">
        <f>IF($B211="","",DATE($B211,$C211,5))</f>
        <v/>
      </c>
      <c r="L212" s="15" t="str">
        <f>IF($B211="","",DATE($B211,$C211,6))</f>
        <v/>
      </c>
      <c r="M212" s="15" t="str">
        <f>IF($B211="","",DATE($B211,$C211,7))</f>
        <v/>
      </c>
      <c r="N212" s="15" t="str">
        <f>IF($B211="","",DATE($B211,$C211,8))</f>
        <v/>
      </c>
      <c r="O212" s="15" t="str">
        <f>IF($B211="","",DATE($B211,$C211,9))</f>
        <v/>
      </c>
      <c r="P212" s="15" t="str">
        <f>IF($B211="","",DATE($B211,$C211,10))</f>
        <v/>
      </c>
      <c r="Q212" s="15" t="str">
        <f>IF($B211="","",DATE($B211,$C211,11))</f>
        <v/>
      </c>
      <c r="R212" s="15" t="str">
        <f>IF($B211="","",DATE($B211,$C211,12))</f>
        <v/>
      </c>
      <c r="S212" s="15" t="str">
        <f>IF($B211="","",DATE($B211,$C211,13))</f>
        <v/>
      </c>
      <c r="T212" s="15" t="str">
        <f>IF($B211="","",DATE($B211,$C211,14))</f>
        <v/>
      </c>
      <c r="U212" s="15" t="str">
        <f>IF($B211="","",DATE($B211,$C211,15))</f>
        <v/>
      </c>
      <c r="V212" s="15" t="str">
        <f>IF($B211="","",DATE($B211,$C211,16))</f>
        <v/>
      </c>
      <c r="W212" s="15" t="str">
        <f>IF($B211="","",DATE($B211,$C211,17))</f>
        <v/>
      </c>
      <c r="X212" s="15" t="str">
        <f>IF($B211="","",DATE($B211,$C211,18))</f>
        <v/>
      </c>
      <c r="Y212" s="15" t="str">
        <f>IF($B211="","",DATE($B211,$C211,19))</f>
        <v/>
      </c>
      <c r="Z212" s="15" t="str">
        <f>IF($B211="","",DATE($B211,$C211,20))</f>
        <v/>
      </c>
      <c r="AA212" s="15" t="str">
        <f>IF($B211="","",DATE($B211,$C211,21))</f>
        <v/>
      </c>
      <c r="AB212" s="15" t="str">
        <f>IF($B211="","",DATE($B211,$C211,22))</f>
        <v/>
      </c>
      <c r="AC212" s="15" t="str">
        <f>IF($B211="","",DATE($B211,$C211,23))</f>
        <v/>
      </c>
      <c r="AD212" s="15" t="str">
        <f>IF($B211="","",DATE($B211,$C211,24))</f>
        <v/>
      </c>
      <c r="AE212" s="15" t="str">
        <f>IF($B211="","",DATE($B211,$C211,25))</f>
        <v/>
      </c>
      <c r="AF212" s="15" t="str">
        <f>IF($B211="","",DATE($B211,$C211,26))</f>
        <v/>
      </c>
      <c r="AG212" s="15" t="str">
        <f>IF($B211="","",DATE($B211,$C211,27))</f>
        <v/>
      </c>
      <c r="AH212" s="15" t="str">
        <f>IF($B211="","",DATE($B211,$C211,28))</f>
        <v/>
      </c>
      <c r="AI212" s="15" t="str">
        <f>IF($B211="","",IF(MONTH(DATE($B211,$C211,29))=$C211,DATE($B211,$C211,29),""))</f>
        <v/>
      </c>
      <c r="AJ212" s="15" t="str">
        <f>IF($B211="","",IF(MONTH(DATE($B211,$C211,30))=$C211,DATE($B211,$C211,30),""))</f>
        <v/>
      </c>
      <c r="AK212" s="15" t="str">
        <f>IF($B211="","",IF(MONTH(DATE($B211,$C211,31))=$C211,DATE($B211,$C211,31),""))</f>
        <v/>
      </c>
      <c r="AL212" s="86" t="s">
        <v>8</v>
      </c>
      <c r="AM212" s="86" t="s">
        <v>4</v>
      </c>
      <c r="AN212" s="88" t="s">
        <v>35</v>
      </c>
      <c r="AO212" s="93" t="s">
        <v>42</v>
      </c>
      <c r="AP212" s="89" t="s">
        <v>34</v>
      </c>
      <c r="AQ212" s="91" t="s">
        <v>13</v>
      </c>
    </row>
    <row r="213" spans="1:43" ht="20.25" hidden="1" customHeight="1" thickBot="1" x14ac:dyDescent="0.45">
      <c r="A213" s="54" t="s">
        <v>26</v>
      </c>
      <c r="B213" s="54">
        <f>COUNTIFS(G212:AK212,"&gt;="&amp;H$5,G212:AK212,"&lt;="&amp;P$5,G213:AK213,"土",G214:AK214,"〇")+COUNTIFS(G212:AK212,"&gt;="&amp;H$5,G212:AK212,"&lt;="&amp;P$5,G213:AK213,"日",G214:AK214,"〇")</f>
        <v>0</v>
      </c>
      <c r="C213" s="54">
        <f>COUNTIFS(G212:AK212,"&gt;="&amp;H$5,G212:AK212,"&lt;="&amp;P$5,G213:AK213,"土",G216:AK216,"〇")+COUNTIFS(G212:AK212,"&gt;="&amp;H$5,G212:AK212,"&lt;="&amp;P$5,G213:AK213,"日",G216:AK216,"〇")</f>
        <v>0</v>
      </c>
      <c r="E213" s="84"/>
      <c r="F213" s="85"/>
      <c r="G213" s="19" t="str">
        <f>IFERROR(IF(WEEKDAY(G212,1)=1,"日",IF(WEEKDAY(G212,1)=2,"月",IF(WEEKDAY(G212,1)=3,"火",IF(WEEKDAY(G212,1)=4,"水",IF(WEEKDAY(G212,1)=5,"木",IF(WEEKDAY(G212,1)=6,"金","土")))))),"")</f>
        <v/>
      </c>
      <c r="H213" s="19" t="str">
        <f t="shared" ref="H213:N213" si="43">IFERROR(IF(WEEKDAY(H212,1)=1,"日",IF(WEEKDAY(H212,1)=2,"月",IF(WEEKDAY(H212,1)=3,"火",IF(WEEKDAY(H212,1)=4,"水",IF(WEEKDAY(H212,1)=5,"木",IF(WEEKDAY(H212,1)=6,"金","土")))))),"")</f>
        <v/>
      </c>
      <c r="I213" s="19" t="str">
        <f t="shared" si="43"/>
        <v/>
      </c>
      <c r="J213" s="19" t="str">
        <f t="shared" si="43"/>
        <v/>
      </c>
      <c r="K213" s="19" t="str">
        <f t="shared" si="43"/>
        <v/>
      </c>
      <c r="L213" s="19" t="str">
        <f t="shared" si="43"/>
        <v/>
      </c>
      <c r="M213" s="19" t="str">
        <f t="shared" si="43"/>
        <v/>
      </c>
      <c r="N213" s="19" t="str">
        <f t="shared" si="43"/>
        <v/>
      </c>
      <c r="O213" s="19" t="str">
        <f>IFERROR(IF(WEEKDAY(O212,1)=1,"日",IF(WEEKDAY(O212,1)=2,"月",IF(WEEKDAY(O212,1)=3,"火",IF(WEEKDAY(O212,1)=4,"水",IF(WEEKDAY(O212,1)=5,"木",IF(WEEKDAY(O212,1)=6,"金","土")))))),"")</f>
        <v/>
      </c>
      <c r="P213" s="19" t="str">
        <f t="shared" ref="P213:AK213" si="44">IFERROR(IF(WEEKDAY(P212,1)=1,"日",IF(WEEKDAY(P212,1)=2,"月",IF(WEEKDAY(P212,1)=3,"火",IF(WEEKDAY(P212,1)=4,"水",IF(WEEKDAY(P212,1)=5,"木",IF(WEEKDAY(P212,1)=6,"金","土")))))),"")</f>
        <v/>
      </c>
      <c r="Q213" s="19" t="str">
        <f t="shared" si="44"/>
        <v/>
      </c>
      <c r="R213" s="19" t="str">
        <f t="shared" si="44"/>
        <v/>
      </c>
      <c r="S213" s="19" t="str">
        <f t="shared" si="44"/>
        <v/>
      </c>
      <c r="T213" s="19" t="str">
        <f t="shared" si="44"/>
        <v/>
      </c>
      <c r="U213" s="19" t="str">
        <f t="shared" si="44"/>
        <v/>
      </c>
      <c r="V213" s="19" t="str">
        <f t="shared" si="44"/>
        <v/>
      </c>
      <c r="W213" s="19" t="str">
        <f t="shared" si="44"/>
        <v/>
      </c>
      <c r="X213" s="19" t="str">
        <f t="shared" si="44"/>
        <v/>
      </c>
      <c r="Y213" s="19" t="str">
        <f t="shared" si="44"/>
        <v/>
      </c>
      <c r="Z213" s="19" t="str">
        <f t="shared" si="44"/>
        <v/>
      </c>
      <c r="AA213" s="19" t="str">
        <f t="shared" si="44"/>
        <v/>
      </c>
      <c r="AB213" s="19" t="str">
        <f t="shared" si="44"/>
        <v/>
      </c>
      <c r="AC213" s="19" t="str">
        <f t="shared" si="44"/>
        <v/>
      </c>
      <c r="AD213" s="19" t="str">
        <f t="shared" si="44"/>
        <v/>
      </c>
      <c r="AE213" s="19" t="str">
        <f t="shared" si="44"/>
        <v/>
      </c>
      <c r="AF213" s="19" t="str">
        <f t="shared" si="44"/>
        <v/>
      </c>
      <c r="AG213" s="19" t="str">
        <f t="shared" si="44"/>
        <v/>
      </c>
      <c r="AH213" s="19" t="str">
        <f t="shared" si="44"/>
        <v/>
      </c>
      <c r="AI213" s="19" t="str">
        <f t="shared" si="44"/>
        <v/>
      </c>
      <c r="AJ213" s="19" t="str">
        <f t="shared" si="44"/>
        <v/>
      </c>
      <c r="AK213" s="19" t="str">
        <f t="shared" si="44"/>
        <v/>
      </c>
      <c r="AL213" s="87"/>
      <c r="AM213" s="87"/>
      <c r="AN213" s="87"/>
      <c r="AO213" s="94"/>
      <c r="AP213" s="90"/>
      <c r="AQ213" s="92"/>
    </row>
    <row r="214" spans="1:43" ht="20.25" hidden="1" customHeight="1" x14ac:dyDescent="0.4">
      <c r="A214" s="54" t="s">
        <v>32</v>
      </c>
      <c r="B214" s="56">
        <f>AL214</f>
        <v>0</v>
      </c>
      <c r="C214" s="56">
        <f>AL216</f>
        <v>0</v>
      </c>
      <c r="E214" s="95" t="s">
        <v>0</v>
      </c>
      <c r="F214" s="63" t="s">
        <v>7</v>
      </c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15">
        <f>COUNTIFS(G212:AK212,"&gt;="&amp;H$5,G212:AK212,"&lt;="&amp;P$5,G214:AK214,"〇")</f>
        <v>0</v>
      </c>
      <c r="AM214" s="96">
        <f>IFERROR(AL215/AL214,0)</f>
        <v>0</v>
      </c>
      <c r="AN214" s="97" t="str">
        <f>IF(AND(AL214=0,AL215=0),"対象外",
IF(B213=0,"対象外",
IF(AND(B213/AL214&lt;0.285,AL215&gt;=B213),"〇",
IF(AM214&lt;0.285,"×","〇"))))</f>
        <v>対象外</v>
      </c>
      <c r="AO214" s="78"/>
      <c r="AP214" s="98"/>
      <c r="AQ214" s="100" t="s">
        <v>27</v>
      </c>
    </row>
    <row r="215" spans="1:43" ht="20.25" hidden="1" customHeight="1" thickBot="1" x14ac:dyDescent="0.45">
      <c r="A215" s="54" t="s">
        <v>33</v>
      </c>
      <c r="B215" s="54">
        <f>AL215</f>
        <v>0</v>
      </c>
      <c r="C215" s="54">
        <f>AL217</f>
        <v>0</v>
      </c>
      <c r="E215" s="69"/>
      <c r="F215" s="5" t="s">
        <v>10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8"/>
      <c r="AL215" s="7">
        <f>COUNTIFS(G212:AK212,"&gt;="&amp;H$5,G212:AK212,"&lt;="&amp;P$5,G215:AK215,"&lt;&gt;"&amp;"")</f>
        <v>0</v>
      </c>
      <c r="AM215" s="71"/>
      <c r="AN215" s="73"/>
      <c r="AO215" s="79"/>
      <c r="AP215" s="99"/>
      <c r="AQ215" s="101"/>
    </row>
    <row r="216" spans="1:43" ht="20.25" hidden="1" customHeight="1" thickTop="1" x14ac:dyDescent="0.4">
      <c r="A216" s="54" t="s">
        <v>25</v>
      </c>
      <c r="B216" s="57" t="str">
        <f>AN214</f>
        <v>対象外</v>
      </c>
      <c r="C216" s="57" t="str">
        <f>AN216</f>
        <v>対象外</v>
      </c>
      <c r="E216" s="68" t="s">
        <v>1</v>
      </c>
      <c r="F216" s="6" t="s">
        <v>7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27">
        <f>COUNTIFS(G212:AK212,"&gt;="&amp;H$5,G212:AK212,"&lt;="&amp;P$5,G216:AK216,"〇")</f>
        <v>0</v>
      </c>
      <c r="AM216" s="70">
        <f>IFERROR(AL217/AL216,0)</f>
        <v>0</v>
      </c>
      <c r="AN216" s="72" t="str">
        <f>IF(AND(AL216=0,AL217=0),"対象外",
IF(C213=0,"対象外",
IF(AND(C213/AL216&lt;0.285,AL217&gt;=C213),"〇",
IF(AM216&lt;0.285,"×","〇"))))</f>
        <v>対象外</v>
      </c>
      <c r="AO216" s="80" t="str">
        <f>C218</f>
        <v>対象外</v>
      </c>
      <c r="AP216" s="74" t="str">
        <f>IF(AN216="対象外","－",
IF(AN216="×","×",
IF(AND(COUNTIFS(G214:AK214,"〇",G215:AK215,"●",G216:AK216,"〇")=COUNTIFS(G215:AK215,"●",G216:AK216,"〇",G217:AK217,"●"),COUNTIF(G217:AK217,"●")&gt;0),"〇",
IF(AND(COUNTIF(G215:AK215,"●")=0,COUNTIF(G217:AK217,"●")=0,AN216="〇"),"〇","×"))))</f>
        <v>－</v>
      </c>
      <c r="AQ216" s="76" t="s">
        <v>24</v>
      </c>
    </row>
    <row r="217" spans="1:43" ht="20.25" hidden="1" customHeight="1" thickBot="1" x14ac:dyDescent="0.45">
      <c r="A217" s="54" t="s">
        <v>38</v>
      </c>
      <c r="B217" s="57"/>
      <c r="C217" s="57" t="str">
        <f>IF(C211="","",AP216)</f>
        <v/>
      </c>
      <c r="E217" s="69"/>
      <c r="F217" s="5" t="s">
        <v>10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8"/>
      <c r="AL217" s="7">
        <f>COUNTIFS(G212:AK212,"&gt;="&amp;H$5,G212:AK212,"&lt;="&amp;P$5,G217:AK217,"&lt;&gt;"&amp;"")</f>
        <v>0</v>
      </c>
      <c r="AM217" s="71"/>
      <c r="AN217" s="73"/>
      <c r="AO217" s="81"/>
      <c r="AP217" s="75"/>
      <c r="AQ217" s="77"/>
    </row>
    <row r="218" spans="1:43" ht="42" hidden="1" customHeight="1" thickTop="1" thickBot="1" x14ac:dyDescent="0.45">
      <c r="A218" s="58" t="s">
        <v>39</v>
      </c>
      <c r="C218" s="62" t="str">
        <f>IF(OR(C211="",AN216="対象外"),"対象外",IF(AND(COUNTIFS(G214:AK214,"〇",G215:AK215,"●",G216:AK216,"〇")=COUNTIFS(G215:AK215,"●",G216:AK216,"〇",G217:AK217,"●"),COUNTIF(G217:AK217,"●")&gt;0),"〇","×"))</f>
        <v>対象外</v>
      </c>
      <c r="E218" s="25" t="s">
        <v>13</v>
      </c>
      <c r="F218" s="20"/>
      <c r="G218" s="22"/>
      <c r="H218" s="22"/>
      <c r="I218" s="22"/>
      <c r="J218" s="22"/>
      <c r="K218" s="22"/>
      <c r="L218" s="22"/>
      <c r="M218" s="22"/>
      <c r="N218" s="22"/>
      <c r="O218" s="21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60"/>
      <c r="AL218" s="31"/>
      <c r="AM218" s="32"/>
      <c r="AN218" s="32"/>
      <c r="AO218" s="32"/>
      <c r="AP218" s="33"/>
      <c r="AQ218" s="23" t="s">
        <v>17</v>
      </c>
    </row>
    <row r="219" spans="1:43" ht="20.25" hidden="1" customHeight="1" x14ac:dyDescent="0.4">
      <c r="E219" s="14"/>
      <c r="F219" s="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4"/>
      <c r="AL219" s="10"/>
      <c r="AM219" s="11"/>
    </row>
    <row r="220" spans="1:43" ht="20.25" hidden="1" customHeight="1" thickBot="1" x14ac:dyDescent="0.45">
      <c r="A220" s="54" t="s">
        <v>30</v>
      </c>
      <c r="B220" s="54" t="str">
        <f>IF(C220="","",IF(C211=12,B211+1,B211))</f>
        <v/>
      </c>
      <c r="C220" s="59" t="str">
        <f>IF(C211="","",IF(DATE(IF(C211=12,B211+1,B211),IF(C211=12,1,C211+1),1)&gt;P$5,"",IF(C211=12,1,C211+1)))</f>
        <v/>
      </c>
      <c r="E220" s="11" t="str">
        <f>IF(B220="","","令和"&amp;B220-2018&amp;"年"&amp;C220&amp;"月")</f>
        <v/>
      </c>
      <c r="G220" s="12" t="s">
        <v>11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1"/>
      <c r="AL220" s="10"/>
      <c r="AM220" s="11"/>
    </row>
    <row r="221" spans="1:43" ht="20.25" hidden="1" customHeight="1" x14ac:dyDescent="0.4">
      <c r="E221" s="82"/>
      <c r="F221" s="83"/>
      <c r="G221" s="15" t="str">
        <f>IF($B220="","",DATE($B220,$C220,1))</f>
        <v/>
      </c>
      <c r="H221" s="15" t="str">
        <f>IF($B220="","",DATE($B220,$C220,2))</f>
        <v/>
      </c>
      <c r="I221" s="15" t="str">
        <f>IF($B220="","",DATE($B220,$C220,3))</f>
        <v/>
      </c>
      <c r="J221" s="15" t="str">
        <f>IF($B220="","",DATE($B220,$C220,4))</f>
        <v/>
      </c>
      <c r="K221" s="15" t="str">
        <f>IF($B220="","",DATE($B220,$C220,5))</f>
        <v/>
      </c>
      <c r="L221" s="15" t="str">
        <f>IF($B220="","",DATE($B220,$C220,6))</f>
        <v/>
      </c>
      <c r="M221" s="15" t="str">
        <f>IF($B220="","",DATE($B220,$C220,7))</f>
        <v/>
      </c>
      <c r="N221" s="15" t="str">
        <f>IF($B220="","",DATE($B220,$C220,8))</f>
        <v/>
      </c>
      <c r="O221" s="15" t="str">
        <f>IF($B220="","",DATE($B220,$C220,9))</f>
        <v/>
      </c>
      <c r="P221" s="15" t="str">
        <f>IF($B220="","",DATE($B220,$C220,10))</f>
        <v/>
      </c>
      <c r="Q221" s="15" t="str">
        <f>IF($B220="","",DATE($B220,$C220,11))</f>
        <v/>
      </c>
      <c r="R221" s="15" t="str">
        <f>IF($B220="","",DATE($B220,$C220,12))</f>
        <v/>
      </c>
      <c r="S221" s="15" t="str">
        <f>IF($B220="","",DATE($B220,$C220,13))</f>
        <v/>
      </c>
      <c r="T221" s="15" t="str">
        <f>IF($B220="","",DATE($B220,$C220,14))</f>
        <v/>
      </c>
      <c r="U221" s="15" t="str">
        <f>IF($B220="","",DATE($B220,$C220,15))</f>
        <v/>
      </c>
      <c r="V221" s="15" t="str">
        <f>IF($B220="","",DATE($B220,$C220,16))</f>
        <v/>
      </c>
      <c r="W221" s="15" t="str">
        <f>IF($B220="","",DATE($B220,$C220,17))</f>
        <v/>
      </c>
      <c r="X221" s="15" t="str">
        <f>IF($B220="","",DATE($B220,$C220,18))</f>
        <v/>
      </c>
      <c r="Y221" s="15" t="str">
        <f>IF($B220="","",DATE($B220,$C220,19))</f>
        <v/>
      </c>
      <c r="Z221" s="15" t="str">
        <f>IF($B220="","",DATE($B220,$C220,20))</f>
        <v/>
      </c>
      <c r="AA221" s="15" t="str">
        <f>IF($B220="","",DATE($B220,$C220,21))</f>
        <v/>
      </c>
      <c r="AB221" s="15" t="str">
        <f>IF($B220="","",DATE($B220,$C220,22))</f>
        <v/>
      </c>
      <c r="AC221" s="15" t="str">
        <f>IF($B220="","",DATE($B220,$C220,23))</f>
        <v/>
      </c>
      <c r="AD221" s="15" t="str">
        <f>IF($B220="","",DATE($B220,$C220,24))</f>
        <v/>
      </c>
      <c r="AE221" s="15" t="str">
        <f>IF($B220="","",DATE($B220,$C220,25))</f>
        <v/>
      </c>
      <c r="AF221" s="15" t="str">
        <f>IF($B220="","",DATE($B220,$C220,26))</f>
        <v/>
      </c>
      <c r="AG221" s="15" t="str">
        <f>IF($B220="","",DATE($B220,$C220,27))</f>
        <v/>
      </c>
      <c r="AH221" s="15" t="str">
        <f>IF($B220="","",DATE($B220,$C220,28))</f>
        <v/>
      </c>
      <c r="AI221" s="15" t="str">
        <f>IF($B220="","",IF(MONTH(DATE($B220,$C220,29))=$C220,DATE($B220,$C220,29),""))</f>
        <v/>
      </c>
      <c r="AJ221" s="15" t="str">
        <f>IF($B220="","",IF(MONTH(DATE($B220,$C220,30))=$C220,DATE($B220,$C220,30),""))</f>
        <v/>
      </c>
      <c r="AK221" s="15" t="str">
        <f>IF($B220="","",IF(MONTH(DATE($B220,$C220,31))=$C220,DATE($B220,$C220,31),""))</f>
        <v/>
      </c>
      <c r="AL221" s="86" t="s">
        <v>8</v>
      </c>
      <c r="AM221" s="86" t="s">
        <v>4</v>
      </c>
      <c r="AN221" s="88" t="s">
        <v>35</v>
      </c>
      <c r="AO221" s="93" t="s">
        <v>42</v>
      </c>
      <c r="AP221" s="89" t="s">
        <v>34</v>
      </c>
      <c r="AQ221" s="91" t="s">
        <v>13</v>
      </c>
    </row>
    <row r="222" spans="1:43" ht="20.25" hidden="1" customHeight="1" thickBot="1" x14ac:dyDescent="0.45">
      <c r="A222" s="54" t="s">
        <v>26</v>
      </c>
      <c r="B222" s="54">
        <f>COUNTIFS(G221:AK221,"&gt;="&amp;H$5,G221:AK221,"&lt;="&amp;P$5,G222:AK222,"土",G223:AK223,"〇")+COUNTIFS(G221:AK221,"&gt;="&amp;H$5,G221:AK221,"&lt;="&amp;P$5,G222:AK222,"日",G223:AK223,"〇")</f>
        <v>0</v>
      </c>
      <c r="C222" s="54">
        <f>COUNTIFS(G221:AK221,"&gt;="&amp;H$5,G221:AK221,"&lt;="&amp;P$5,G222:AK222,"土",G225:AK225,"〇")+COUNTIFS(G221:AK221,"&gt;="&amp;H$5,G221:AK221,"&lt;="&amp;P$5,G222:AK222,"日",G225:AK225,"〇")</f>
        <v>0</v>
      </c>
      <c r="E222" s="84"/>
      <c r="F222" s="85"/>
      <c r="G222" s="19" t="str">
        <f>IFERROR(IF(WEEKDAY(G221,1)=1,"日",IF(WEEKDAY(G221,1)=2,"月",IF(WEEKDAY(G221,1)=3,"火",IF(WEEKDAY(G221,1)=4,"水",IF(WEEKDAY(G221,1)=5,"木",IF(WEEKDAY(G221,1)=6,"金","土")))))),"")</f>
        <v/>
      </c>
      <c r="H222" s="19" t="str">
        <f t="shared" ref="H222:N222" si="45">IFERROR(IF(WEEKDAY(H221,1)=1,"日",IF(WEEKDAY(H221,1)=2,"月",IF(WEEKDAY(H221,1)=3,"火",IF(WEEKDAY(H221,1)=4,"水",IF(WEEKDAY(H221,1)=5,"木",IF(WEEKDAY(H221,1)=6,"金","土")))))),"")</f>
        <v/>
      </c>
      <c r="I222" s="19" t="str">
        <f t="shared" si="45"/>
        <v/>
      </c>
      <c r="J222" s="19" t="str">
        <f t="shared" si="45"/>
        <v/>
      </c>
      <c r="K222" s="19" t="str">
        <f t="shared" si="45"/>
        <v/>
      </c>
      <c r="L222" s="19" t="str">
        <f t="shared" si="45"/>
        <v/>
      </c>
      <c r="M222" s="19" t="str">
        <f t="shared" si="45"/>
        <v/>
      </c>
      <c r="N222" s="19" t="str">
        <f t="shared" si="45"/>
        <v/>
      </c>
      <c r="O222" s="19" t="str">
        <f>IFERROR(IF(WEEKDAY(O221,1)=1,"日",IF(WEEKDAY(O221,1)=2,"月",IF(WEEKDAY(O221,1)=3,"火",IF(WEEKDAY(O221,1)=4,"水",IF(WEEKDAY(O221,1)=5,"木",IF(WEEKDAY(O221,1)=6,"金","土")))))),"")</f>
        <v/>
      </c>
      <c r="P222" s="19" t="str">
        <f t="shared" ref="P222:AK222" si="46">IFERROR(IF(WEEKDAY(P221,1)=1,"日",IF(WEEKDAY(P221,1)=2,"月",IF(WEEKDAY(P221,1)=3,"火",IF(WEEKDAY(P221,1)=4,"水",IF(WEEKDAY(P221,1)=5,"木",IF(WEEKDAY(P221,1)=6,"金","土")))))),"")</f>
        <v/>
      </c>
      <c r="Q222" s="19" t="str">
        <f t="shared" si="46"/>
        <v/>
      </c>
      <c r="R222" s="19" t="str">
        <f t="shared" si="46"/>
        <v/>
      </c>
      <c r="S222" s="19" t="str">
        <f t="shared" si="46"/>
        <v/>
      </c>
      <c r="T222" s="19" t="str">
        <f t="shared" si="46"/>
        <v/>
      </c>
      <c r="U222" s="19" t="str">
        <f t="shared" si="46"/>
        <v/>
      </c>
      <c r="V222" s="19" t="str">
        <f t="shared" si="46"/>
        <v/>
      </c>
      <c r="W222" s="19" t="str">
        <f t="shared" si="46"/>
        <v/>
      </c>
      <c r="X222" s="19" t="str">
        <f t="shared" si="46"/>
        <v/>
      </c>
      <c r="Y222" s="19" t="str">
        <f t="shared" si="46"/>
        <v/>
      </c>
      <c r="Z222" s="19" t="str">
        <f t="shared" si="46"/>
        <v/>
      </c>
      <c r="AA222" s="19" t="str">
        <f t="shared" si="46"/>
        <v/>
      </c>
      <c r="AB222" s="19" t="str">
        <f t="shared" si="46"/>
        <v/>
      </c>
      <c r="AC222" s="19" t="str">
        <f t="shared" si="46"/>
        <v/>
      </c>
      <c r="AD222" s="19" t="str">
        <f t="shared" si="46"/>
        <v/>
      </c>
      <c r="AE222" s="19" t="str">
        <f t="shared" si="46"/>
        <v/>
      </c>
      <c r="AF222" s="19" t="str">
        <f t="shared" si="46"/>
        <v/>
      </c>
      <c r="AG222" s="19" t="str">
        <f t="shared" si="46"/>
        <v/>
      </c>
      <c r="AH222" s="19" t="str">
        <f t="shared" si="46"/>
        <v/>
      </c>
      <c r="AI222" s="19" t="str">
        <f t="shared" si="46"/>
        <v/>
      </c>
      <c r="AJ222" s="19" t="str">
        <f t="shared" si="46"/>
        <v/>
      </c>
      <c r="AK222" s="19" t="str">
        <f t="shared" si="46"/>
        <v/>
      </c>
      <c r="AL222" s="87"/>
      <c r="AM222" s="87"/>
      <c r="AN222" s="87"/>
      <c r="AO222" s="94"/>
      <c r="AP222" s="90"/>
      <c r="AQ222" s="92"/>
    </row>
    <row r="223" spans="1:43" ht="20.25" hidden="1" customHeight="1" x14ac:dyDescent="0.4">
      <c r="A223" s="54" t="s">
        <v>32</v>
      </c>
      <c r="B223" s="56">
        <f>AL223</f>
        <v>0</v>
      </c>
      <c r="C223" s="56">
        <f>AL225</f>
        <v>0</v>
      </c>
      <c r="E223" s="95" t="s">
        <v>0</v>
      </c>
      <c r="F223" s="63" t="s">
        <v>7</v>
      </c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15">
        <f>COUNTIFS(G221:AK221,"&gt;="&amp;H$5,G221:AK221,"&lt;="&amp;P$5,G223:AK223,"〇")</f>
        <v>0</v>
      </c>
      <c r="AM223" s="96">
        <f>IFERROR(AL224/AL223,0)</f>
        <v>0</v>
      </c>
      <c r="AN223" s="97" t="str">
        <f>IF(AND(AL223=0,AL224=0),"対象外",
IF(B222=0,"対象外",
IF(AND(B222/AL223&lt;0.285,AL224&gt;=B222),"〇",
IF(AM223&lt;0.285,"×","〇"))))</f>
        <v>対象外</v>
      </c>
      <c r="AO223" s="78"/>
      <c r="AP223" s="98"/>
      <c r="AQ223" s="100" t="s">
        <v>27</v>
      </c>
    </row>
    <row r="224" spans="1:43" ht="20.25" hidden="1" customHeight="1" thickBot="1" x14ac:dyDescent="0.45">
      <c r="A224" s="54" t="s">
        <v>33</v>
      </c>
      <c r="B224" s="54">
        <f>AL224</f>
        <v>0</v>
      </c>
      <c r="C224" s="54">
        <f>AL226</f>
        <v>0</v>
      </c>
      <c r="E224" s="69"/>
      <c r="F224" s="5" t="s">
        <v>10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8"/>
      <c r="AL224" s="7">
        <f>COUNTIFS(G221:AK221,"&gt;="&amp;H$5,G221:AK221,"&lt;="&amp;P$5,G224:AK224,"&lt;&gt;"&amp;"")</f>
        <v>0</v>
      </c>
      <c r="AM224" s="71"/>
      <c r="AN224" s="73"/>
      <c r="AO224" s="79"/>
      <c r="AP224" s="99"/>
      <c r="AQ224" s="101"/>
    </row>
    <row r="225" spans="1:43" ht="20.25" hidden="1" customHeight="1" thickTop="1" x14ac:dyDescent="0.4">
      <c r="A225" s="54" t="s">
        <v>25</v>
      </c>
      <c r="B225" s="57" t="str">
        <f>AN223</f>
        <v>対象外</v>
      </c>
      <c r="C225" s="57" t="str">
        <f>AN225</f>
        <v>対象外</v>
      </c>
      <c r="E225" s="68" t="s">
        <v>1</v>
      </c>
      <c r="F225" s="6" t="s">
        <v>7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27">
        <f>COUNTIFS(G221:AK221,"&gt;="&amp;H$5,G221:AK221,"&lt;="&amp;P$5,G225:AK225,"〇")</f>
        <v>0</v>
      </c>
      <c r="AM225" s="70">
        <f>IFERROR(AL226/AL225,0)</f>
        <v>0</v>
      </c>
      <c r="AN225" s="72" t="str">
        <f>IF(AND(AL225=0,AL226=0),"対象外",
IF(C222=0,"対象外",
IF(AND(C222/AL225&lt;0.285,AL226&gt;=C222),"〇",
IF(AM225&lt;0.285,"×","〇"))))</f>
        <v>対象外</v>
      </c>
      <c r="AO225" s="80" t="str">
        <f>C227</f>
        <v>対象外</v>
      </c>
      <c r="AP225" s="74" t="str">
        <f>IF(AN225="対象外","－",
IF(AN225="×","×",
IF(AND(COUNTIFS(G223:AK223,"〇",G224:AK224,"●",G225:AK225,"〇")=COUNTIFS(G224:AK224,"●",G225:AK225,"〇",G226:AK226,"●"),COUNTIF(G226:AK226,"●")&gt;0),"〇",
IF(AND(COUNTIF(G224:AK224,"●")=0,COUNTIF(G226:AK226,"●")=0,AN225="〇"),"〇","×"))))</f>
        <v>－</v>
      </c>
      <c r="AQ225" s="76" t="s">
        <v>24</v>
      </c>
    </row>
    <row r="226" spans="1:43" ht="20.25" hidden="1" customHeight="1" thickBot="1" x14ac:dyDescent="0.45">
      <c r="A226" s="54" t="s">
        <v>38</v>
      </c>
      <c r="B226" s="57"/>
      <c r="C226" s="57" t="str">
        <f>IF(C220="","",AP225)</f>
        <v/>
      </c>
      <c r="E226" s="69"/>
      <c r="F226" s="5" t="s">
        <v>10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8"/>
      <c r="AL226" s="7">
        <f>COUNTIFS(G221:AK221,"&gt;="&amp;H$5,G221:AK221,"&lt;="&amp;P$5,G226:AK226,"&lt;&gt;"&amp;"")</f>
        <v>0</v>
      </c>
      <c r="AM226" s="71"/>
      <c r="AN226" s="73"/>
      <c r="AO226" s="81"/>
      <c r="AP226" s="75"/>
      <c r="AQ226" s="77"/>
    </row>
    <row r="227" spans="1:43" ht="42" hidden="1" customHeight="1" thickTop="1" thickBot="1" x14ac:dyDescent="0.45">
      <c r="A227" s="58" t="s">
        <v>39</v>
      </c>
      <c r="C227" s="62" t="str">
        <f>IF(OR(C220="",AN225="対象外"),"対象外",IF(AND(COUNTIFS(G223:AK223,"〇",G224:AK224,"●",G225:AK225,"〇")=COUNTIFS(G224:AK224,"●",G225:AK225,"〇",G226:AK226,"●"),COUNTIF(G226:AK226,"●")&gt;0),"〇","×"))</f>
        <v>対象外</v>
      </c>
      <c r="E227" s="25" t="s">
        <v>13</v>
      </c>
      <c r="F227" s="20"/>
      <c r="G227" s="22"/>
      <c r="H227" s="22"/>
      <c r="I227" s="22"/>
      <c r="J227" s="22"/>
      <c r="K227" s="22"/>
      <c r="L227" s="22"/>
      <c r="M227" s="22"/>
      <c r="N227" s="22"/>
      <c r="O227" s="21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60"/>
      <c r="AL227" s="31"/>
      <c r="AM227" s="32"/>
      <c r="AN227" s="32"/>
      <c r="AO227" s="32"/>
      <c r="AP227" s="33"/>
      <c r="AQ227" s="23" t="s">
        <v>17</v>
      </c>
    </row>
    <row r="228" spans="1:43" ht="20.25" hidden="1" customHeight="1" x14ac:dyDescent="0.4">
      <c r="E228" s="14"/>
      <c r="F228" s="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4"/>
      <c r="AL228" s="10"/>
      <c r="AM228" s="11"/>
    </row>
    <row r="229" spans="1:43" ht="20.25" hidden="1" customHeight="1" thickBot="1" x14ac:dyDescent="0.45">
      <c r="A229" s="54" t="s">
        <v>30</v>
      </c>
      <c r="B229" s="54" t="str">
        <f>IF(C229="","",IF(C220=12,B220+1,B220))</f>
        <v/>
      </c>
      <c r="C229" s="59" t="str">
        <f>IF(C220="","",IF(DATE(IF(C220=12,B220+1,B220),IF(C220=12,1,C220+1),1)&gt;P$5,"",IF(C220=12,1,C220+1)))</f>
        <v/>
      </c>
      <c r="E229" s="11" t="str">
        <f>IF(B229="","","令和"&amp;B229-2018&amp;"年"&amp;C229&amp;"月")</f>
        <v/>
      </c>
      <c r="G229" s="12" t="s">
        <v>11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1"/>
      <c r="AL229" s="10"/>
      <c r="AM229" s="11"/>
    </row>
    <row r="230" spans="1:43" ht="20.25" hidden="1" customHeight="1" x14ac:dyDescent="0.4">
      <c r="E230" s="82"/>
      <c r="F230" s="83"/>
      <c r="G230" s="15" t="str">
        <f>IF($B229="","",DATE($B229,$C229,1))</f>
        <v/>
      </c>
      <c r="H230" s="15" t="str">
        <f>IF($B229="","",DATE($B229,$C229,2))</f>
        <v/>
      </c>
      <c r="I230" s="15" t="str">
        <f>IF($B229="","",DATE($B229,$C229,3))</f>
        <v/>
      </c>
      <c r="J230" s="15" t="str">
        <f>IF($B229="","",DATE($B229,$C229,4))</f>
        <v/>
      </c>
      <c r="K230" s="15" t="str">
        <f>IF($B229="","",DATE($B229,$C229,5))</f>
        <v/>
      </c>
      <c r="L230" s="15" t="str">
        <f>IF($B229="","",DATE($B229,$C229,6))</f>
        <v/>
      </c>
      <c r="M230" s="15" t="str">
        <f>IF($B229="","",DATE($B229,$C229,7))</f>
        <v/>
      </c>
      <c r="N230" s="15" t="str">
        <f>IF($B229="","",DATE($B229,$C229,8))</f>
        <v/>
      </c>
      <c r="O230" s="15" t="str">
        <f>IF($B229="","",DATE($B229,$C229,9))</f>
        <v/>
      </c>
      <c r="P230" s="15" t="str">
        <f>IF($B229="","",DATE($B229,$C229,10))</f>
        <v/>
      </c>
      <c r="Q230" s="15" t="str">
        <f>IF($B229="","",DATE($B229,$C229,11))</f>
        <v/>
      </c>
      <c r="R230" s="15" t="str">
        <f>IF($B229="","",DATE($B229,$C229,12))</f>
        <v/>
      </c>
      <c r="S230" s="15" t="str">
        <f>IF($B229="","",DATE($B229,$C229,13))</f>
        <v/>
      </c>
      <c r="T230" s="15" t="str">
        <f>IF($B229="","",DATE($B229,$C229,14))</f>
        <v/>
      </c>
      <c r="U230" s="15" t="str">
        <f>IF($B229="","",DATE($B229,$C229,15))</f>
        <v/>
      </c>
      <c r="V230" s="15" t="str">
        <f>IF($B229="","",DATE($B229,$C229,16))</f>
        <v/>
      </c>
      <c r="W230" s="15" t="str">
        <f>IF($B229="","",DATE($B229,$C229,17))</f>
        <v/>
      </c>
      <c r="X230" s="15" t="str">
        <f>IF($B229="","",DATE($B229,$C229,18))</f>
        <v/>
      </c>
      <c r="Y230" s="15" t="str">
        <f>IF($B229="","",DATE($B229,$C229,19))</f>
        <v/>
      </c>
      <c r="Z230" s="15" t="str">
        <f>IF($B229="","",DATE($B229,$C229,20))</f>
        <v/>
      </c>
      <c r="AA230" s="15" t="str">
        <f>IF($B229="","",DATE($B229,$C229,21))</f>
        <v/>
      </c>
      <c r="AB230" s="15" t="str">
        <f>IF($B229="","",DATE($B229,$C229,22))</f>
        <v/>
      </c>
      <c r="AC230" s="15" t="str">
        <f>IF($B229="","",DATE($B229,$C229,23))</f>
        <v/>
      </c>
      <c r="AD230" s="15" t="str">
        <f>IF($B229="","",DATE($B229,$C229,24))</f>
        <v/>
      </c>
      <c r="AE230" s="15" t="str">
        <f>IF($B229="","",DATE($B229,$C229,25))</f>
        <v/>
      </c>
      <c r="AF230" s="15" t="str">
        <f>IF($B229="","",DATE($B229,$C229,26))</f>
        <v/>
      </c>
      <c r="AG230" s="15" t="str">
        <f>IF($B229="","",DATE($B229,$C229,27))</f>
        <v/>
      </c>
      <c r="AH230" s="15" t="str">
        <f>IF($B229="","",DATE($B229,$C229,28))</f>
        <v/>
      </c>
      <c r="AI230" s="15" t="str">
        <f>IF($B229="","",IF(MONTH(DATE($B229,$C229,29))=$C229,DATE($B229,$C229,29),""))</f>
        <v/>
      </c>
      <c r="AJ230" s="15" t="str">
        <f>IF($B229="","",IF(MONTH(DATE($B229,$C229,30))=$C229,DATE($B229,$C229,30),""))</f>
        <v/>
      </c>
      <c r="AK230" s="15" t="str">
        <f>IF($B229="","",IF(MONTH(DATE($B229,$C229,31))=$C229,DATE($B229,$C229,31),""))</f>
        <v/>
      </c>
      <c r="AL230" s="86" t="s">
        <v>8</v>
      </c>
      <c r="AM230" s="86" t="s">
        <v>4</v>
      </c>
      <c r="AN230" s="88" t="s">
        <v>35</v>
      </c>
      <c r="AO230" s="93" t="s">
        <v>42</v>
      </c>
      <c r="AP230" s="89" t="s">
        <v>34</v>
      </c>
      <c r="AQ230" s="91" t="s">
        <v>13</v>
      </c>
    </row>
    <row r="231" spans="1:43" ht="20.25" hidden="1" customHeight="1" thickBot="1" x14ac:dyDescent="0.45">
      <c r="A231" s="54" t="s">
        <v>26</v>
      </c>
      <c r="B231" s="54">
        <f>COUNTIFS(G230:AK230,"&gt;="&amp;H$5,G230:AK230,"&lt;="&amp;P$5,G231:AK231,"土",G232:AK232,"〇")+COUNTIFS(G230:AK230,"&gt;="&amp;H$5,G230:AK230,"&lt;="&amp;P$5,G231:AK231,"日",G232:AK232,"〇")</f>
        <v>0</v>
      </c>
      <c r="C231" s="54">
        <f>COUNTIFS(G230:AK230,"&gt;="&amp;H$5,G230:AK230,"&lt;="&amp;P$5,G231:AK231,"土",G234:AK234,"〇")+COUNTIFS(G230:AK230,"&gt;="&amp;H$5,G230:AK230,"&lt;="&amp;P$5,G231:AK231,"日",G234:AK234,"〇")</f>
        <v>0</v>
      </c>
      <c r="E231" s="84"/>
      <c r="F231" s="85"/>
      <c r="G231" s="19" t="str">
        <f>IFERROR(IF(WEEKDAY(G230,1)=1,"日",IF(WEEKDAY(G230,1)=2,"月",IF(WEEKDAY(G230,1)=3,"火",IF(WEEKDAY(G230,1)=4,"水",IF(WEEKDAY(G230,1)=5,"木",IF(WEEKDAY(G230,1)=6,"金","土")))))),"")</f>
        <v/>
      </c>
      <c r="H231" s="19" t="str">
        <f t="shared" ref="H231:N231" si="47">IFERROR(IF(WEEKDAY(H230,1)=1,"日",IF(WEEKDAY(H230,1)=2,"月",IF(WEEKDAY(H230,1)=3,"火",IF(WEEKDAY(H230,1)=4,"水",IF(WEEKDAY(H230,1)=5,"木",IF(WEEKDAY(H230,1)=6,"金","土")))))),"")</f>
        <v/>
      </c>
      <c r="I231" s="19" t="str">
        <f t="shared" si="47"/>
        <v/>
      </c>
      <c r="J231" s="19" t="str">
        <f t="shared" si="47"/>
        <v/>
      </c>
      <c r="K231" s="19" t="str">
        <f t="shared" si="47"/>
        <v/>
      </c>
      <c r="L231" s="19" t="str">
        <f t="shared" si="47"/>
        <v/>
      </c>
      <c r="M231" s="19" t="str">
        <f t="shared" si="47"/>
        <v/>
      </c>
      <c r="N231" s="19" t="str">
        <f t="shared" si="47"/>
        <v/>
      </c>
      <c r="O231" s="19" t="str">
        <f>IFERROR(IF(WEEKDAY(O230,1)=1,"日",IF(WEEKDAY(O230,1)=2,"月",IF(WEEKDAY(O230,1)=3,"火",IF(WEEKDAY(O230,1)=4,"水",IF(WEEKDAY(O230,1)=5,"木",IF(WEEKDAY(O230,1)=6,"金","土")))))),"")</f>
        <v/>
      </c>
      <c r="P231" s="19" t="str">
        <f t="shared" ref="P231:AK231" si="48">IFERROR(IF(WEEKDAY(P230,1)=1,"日",IF(WEEKDAY(P230,1)=2,"月",IF(WEEKDAY(P230,1)=3,"火",IF(WEEKDAY(P230,1)=4,"水",IF(WEEKDAY(P230,1)=5,"木",IF(WEEKDAY(P230,1)=6,"金","土")))))),"")</f>
        <v/>
      </c>
      <c r="Q231" s="19" t="str">
        <f t="shared" si="48"/>
        <v/>
      </c>
      <c r="R231" s="19" t="str">
        <f t="shared" si="48"/>
        <v/>
      </c>
      <c r="S231" s="19" t="str">
        <f t="shared" si="48"/>
        <v/>
      </c>
      <c r="T231" s="19" t="str">
        <f t="shared" si="48"/>
        <v/>
      </c>
      <c r="U231" s="19" t="str">
        <f t="shared" si="48"/>
        <v/>
      </c>
      <c r="V231" s="19" t="str">
        <f t="shared" si="48"/>
        <v/>
      </c>
      <c r="W231" s="19" t="str">
        <f t="shared" si="48"/>
        <v/>
      </c>
      <c r="X231" s="19" t="str">
        <f t="shared" si="48"/>
        <v/>
      </c>
      <c r="Y231" s="19" t="str">
        <f t="shared" si="48"/>
        <v/>
      </c>
      <c r="Z231" s="19" t="str">
        <f t="shared" si="48"/>
        <v/>
      </c>
      <c r="AA231" s="19" t="str">
        <f t="shared" si="48"/>
        <v/>
      </c>
      <c r="AB231" s="19" t="str">
        <f t="shared" si="48"/>
        <v/>
      </c>
      <c r="AC231" s="19" t="str">
        <f t="shared" si="48"/>
        <v/>
      </c>
      <c r="AD231" s="19" t="str">
        <f t="shared" si="48"/>
        <v/>
      </c>
      <c r="AE231" s="19" t="str">
        <f t="shared" si="48"/>
        <v/>
      </c>
      <c r="AF231" s="19" t="str">
        <f t="shared" si="48"/>
        <v/>
      </c>
      <c r="AG231" s="19" t="str">
        <f t="shared" si="48"/>
        <v/>
      </c>
      <c r="AH231" s="19" t="str">
        <f t="shared" si="48"/>
        <v/>
      </c>
      <c r="AI231" s="19" t="str">
        <f t="shared" si="48"/>
        <v/>
      </c>
      <c r="AJ231" s="19" t="str">
        <f t="shared" si="48"/>
        <v/>
      </c>
      <c r="AK231" s="19" t="str">
        <f t="shared" si="48"/>
        <v/>
      </c>
      <c r="AL231" s="87"/>
      <c r="AM231" s="87"/>
      <c r="AN231" s="87"/>
      <c r="AO231" s="94"/>
      <c r="AP231" s="90"/>
      <c r="AQ231" s="92"/>
    </row>
    <row r="232" spans="1:43" ht="20.25" hidden="1" customHeight="1" x14ac:dyDescent="0.4">
      <c r="A232" s="54" t="s">
        <v>32</v>
      </c>
      <c r="B232" s="56">
        <f>AL232</f>
        <v>0</v>
      </c>
      <c r="C232" s="56">
        <f>AL234</f>
        <v>0</v>
      </c>
      <c r="E232" s="95" t="s">
        <v>0</v>
      </c>
      <c r="F232" s="63" t="s">
        <v>7</v>
      </c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15">
        <f>COUNTIFS(G230:AK230,"&gt;="&amp;H$5,G230:AK230,"&lt;="&amp;P$5,G232:AK232,"〇")</f>
        <v>0</v>
      </c>
      <c r="AM232" s="96">
        <f>IFERROR(AL233/AL232,0)</f>
        <v>0</v>
      </c>
      <c r="AN232" s="97" t="str">
        <f>IF(AND(AL232=0,AL233=0),"対象外",
IF(B231=0,"対象外",
IF(AND(B231/AL232&lt;0.285,AL233&gt;=B231),"〇",
IF(AM232&lt;0.285,"×","〇"))))</f>
        <v>対象外</v>
      </c>
      <c r="AO232" s="78"/>
      <c r="AP232" s="98"/>
      <c r="AQ232" s="100" t="s">
        <v>27</v>
      </c>
    </row>
    <row r="233" spans="1:43" ht="20.25" hidden="1" customHeight="1" thickBot="1" x14ac:dyDescent="0.45">
      <c r="A233" s="54" t="s">
        <v>33</v>
      </c>
      <c r="B233" s="54">
        <f>AL233</f>
        <v>0</v>
      </c>
      <c r="C233" s="54">
        <f>AL235</f>
        <v>0</v>
      </c>
      <c r="E233" s="69"/>
      <c r="F233" s="5" t="s">
        <v>10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8"/>
      <c r="AL233" s="7">
        <f>COUNTIFS(G230:AK230,"&gt;="&amp;H$5,G230:AK230,"&lt;="&amp;P$5,G233:AK233,"&lt;&gt;"&amp;"")</f>
        <v>0</v>
      </c>
      <c r="AM233" s="71"/>
      <c r="AN233" s="73"/>
      <c r="AO233" s="79"/>
      <c r="AP233" s="99"/>
      <c r="AQ233" s="101"/>
    </row>
    <row r="234" spans="1:43" ht="20.25" hidden="1" customHeight="1" thickTop="1" x14ac:dyDescent="0.4">
      <c r="A234" s="54" t="s">
        <v>25</v>
      </c>
      <c r="B234" s="57" t="str">
        <f>AN232</f>
        <v>対象外</v>
      </c>
      <c r="C234" s="57" t="str">
        <f>AN234</f>
        <v>対象外</v>
      </c>
      <c r="E234" s="68" t="s">
        <v>1</v>
      </c>
      <c r="F234" s="6" t="s">
        <v>7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27">
        <f>COUNTIFS(G230:AK230,"&gt;="&amp;H$5,G230:AK230,"&lt;="&amp;P$5,G234:AK234,"〇")</f>
        <v>0</v>
      </c>
      <c r="AM234" s="70">
        <f>IFERROR(AL235/AL234,0)</f>
        <v>0</v>
      </c>
      <c r="AN234" s="72" t="str">
        <f>IF(AND(AL234=0,AL235=0),"対象外",
IF(C231=0,"対象外",
IF(AND(C231/AL234&lt;0.285,AL235&gt;=C231),"〇",
IF(AM234&lt;0.285,"×","〇"))))</f>
        <v>対象外</v>
      </c>
      <c r="AO234" s="80" t="str">
        <f>C236</f>
        <v>対象外</v>
      </c>
      <c r="AP234" s="74" t="str">
        <f>IF(AN234="対象外","－",
IF(AN234="×","×",
IF(AND(COUNTIFS(G232:AK232,"〇",G233:AK233,"●",G234:AK234,"〇")=COUNTIFS(G233:AK233,"●",G234:AK234,"〇",G235:AK235,"●"),COUNTIF(G235:AK235,"●")&gt;0),"〇",
IF(AND(COUNTIF(G233:AK233,"●")=0,COUNTIF(G235:AK235,"●")=0,AN234="〇"),"〇","×"))))</f>
        <v>－</v>
      </c>
      <c r="AQ234" s="76" t="s">
        <v>24</v>
      </c>
    </row>
    <row r="235" spans="1:43" ht="20.25" hidden="1" customHeight="1" thickBot="1" x14ac:dyDescent="0.45">
      <c r="A235" s="54" t="s">
        <v>38</v>
      </c>
      <c r="B235" s="57"/>
      <c r="C235" s="57" t="str">
        <f>IF(C229="","",AP234)</f>
        <v/>
      </c>
      <c r="E235" s="69"/>
      <c r="F235" s="5" t="s">
        <v>10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8"/>
      <c r="AL235" s="7">
        <f>COUNTIFS(G230:AK230,"&gt;="&amp;H$5,G230:AK230,"&lt;="&amp;P$5,G235:AK235,"&lt;&gt;"&amp;"")</f>
        <v>0</v>
      </c>
      <c r="AM235" s="71"/>
      <c r="AN235" s="73"/>
      <c r="AO235" s="81"/>
      <c r="AP235" s="75"/>
      <c r="AQ235" s="77"/>
    </row>
    <row r="236" spans="1:43" ht="42" hidden="1" customHeight="1" thickTop="1" thickBot="1" x14ac:dyDescent="0.45">
      <c r="A236" s="58" t="s">
        <v>39</v>
      </c>
      <c r="C236" s="62" t="str">
        <f>IF(OR(C229="",AN234="対象外"),"対象外",IF(AND(COUNTIFS(G232:AK232,"〇",G233:AK233,"●",G234:AK234,"〇")=COUNTIFS(G233:AK233,"●",G234:AK234,"〇",G235:AK235,"●"),COUNTIF(G235:AK235,"●")&gt;0),"〇","×"))</f>
        <v>対象外</v>
      </c>
      <c r="E236" s="25" t="s">
        <v>13</v>
      </c>
      <c r="F236" s="20"/>
      <c r="G236" s="22"/>
      <c r="H236" s="22"/>
      <c r="I236" s="22"/>
      <c r="J236" s="22"/>
      <c r="K236" s="22"/>
      <c r="L236" s="22"/>
      <c r="M236" s="22"/>
      <c r="N236" s="22"/>
      <c r="O236" s="21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60"/>
      <c r="AL236" s="31"/>
      <c r="AM236" s="32"/>
      <c r="AN236" s="32"/>
      <c r="AO236" s="32"/>
      <c r="AP236" s="33"/>
      <c r="AQ236" s="23" t="s">
        <v>17</v>
      </c>
    </row>
    <row r="237" spans="1:43" ht="20.25" hidden="1" customHeight="1" x14ac:dyDescent="0.4">
      <c r="E237" s="14"/>
      <c r="F237" s="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4"/>
      <c r="AL237" s="10"/>
      <c r="AM237" s="11"/>
    </row>
    <row r="238" spans="1:43" ht="20.25" hidden="1" customHeight="1" thickBot="1" x14ac:dyDescent="0.45">
      <c r="A238" s="54" t="s">
        <v>30</v>
      </c>
      <c r="B238" s="54" t="str">
        <f>IF(C238="","",IF(C229=12,B229+1,B229))</f>
        <v/>
      </c>
      <c r="C238" s="59" t="str">
        <f>IF(C229="","",IF(DATE(IF(C229=12,B229+1,B229),IF(C229=12,1,C229+1),1)&gt;P$5,"",IF(C229=12,1,C229+1)))</f>
        <v/>
      </c>
      <c r="E238" s="11" t="str">
        <f>IF(B238="","","令和"&amp;B238-2018&amp;"年"&amp;C238&amp;"月")</f>
        <v/>
      </c>
      <c r="G238" s="12" t="s">
        <v>11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1"/>
      <c r="AL238" s="10"/>
      <c r="AM238" s="11"/>
    </row>
    <row r="239" spans="1:43" ht="20.25" hidden="1" customHeight="1" x14ac:dyDescent="0.4">
      <c r="E239" s="82"/>
      <c r="F239" s="83"/>
      <c r="G239" s="15" t="str">
        <f>IF($B238="","",DATE($B238,$C238,1))</f>
        <v/>
      </c>
      <c r="H239" s="15" t="str">
        <f>IF($B238="","",DATE($B238,$C238,2))</f>
        <v/>
      </c>
      <c r="I239" s="15" t="str">
        <f>IF($B238="","",DATE($B238,$C238,3))</f>
        <v/>
      </c>
      <c r="J239" s="15" t="str">
        <f>IF($B238="","",DATE($B238,$C238,4))</f>
        <v/>
      </c>
      <c r="K239" s="15" t="str">
        <f>IF($B238="","",DATE($B238,$C238,5))</f>
        <v/>
      </c>
      <c r="L239" s="15" t="str">
        <f>IF($B238="","",DATE($B238,$C238,6))</f>
        <v/>
      </c>
      <c r="M239" s="15" t="str">
        <f>IF($B238="","",DATE($B238,$C238,7))</f>
        <v/>
      </c>
      <c r="N239" s="15" t="str">
        <f>IF($B238="","",DATE($B238,$C238,8))</f>
        <v/>
      </c>
      <c r="O239" s="15" t="str">
        <f>IF($B238="","",DATE($B238,$C238,9))</f>
        <v/>
      </c>
      <c r="P239" s="15" t="str">
        <f>IF($B238="","",DATE($B238,$C238,10))</f>
        <v/>
      </c>
      <c r="Q239" s="15" t="str">
        <f>IF($B238="","",DATE($B238,$C238,11))</f>
        <v/>
      </c>
      <c r="R239" s="15" t="str">
        <f>IF($B238="","",DATE($B238,$C238,12))</f>
        <v/>
      </c>
      <c r="S239" s="15" t="str">
        <f>IF($B238="","",DATE($B238,$C238,13))</f>
        <v/>
      </c>
      <c r="T239" s="15" t="str">
        <f>IF($B238="","",DATE($B238,$C238,14))</f>
        <v/>
      </c>
      <c r="U239" s="15" t="str">
        <f>IF($B238="","",DATE($B238,$C238,15))</f>
        <v/>
      </c>
      <c r="V239" s="15" t="str">
        <f>IF($B238="","",DATE($B238,$C238,16))</f>
        <v/>
      </c>
      <c r="W239" s="15" t="str">
        <f>IF($B238="","",DATE($B238,$C238,17))</f>
        <v/>
      </c>
      <c r="X239" s="15" t="str">
        <f>IF($B238="","",DATE($B238,$C238,18))</f>
        <v/>
      </c>
      <c r="Y239" s="15" t="str">
        <f>IF($B238="","",DATE($B238,$C238,19))</f>
        <v/>
      </c>
      <c r="Z239" s="15" t="str">
        <f>IF($B238="","",DATE($B238,$C238,20))</f>
        <v/>
      </c>
      <c r="AA239" s="15" t="str">
        <f>IF($B238="","",DATE($B238,$C238,21))</f>
        <v/>
      </c>
      <c r="AB239" s="15" t="str">
        <f>IF($B238="","",DATE($B238,$C238,22))</f>
        <v/>
      </c>
      <c r="AC239" s="15" t="str">
        <f>IF($B238="","",DATE($B238,$C238,23))</f>
        <v/>
      </c>
      <c r="AD239" s="15" t="str">
        <f>IF($B238="","",DATE($B238,$C238,24))</f>
        <v/>
      </c>
      <c r="AE239" s="15" t="str">
        <f>IF($B238="","",DATE($B238,$C238,25))</f>
        <v/>
      </c>
      <c r="AF239" s="15" t="str">
        <f>IF($B238="","",DATE($B238,$C238,26))</f>
        <v/>
      </c>
      <c r="AG239" s="15" t="str">
        <f>IF($B238="","",DATE($B238,$C238,27))</f>
        <v/>
      </c>
      <c r="AH239" s="15" t="str">
        <f>IF($B238="","",DATE($B238,$C238,28))</f>
        <v/>
      </c>
      <c r="AI239" s="15" t="str">
        <f>IF($B238="","",IF(MONTH(DATE($B238,$C238,29))=$C238,DATE($B238,$C238,29),""))</f>
        <v/>
      </c>
      <c r="AJ239" s="15" t="str">
        <f>IF($B238="","",IF(MONTH(DATE($B238,$C238,30))=$C238,DATE($B238,$C238,30),""))</f>
        <v/>
      </c>
      <c r="AK239" s="15" t="str">
        <f>IF($B238="","",IF(MONTH(DATE($B238,$C238,31))=$C238,DATE($B238,$C238,31),""))</f>
        <v/>
      </c>
      <c r="AL239" s="86" t="s">
        <v>8</v>
      </c>
      <c r="AM239" s="86" t="s">
        <v>4</v>
      </c>
      <c r="AN239" s="88" t="s">
        <v>35</v>
      </c>
      <c r="AO239" s="93" t="s">
        <v>42</v>
      </c>
      <c r="AP239" s="89" t="s">
        <v>34</v>
      </c>
      <c r="AQ239" s="91" t="s">
        <v>13</v>
      </c>
    </row>
    <row r="240" spans="1:43" ht="20.25" hidden="1" customHeight="1" thickBot="1" x14ac:dyDescent="0.45">
      <c r="A240" s="54" t="s">
        <v>26</v>
      </c>
      <c r="B240" s="54">
        <f>COUNTIFS(G239:AK239,"&gt;="&amp;H$5,G239:AK239,"&lt;="&amp;P$5,G240:AK240,"土",G241:AK241,"〇")+COUNTIFS(G239:AK239,"&gt;="&amp;H$5,G239:AK239,"&lt;="&amp;P$5,G240:AK240,"日",G241:AK241,"〇")</f>
        <v>0</v>
      </c>
      <c r="C240" s="54">
        <f>COUNTIFS(G239:AK239,"&gt;="&amp;H$5,G239:AK239,"&lt;="&amp;P$5,G240:AK240,"土",G243:AK243,"〇")+COUNTIFS(G239:AK239,"&gt;="&amp;H$5,G239:AK239,"&lt;="&amp;P$5,G240:AK240,"日",G243:AK243,"〇")</f>
        <v>0</v>
      </c>
      <c r="E240" s="84"/>
      <c r="F240" s="85"/>
      <c r="G240" s="19" t="str">
        <f>IFERROR(IF(WEEKDAY(G239,1)=1,"日",IF(WEEKDAY(G239,1)=2,"月",IF(WEEKDAY(G239,1)=3,"火",IF(WEEKDAY(G239,1)=4,"水",IF(WEEKDAY(G239,1)=5,"木",IF(WEEKDAY(G239,1)=6,"金","土")))))),"")</f>
        <v/>
      </c>
      <c r="H240" s="19" t="str">
        <f t="shared" ref="H240:N240" si="49">IFERROR(IF(WEEKDAY(H239,1)=1,"日",IF(WEEKDAY(H239,1)=2,"月",IF(WEEKDAY(H239,1)=3,"火",IF(WEEKDAY(H239,1)=4,"水",IF(WEEKDAY(H239,1)=5,"木",IF(WEEKDAY(H239,1)=6,"金","土")))))),"")</f>
        <v/>
      </c>
      <c r="I240" s="19" t="str">
        <f t="shared" si="49"/>
        <v/>
      </c>
      <c r="J240" s="19" t="str">
        <f t="shared" si="49"/>
        <v/>
      </c>
      <c r="K240" s="19" t="str">
        <f t="shared" si="49"/>
        <v/>
      </c>
      <c r="L240" s="19" t="str">
        <f t="shared" si="49"/>
        <v/>
      </c>
      <c r="M240" s="19" t="str">
        <f t="shared" si="49"/>
        <v/>
      </c>
      <c r="N240" s="19" t="str">
        <f t="shared" si="49"/>
        <v/>
      </c>
      <c r="O240" s="19" t="str">
        <f>IFERROR(IF(WEEKDAY(O239,1)=1,"日",IF(WEEKDAY(O239,1)=2,"月",IF(WEEKDAY(O239,1)=3,"火",IF(WEEKDAY(O239,1)=4,"水",IF(WEEKDAY(O239,1)=5,"木",IF(WEEKDAY(O239,1)=6,"金","土")))))),"")</f>
        <v/>
      </c>
      <c r="P240" s="19" t="str">
        <f t="shared" ref="P240:AK240" si="50">IFERROR(IF(WEEKDAY(P239,1)=1,"日",IF(WEEKDAY(P239,1)=2,"月",IF(WEEKDAY(P239,1)=3,"火",IF(WEEKDAY(P239,1)=4,"水",IF(WEEKDAY(P239,1)=5,"木",IF(WEEKDAY(P239,1)=6,"金","土")))))),"")</f>
        <v/>
      </c>
      <c r="Q240" s="19" t="str">
        <f t="shared" si="50"/>
        <v/>
      </c>
      <c r="R240" s="19" t="str">
        <f t="shared" si="50"/>
        <v/>
      </c>
      <c r="S240" s="19" t="str">
        <f t="shared" si="50"/>
        <v/>
      </c>
      <c r="T240" s="19" t="str">
        <f t="shared" si="50"/>
        <v/>
      </c>
      <c r="U240" s="19" t="str">
        <f t="shared" si="50"/>
        <v/>
      </c>
      <c r="V240" s="19" t="str">
        <f t="shared" si="50"/>
        <v/>
      </c>
      <c r="W240" s="19" t="str">
        <f t="shared" si="50"/>
        <v/>
      </c>
      <c r="X240" s="19" t="str">
        <f t="shared" si="50"/>
        <v/>
      </c>
      <c r="Y240" s="19" t="str">
        <f t="shared" si="50"/>
        <v/>
      </c>
      <c r="Z240" s="19" t="str">
        <f t="shared" si="50"/>
        <v/>
      </c>
      <c r="AA240" s="19" t="str">
        <f t="shared" si="50"/>
        <v/>
      </c>
      <c r="AB240" s="19" t="str">
        <f t="shared" si="50"/>
        <v/>
      </c>
      <c r="AC240" s="19" t="str">
        <f t="shared" si="50"/>
        <v/>
      </c>
      <c r="AD240" s="19" t="str">
        <f t="shared" si="50"/>
        <v/>
      </c>
      <c r="AE240" s="19" t="str">
        <f t="shared" si="50"/>
        <v/>
      </c>
      <c r="AF240" s="19" t="str">
        <f t="shared" si="50"/>
        <v/>
      </c>
      <c r="AG240" s="19" t="str">
        <f t="shared" si="50"/>
        <v/>
      </c>
      <c r="AH240" s="19" t="str">
        <f t="shared" si="50"/>
        <v/>
      </c>
      <c r="AI240" s="19" t="str">
        <f t="shared" si="50"/>
        <v/>
      </c>
      <c r="AJ240" s="19" t="str">
        <f t="shared" si="50"/>
        <v/>
      </c>
      <c r="AK240" s="19" t="str">
        <f t="shared" si="50"/>
        <v/>
      </c>
      <c r="AL240" s="87"/>
      <c r="AM240" s="87"/>
      <c r="AN240" s="87"/>
      <c r="AO240" s="94"/>
      <c r="AP240" s="90"/>
      <c r="AQ240" s="92"/>
    </row>
    <row r="241" spans="1:43" ht="20.25" hidden="1" customHeight="1" x14ac:dyDescent="0.4">
      <c r="A241" s="54" t="s">
        <v>32</v>
      </c>
      <c r="B241" s="56">
        <f>AL241</f>
        <v>0</v>
      </c>
      <c r="C241" s="56">
        <f>AL243</f>
        <v>0</v>
      </c>
      <c r="E241" s="95" t="s">
        <v>0</v>
      </c>
      <c r="F241" s="63" t="s">
        <v>7</v>
      </c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15">
        <f>COUNTIFS(G239:AK239,"&gt;="&amp;H$5,G239:AK239,"&lt;="&amp;P$5,G241:AK241,"〇")</f>
        <v>0</v>
      </c>
      <c r="AM241" s="96">
        <f>IFERROR(AL242/AL241,0)</f>
        <v>0</v>
      </c>
      <c r="AN241" s="97" t="str">
        <f>IF(AND(AL241=0,AL242=0),"対象外",
IF(B240=0,"対象外",
IF(AND(B240/AL241&lt;0.285,AL242&gt;=B240),"〇",
IF(AM241&lt;0.285,"×","〇"))))</f>
        <v>対象外</v>
      </c>
      <c r="AO241" s="78"/>
      <c r="AP241" s="98"/>
      <c r="AQ241" s="100" t="s">
        <v>27</v>
      </c>
    </row>
    <row r="242" spans="1:43" ht="20.25" hidden="1" customHeight="1" thickBot="1" x14ac:dyDescent="0.45">
      <c r="A242" s="54" t="s">
        <v>33</v>
      </c>
      <c r="B242" s="54">
        <f>AL242</f>
        <v>0</v>
      </c>
      <c r="C242" s="54">
        <f>AL244</f>
        <v>0</v>
      </c>
      <c r="E242" s="69"/>
      <c r="F242" s="5" t="s">
        <v>10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8"/>
      <c r="AL242" s="7">
        <f>COUNTIFS(G239:AK239,"&gt;="&amp;H$5,G239:AK239,"&lt;="&amp;P$5,G242:AK242,"&lt;&gt;"&amp;"")</f>
        <v>0</v>
      </c>
      <c r="AM242" s="71"/>
      <c r="AN242" s="73"/>
      <c r="AO242" s="79"/>
      <c r="AP242" s="99"/>
      <c r="AQ242" s="101"/>
    </row>
    <row r="243" spans="1:43" ht="20.25" hidden="1" customHeight="1" thickTop="1" x14ac:dyDescent="0.4">
      <c r="A243" s="54" t="s">
        <v>25</v>
      </c>
      <c r="B243" s="57" t="str">
        <f>AN241</f>
        <v>対象外</v>
      </c>
      <c r="C243" s="57" t="str">
        <f>AN243</f>
        <v>対象外</v>
      </c>
      <c r="E243" s="68" t="s">
        <v>1</v>
      </c>
      <c r="F243" s="6" t="s">
        <v>7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27">
        <f>COUNTIFS(G239:AK239,"&gt;="&amp;H$5,G239:AK239,"&lt;="&amp;P$5,G243:AK243,"〇")</f>
        <v>0</v>
      </c>
      <c r="AM243" s="70">
        <f>IFERROR(AL244/AL243,0)</f>
        <v>0</v>
      </c>
      <c r="AN243" s="72" t="str">
        <f>IF(AND(AL243=0,AL244=0),"対象外",
IF(C240=0,"対象外",
IF(AND(C240/AL243&lt;0.285,AL244&gt;=C240),"〇",
IF(AM243&lt;0.285,"×","〇"))))</f>
        <v>対象外</v>
      </c>
      <c r="AO243" s="80" t="str">
        <f>C245</f>
        <v>対象外</v>
      </c>
      <c r="AP243" s="74" t="str">
        <f>IF(AN243="対象外","－",
IF(AN243="×","×",
IF(AND(COUNTIFS(G241:AK241,"〇",G242:AK242,"●",G243:AK243,"〇")=COUNTIFS(G242:AK242,"●",G243:AK243,"〇",G244:AK244,"●"),COUNTIF(G244:AK244,"●")&gt;0),"〇",
IF(AND(COUNTIF(G242:AK242,"●")=0,COUNTIF(G244:AK244,"●")=0,AN243="〇"),"〇","×"))))</f>
        <v>－</v>
      </c>
      <c r="AQ243" s="76" t="s">
        <v>24</v>
      </c>
    </row>
    <row r="244" spans="1:43" ht="20.25" hidden="1" customHeight="1" thickBot="1" x14ac:dyDescent="0.45">
      <c r="A244" s="54" t="s">
        <v>38</v>
      </c>
      <c r="B244" s="57"/>
      <c r="C244" s="57" t="str">
        <f>IF(C238="","",AP243)</f>
        <v/>
      </c>
      <c r="E244" s="69"/>
      <c r="F244" s="5" t="s">
        <v>10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8"/>
      <c r="AL244" s="7">
        <f>COUNTIFS(G239:AK239,"&gt;="&amp;H$5,G239:AK239,"&lt;="&amp;P$5,G244:AK244,"&lt;&gt;"&amp;"")</f>
        <v>0</v>
      </c>
      <c r="AM244" s="71"/>
      <c r="AN244" s="73"/>
      <c r="AO244" s="81"/>
      <c r="AP244" s="75"/>
      <c r="AQ244" s="77"/>
    </row>
    <row r="245" spans="1:43" ht="42" hidden="1" customHeight="1" thickTop="1" thickBot="1" x14ac:dyDescent="0.45">
      <c r="A245" s="58" t="s">
        <v>39</v>
      </c>
      <c r="C245" s="62" t="str">
        <f>IF(OR(C238="",AN243="対象外"),"対象外",IF(AND(COUNTIFS(G241:AK241,"〇",G242:AK242,"●",G243:AK243,"〇")=COUNTIFS(G242:AK242,"●",G243:AK243,"〇",G244:AK244,"●"),COUNTIF(G244:AK244,"●")&gt;0),"〇","×"))</f>
        <v>対象外</v>
      </c>
      <c r="E245" s="25" t="s">
        <v>13</v>
      </c>
      <c r="F245" s="20"/>
      <c r="G245" s="22"/>
      <c r="H245" s="22"/>
      <c r="I245" s="22"/>
      <c r="J245" s="22"/>
      <c r="K245" s="22"/>
      <c r="L245" s="22"/>
      <c r="M245" s="22"/>
      <c r="N245" s="22"/>
      <c r="O245" s="21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60"/>
      <c r="AL245" s="31"/>
      <c r="AM245" s="32"/>
      <c r="AN245" s="32"/>
      <c r="AO245" s="32"/>
      <c r="AP245" s="33"/>
      <c r="AQ245" s="23" t="s">
        <v>17</v>
      </c>
    </row>
    <row r="246" spans="1:43" ht="20.25" hidden="1" customHeight="1" x14ac:dyDescent="0.4">
      <c r="E246" s="14"/>
      <c r="F246" s="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4"/>
      <c r="AL246" s="10"/>
      <c r="AM246" s="11"/>
    </row>
    <row r="247" spans="1:43" ht="20.25" hidden="1" customHeight="1" thickBot="1" x14ac:dyDescent="0.45">
      <c r="A247" s="54" t="s">
        <v>30</v>
      </c>
      <c r="B247" s="54" t="str">
        <f>IF(C247="","",IF(C238=12,B238+1,B238))</f>
        <v/>
      </c>
      <c r="C247" s="59" t="str">
        <f>IF(C238="","",IF(DATE(IF(C238=12,B238+1,B238),IF(C238=12,1,C238+1),1)&gt;P$5,"",IF(C238=12,1,C238+1)))</f>
        <v/>
      </c>
      <c r="E247" s="11" t="str">
        <f>IF(B247="","","令和"&amp;B247-2018&amp;"年"&amp;C247&amp;"月")</f>
        <v/>
      </c>
      <c r="G247" s="12" t="s">
        <v>11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1"/>
      <c r="AL247" s="10"/>
      <c r="AM247" s="11"/>
    </row>
    <row r="248" spans="1:43" ht="20.25" hidden="1" customHeight="1" x14ac:dyDescent="0.4">
      <c r="E248" s="82"/>
      <c r="F248" s="83"/>
      <c r="G248" s="15" t="str">
        <f>IF($B247="","",DATE($B247,$C247,1))</f>
        <v/>
      </c>
      <c r="H248" s="15" t="str">
        <f>IF($B247="","",DATE($B247,$C247,2))</f>
        <v/>
      </c>
      <c r="I248" s="15" t="str">
        <f>IF($B247="","",DATE($B247,$C247,3))</f>
        <v/>
      </c>
      <c r="J248" s="15" t="str">
        <f>IF($B247="","",DATE($B247,$C247,4))</f>
        <v/>
      </c>
      <c r="K248" s="15" t="str">
        <f>IF($B247="","",DATE($B247,$C247,5))</f>
        <v/>
      </c>
      <c r="L248" s="15" t="str">
        <f>IF($B247="","",DATE($B247,$C247,6))</f>
        <v/>
      </c>
      <c r="M248" s="15" t="str">
        <f>IF($B247="","",DATE($B247,$C247,7))</f>
        <v/>
      </c>
      <c r="N248" s="15" t="str">
        <f>IF($B247="","",DATE($B247,$C247,8))</f>
        <v/>
      </c>
      <c r="O248" s="15" t="str">
        <f>IF($B247="","",DATE($B247,$C247,9))</f>
        <v/>
      </c>
      <c r="P248" s="15" t="str">
        <f>IF($B247="","",DATE($B247,$C247,10))</f>
        <v/>
      </c>
      <c r="Q248" s="15" t="str">
        <f>IF($B247="","",DATE($B247,$C247,11))</f>
        <v/>
      </c>
      <c r="R248" s="15" t="str">
        <f>IF($B247="","",DATE($B247,$C247,12))</f>
        <v/>
      </c>
      <c r="S248" s="15" t="str">
        <f>IF($B247="","",DATE($B247,$C247,13))</f>
        <v/>
      </c>
      <c r="T248" s="15" t="str">
        <f>IF($B247="","",DATE($B247,$C247,14))</f>
        <v/>
      </c>
      <c r="U248" s="15" t="str">
        <f>IF($B247="","",DATE($B247,$C247,15))</f>
        <v/>
      </c>
      <c r="V248" s="15" t="str">
        <f>IF($B247="","",DATE($B247,$C247,16))</f>
        <v/>
      </c>
      <c r="W248" s="15" t="str">
        <f>IF($B247="","",DATE($B247,$C247,17))</f>
        <v/>
      </c>
      <c r="X248" s="15" t="str">
        <f>IF($B247="","",DATE($B247,$C247,18))</f>
        <v/>
      </c>
      <c r="Y248" s="15" t="str">
        <f>IF($B247="","",DATE($B247,$C247,19))</f>
        <v/>
      </c>
      <c r="Z248" s="15" t="str">
        <f>IF($B247="","",DATE($B247,$C247,20))</f>
        <v/>
      </c>
      <c r="AA248" s="15" t="str">
        <f>IF($B247="","",DATE($B247,$C247,21))</f>
        <v/>
      </c>
      <c r="AB248" s="15" t="str">
        <f>IF($B247="","",DATE($B247,$C247,22))</f>
        <v/>
      </c>
      <c r="AC248" s="15" t="str">
        <f>IF($B247="","",DATE($B247,$C247,23))</f>
        <v/>
      </c>
      <c r="AD248" s="15" t="str">
        <f>IF($B247="","",DATE($B247,$C247,24))</f>
        <v/>
      </c>
      <c r="AE248" s="15" t="str">
        <f>IF($B247="","",DATE($B247,$C247,25))</f>
        <v/>
      </c>
      <c r="AF248" s="15" t="str">
        <f>IF($B247="","",DATE($B247,$C247,26))</f>
        <v/>
      </c>
      <c r="AG248" s="15" t="str">
        <f>IF($B247="","",DATE($B247,$C247,27))</f>
        <v/>
      </c>
      <c r="AH248" s="15" t="str">
        <f>IF($B247="","",DATE($B247,$C247,28))</f>
        <v/>
      </c>
      <c r="AI248" s="15" t="str">
        <f>IF($B247="","",IF(MONTH(DATE($B247,$C247,29))=$C247,DATE($B247,$C247,29),""))</f>
        <v/>
      </c>
      <c r="AJ248" s="15" t="str">
        <f>IF($B247="","",IF(MONTH(DATE($B247,$C247,30))=$C247,DATE($B247,$C247,30),""))</f>
        <v/>
      </c>
      <c r="AK248" s="15" t="str">
        <f>IF($B247="","",IF(MONTH(DATE($B247,$C247,31))=$C247,DATE($B247,$C247,31),""))</f>
        <v/>
      </c>
      <c r="AL248" s="86" t="s">
        <v>8</v>
      </c>
      <c r="AM248" s="86" t="s">
        <v>4</v>
      </c>
      <c r="AN248" s="88" t="s">
        <v>35</v>
      </c>
      <c r="AO248" s="93" t="s">
        <v>42</v>
      </c>
      <c r="AP248" s="89" t="s">
        <v>34</v>
      </c>
      <c r="AQ248" s="91" t="s">
        <v>13</v>
      </c>
    </row>
    <row r="249" spans="1:43" ht="20.25" hidden="1" customHeight="1" thickBot="1" x14ac:dyDescent="0.45">
      <c r="A249" s="54" t="s">
        <v>26</v>
      </c>
      <c r="B249" s="54">
        <f>COUNTIFS(G248:AK248,"&gt;="&amp;H$5,G248:AK248,"&lt;="&amp;P$5,G249:AK249,"土",G250:AK250,"〇")+COUNTIFS(G248:AK248,"&gt;="&amp;H$5,G248:AK248,"&lt;="&amp;P$5,G249:AK249,"日",G250:AK250,"〇")</f>
        <v>0</v>
      </c>
      <c r="C249" s="54">
        <f>COUNTIFS(G248:AK248,"&gt;="&amp;H$5,G248:AK248,"&lt;="&amp;P$5,G249:AK249,"土",G252:AK252,"〇")+COUNTIFS(G248:AK248,"&gt;="&amp;H$5,G248:AK248,"&lt;="&amp;P$5,G249:AK249,"日",G252:AK252,"〇")</f>
        <v>0</v>
      </c>
      <c r="E249" s="84"/>
      <c r="F249" s="85"/>
      <c r="G249" s="19" t="str">
        <f>IFERROR(IF(WEEKDAY(G248,1)=1,"日",IF(WEEKDAY(G248,1)=2,"月",IF(WEEKDAY(G248,1)=3,"火",IF(WEEKDAY(G248,1)=4,"水",IF(WEEKDAY(G248,1)=5,"木",IF(WEEKDAY(G248,1)=6,"金","土")))))),"")</f>
        <v/>
      </c>
      <c r="H249" s="19" t="str">
        <f t="shared" ref="H249:N249" si="51">IFERROR(IF(WEEKDAY(H248,1)=1,"日",IF(WEEKDAY(H248,1)=2,"月",IF(WEEKDAY(H248,1)=3,"火",IF(WEEKDAY(H248,1)=4,"水",IF(WEEKDAY(H248,1)=5,"木",IF(WEEKDAY(H248,1)=6,"金","土")))))),"")</f>
        <v/>
      </c>
      <c r="I249" s="19" t="str">
        <f t="shared" si="51"/>
        <v/>
      </c>
      <c r="J249" s="19" t="str">
        <f t="shared" si="51"/>
        <v/>
      </c>
      <c r="K249" s="19" t="str">
        <f t="shared" si="51"/>
        <v/>
      </c>
      <c r="L249" s="19" t="str">
        <f t="shared" si="51"/>
        <v/>
      </c>
      <c r="M249" s="19" t="str">
        <f t="shared" si="51"/>
        <v/>
      </c>
      <c r="N249" s="19" t="str">
        <f t="shared" si="51"/>
        <v/>
      </c>
      <c r="O249" s="19" t="str">
        <f>IFERROR(IF(WEEKDAY(O248,1)=1,"日",IF(WEEKDAY(O248,1)=2,"月",IF(WEEKDAY(O248,1)=3,"火",IF(WEEKDAY(O248,1)=4,"水",IF(WEEKDAY(O248,1)=5,"木",IF(WEEKDAY(O248,1)=6,"金","土")))))),"")</f>
        <v/>
      </c>
      <c r="P249" s="19" t="str">
        <f t="shared" ref="P249:AK249" si="52">IFERROR(IF(WEEKDAY(P248,1)=1,"日",IF(WEEKDAY(P248,1)=2,"月",IF(WEEKDAY(P248,1)=3,"火",IF(WEEKDAY(P248,1)=4,"水",IF(WEEKDAY(P248,1)=5,"木",IF(WEEKDAY(P248,1)=6,"金","土")))))),"")</f>
        <v/>
      </c>
      <c r="Q249" s="19" t="str">
        <f t="shared" si="52"/>
        <v/>
      </c>
      <c r="R249" s="19" t="str">
        <f t="shared" si="52"/>
        <v/>
      </c>
      <c r="S249" s="19" t="str">
        <f t="shared" si="52"/>
        <v/>
      </c>
      <c r="T249" s="19" t="str">
        <f t="shared" si="52"/>
        <v/>
      </c>
      <c r="U249" s="19" t="str">
        <f t="shared" si="52"/>
        <v/>
      </c>
      <c r="V249" s="19" t="str">
        <f t="shared" si="52"/>
        <v/>
      </c>
      <c r="W249" s="19" t="str">
        <f t="shared" si="52"/>
        <v/>
      </c>
      <c r="X249" s="19" t="str">
        <f t="shared" si="52"/>
        <v/>
      </c>
      <c r="Y249" s="19" t="str">
        <f t="shared" si="52"/>
        <v/>
      </c>
      <c r="Z249" s="19" t="str">
        <f t="shared" si="52"/>
        <v/>
      </c>
      <c r="AA249" s="19" t="str">
        <f t="shared" si="52"/>
        <v/>
      </c>
      <c r="AB249" s="19" t="str">
        <f t="shared" si="52"/>
        <v/>
      </c>
      <c r="AC249" s="19" t="str">
        <f t="shared" si="52"/>
        <v/>
      </c>
      <c r="AD249" s="19" t="str">
        <f t="shared" si="52"/>
        <v/>
      </c>
      <c r="AE249" s="19" t="str">
        <f t="shared" si="52"/>
        <v/>
      </c>
      <c r="AF249" s="19" t="str">
        <f t="shared" si="52"/>
        <v/>
      </c>
      <c r="AG249" s="19" t="str">
        <f t="shared" si="52"/>
        <v/>
      </c>
      <c r="AH249" s="19" t="str">
        <f t="shared" si="52"/>
        <v/>
      </c>
      <c r="AI249" s="19" t="str">
        <f t="shared" si="52"/>
        <v/>
      </c>
      <c r="AJ249" s="19" t="str">
        <f t="shared" si="52"/>
        <v/>
      </c>
      <c r="AK249" s="19" t="str">
        <f t="shared" si="52"/>
        <v/>
      </c>
      <c r="AL249" s="87"/>
      <c r="AM249" s="87"/>
      <c r="AN249" s="87"/>
      <c r="AO249" s="94"/>
      <c r="AP249" s="90"/>
      <c r="AQ249" s="92"/>
    </row>
    <row r="250" spans="1:43" ht="20.25" hidden="1" customHeight="1" x14ac:dyDescent="0.4">
      <c r="A250" s="54" t="s">
        <v>32</v>
      </c>
      <c r="B250" s="56">
        <f>AL250</f>
        <v>0</v>
      </c>
      <c r="C250" s="56">
        <f>AL252</f>
        <v>0</v>
      </c>
      <c r="E250" s="95" t="s">
        <v>0</v>
      </c>
      <c r="F250" s="63" t="s">
        <v>7</v>
      </c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15">
        <f>COUNTIFS(G248:AK248,"&gt;="&amp;H$5,G248:AK248,"&lt;="&amp;P$5,G250:AK250,"〇")</f>
        <v>0</v>
      </c>
      <c r="AM250" s="96">
        <f>IFERROR(AL251/AL250,0)</f>
        <v>0</v>
      </c>
      <c r="AN250" s="97" t="str">
        <f>IF(AND(AL250=0,AL251=0),"対象外",
IF(B249=0,"対象外",
IF(AND(B249/AL250&lt;0.285,AL251&gt;=B249),"〇",
IF(AM250&lt;0.285,"×","〇"))))</f>
        <v>対象外</v>
      </c>
      <c r="AO250" s="78"/>
      <c r="AP250" s="98"/>
      <c r="AQ250" s="100" t="s">
        <v>27</v>
      </c>
    </row>
    <row r="251" spans="1:43" ht="20.25" hidden="1" customHeight="1" thickBot="1" x14ac:dyDescent="0.45">
      <c r="A251" s="54" t="s">
        <v>33</v>
      </c>
      <c r="B251" s="54">
        <f>AL251</f>
        <v>0</v>
      </c>
      <c r="C251" s="54">
        <f>AL253</f>
        <v>0</v>
      </c>
      <c r="E251" s="69"/>
      <c r="F251" s="5" t="s">
        <v>10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8"/>
      <c r="AL251" s="7">
        <f>COUNTIFS(G248:AK248,"&gt;="&amp;H$5,G248:AK248,"&lt;="&amp;P$5,G251:AK251,"&lt;&gt;"&amp;"")</f>
        <v>0</v>
      </c>
      <c r="AM251" s="71"/>
      <c r="AN251" s="73"/>
      <c r="AO251" s="79"/>
      <c r="AP251" s="99"/>
      <c r="AQ251" s="101"/>
    </row>
    <row r="252" spans="1:43" ht="20.25" hidden="1" customHeight="1" thickTop="1" x14ac:dyDescent="0.4">
      <c r="A252" s="54" t="s">
        <v>25</v>
      </c>
      <c r="B252" s="57" t="str">
        <f>AN250</f>
        <v>対象外</v>
      </c>
      <c r="C252" s="57" t="str">
        <f>AN252</f>
        <v>対象外</v>
      </c>
      <c r="E252" s="68" t="s">
        <v>1</v>
      </c>
      <c r="F252" s="6" t="s">
        <v>7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27">
        <f>COUNTIFS(G248:AK248,"&gt;="&amp;H$5,G248:AK248,"&lt;="&amp;P$5,G252:AK252,"〇")</f>
        <v>0</v>
      </c>
      <c r="AM252" s="70">
        <f>IFERROR(AL253/AL252,0)</f>
        <v>0</v>
      </c>
      <c r="AN252" s="72" t="str">
        <f>IF(AND(AL252=0,AL253=0),"対象外",
IF(C249=0,"対象外",
IF(AND(C249/AL252&lt;0.285,AL253&gt;=C249),"〇",
IF(AM252&lt;0.285,"×","〇"))))</f>
        <v>対象外</v>
      </c>
      <c r="AO252" s="80" t="str">
        <f>C254</f>
        <v>対象外</v>
      </c>
      <c r="AP252" s="74" t="str">
        <f>IF(AN252="対象外","－",
IF(AN252="×","×",
IF(AND(COUNTIFS(G250:AK250,"〇",G251:AK251,"●",G252:AK252,"〇")=COUNTIFS(G251:AK251,"●",G252:AK252,"〇",G253:AK253,"●"),COUNTIF(G253:AK253,"●")&gt;0),"〇",
IF(AND(COUNTIF(G251:AK251,"●")=0,COUNTIF(G253:AK253,"●")=0,AN252="〇"),"〇","×"))))</f>
        <v>－</v>
      </c>
      <c r="AQ252" s="76" t="s">
        <v>24</v>
      </c>
    </row>
    <row r="253" spans="1:43" ht="20.25" hidden="1" customHeight="1" thickBot="1" x14ac:dyDescent="0.45">
      <c r="A253" s="54" t="s">
        <v>38</v>
      </c>
      <c r="B253" s="57"/>
      <c r="C253" s="57" t="str">
        <f>IF(C247="","",AP252)</f>
        <v/>
      </c>
      <c r="E253" s="69"/>
      <c r="F253" s="5" t="s">
        <v>10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8"/>
      <c r="AL253" s="7">
        <f>COUNTIFS(G248:AK248,"&gt;="&amp;H$5,G248:AK248,"&lt;="&amp;P$5,G253:AK253,"&lt;&gt;"&amp;"")</f>
        <v>0</v>
      </c>
      <c r="AM253" s="71"/>
      <c r="AN253" s="73"/>
      <c r="AO253" s="81"/>
      <c r="AP253" s="75"/>
      <c r="AQ253" s="77"/>
    </row>
    <row r="254" spans="1:43" ht="42" hidden="1" customHeight="1" thickTop="1" thickBot="1" x14ac:dyDescent="0.45">
      <c r="A254" s="58" t="s">
        <v>39</v>
      </c>
      <c r="C254" s="62" t="str">
        <f>IF(OR(C247="",AN252="対象外"),"対象外",IF(AND(COUNTIFS(G250:AK250,"〇",G251:AK251,"●",G252:AK252,"〇")=COUNTIFS(G251:AK251,"●",G252:AK252,"〇",G253:AK253,"●"),COUNTIF(G253:AK253,"●")&gt;0),"〇","×"))</f>
        <v>対象外</v>
      </c>
      <c r="E254" s="25" t="s">
        <v>13</v>
      </c>
      <c r="F254" s="20"/>
      <c r="G254" s="22"/>
      <c r="H254" s="22"/>
      <c r="I254" s="22"/>
      <c r="J254" s="22"/>
      <c r="K254" s="22"/>
      <c r="L254" s="22"/>
      <c r="M254" s="22"/>
      <c r="N254" s="22"/>
      <c r="O254" s="21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60"/>
      <c r="AL254" s="31"/>
      <c r="AM254" s="32"/>
      <c r="AN254" s="32"/>
      <c r="AO254" s="32"/>
      <c r="AP254" s="33"/>
      <c r="AQ254" s="23" t="s">
        <v>17</v>
      </c>
    </row>
    <row r="255" spans="1:43" ht="20.25" hidden="1" customHeight="1" x14ac:dyDescent="0.4">
      <c r="E255" s="14"/>
      <c r="F255" s="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4"/>
      <c r="AL255" s="10"/>
      <c r="AM255" s="11"/>
    </row>
    <row r="256" spans="1:43" ht="20.25" hidden="1" customHeight="1" thickBot="1" x14ac:dyDescent="0.45">
      <c r="A256" s="54" t="s">
        <v>30</v>
      </c>
      <c r="B256" s="54" t="str">
        <f>IF(C256="","",IF(C247=12,B247+1,B247))</f>
        <v/>
      </c>
      <c r="C256" s="59" t="str">
        <f>IF(C247="","",IF(DATE(IF(C247=12,B247+1,B247),IF(C247=12,1,C247+1),1)&gt;P$5,"",IF(C247=12,1,C247+1)))</f>
        <v/>
      </c>
      <c r="E256" s="11" t="str">
        <f>IF(B256="","","令和"&amp;B256-2018&amp;"年"&amp;C256&amp;"月")</f>
        <v/>
      </c>
      <c r="G256" s="12" t="s">
        <v>11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1"/>
      <c r="AL256" s="10"/>
      <c r="AM256" s="11"/>
    </row>
    <row r="257" spans="1:43" ht="20.25" hidden="1" customHeight="1" x14ac:dyDescent="0.4">
      <c r="E257" s="82"/>
      <c r="F257" s="83"/>
      <c r="G257" s="15" t="str">
        <f>IF($B256="","",DATE($B256,$C256,1))</f>
        <v/>
      </c>
      <c r="H257" s="15" t="str">
        <f>IF($B256="","",DATE($B256,$C256,2))</f>
        <v/>
      </c>
      <c r="I257" s="15" t="str">
        <f>IF($B256="","",DATE($B256,$C256,3))</f>
        <v/>
      </c>
      <c r="J257" s="15" t="str">
        <f>IF($B256="","",DATE($B256,$C256,4))</f>
        <v/>
      </c>
      <c r="K257" s="15" t="str">
        <f>IF($B256="","",DATE($B256,$C256,5))</f>
        <v/>
      </c>
      <c r="L257" s="15" t="str">
        <f>IF($B256="","",DATE($B256,$C256,6))</f>
        <v/>
      </c>
      <c r="M257" s="15" t="str">
        <f>IF($B256="","",DATE($B256,$C256,7))</f>
        <v/>
      </c>
      <c r="N257" s="15" t="str">
        <f>IF($B256="","",DATE($B256,$C256,8))</f>
        <v/>
      </c>
      <c r="O257" s="15" t="str">
        <f>IF($B256="","",DATE($B256,$C256,9))</f>
        <v/>
      </c>
      <c r="P257" s="15" t="str">
        <f>IF($B256="","",DATE($B256,$C256,10))</f>
        <v/>
      </c>
      <c r="Q257" s="15" t="str">
        <f>IF($B256="","",DATE($B256,$C256,11))</f>
        <v/>
      </c>
      <c r="R257" s="15" t="str">
        <f>IF($B256="","",DATE($B256,$C256,12))</f>
        <v/>
      </c>
      <c r="S257" s="15" t="str">
        <f>IF($B256="","",DATE($B256,$C256,13))</f>
        <v/>
      </c>
      <c r="T257" s="15" t="str">
        <f>IF($B256="","",DATE($B256,$C256,14))</f>
        <v/>
      </c>
      <c r="U257" s="15" t="str">
        <f>IF($B256="","",DATE($B256,$C256,15))</f>
        <v/>
      </c>
      <c r="V257" s="15" t="str">
        <f>IF($B256="","",DATE($B256,$C256,16))</f>
        <v/>
      </c>
      <c r="W257" s="15" t="str">
        <f>IF($B256="","",DATE($B256,$C256,17))</f>
        <v/>
      </c>
      <c r="X257" s="15" t="str">
        <f>IF($B256="","",DATE($B256,$C256,18))</f>
        <v/>
      </c>
      <c r="Y257" s="15" t="str">
        <f>IF($B256="","",DATE($B256,$C256,19))</f>
        <v/>
      </c>
      <c r="Z257" s="15" t="str">
        <f>IF($B256="","",DATE($B256,$C256,20))</f>
        <v/>
      </c>
      <c r="AA257" s="15" t="str">
        <f>IF($B256="","",DATE($B256,$C256,21))</f>
        <v/>
      </c>
      <c r="AB257" s="15" t="str">
        <f>IF($B256="","",DATE($B256,$C256,22))</f>
        <v/>
      </c>
      <c r="AC257" s="15" t="str">
        <f>IF($B256="","",DATE($B256,$C256,23))</f>
        <v/>
      </c>
      <c r="AD257" s="15" t="str">
        <f>IF($B256="","",DATE($B256,$C256,24))</f>
        <v/>
      </c>
      <c r="AE257" s="15" t="str">
        <f>IF($B256="","",DATE($B256,$C256,25))</f>
        <v/>
      </c>
      <c r="AF257" s="15" t="str">
        <f>IF($B256="","",DATE($B256,$C256,26))</f>
        <v/>
      </c>
      <c r="AG257" s="15" t="str">
        <f>IF($B256="","",DATE($B256,$C256,27))</f>
        <v/>
      </c>
      <c r="AH257" s="15" t="str">
        <f>IF($B256="","",DATE($B256,$C256,28))</f>
        <v/>
      </c>
      <c r="AI257" s="15" t="str">
        <f>IF($B256="","",IF(MONTH(DATE($B256,$C256,29))=$C256,DATE($B256,$C256,29),""))</f>
        <v/>
      </c>
      <c r="AJ257" s="15" t="str">
        <f>IF($B256="","",IF(MONTH(DATE($B256,$C256,30))=$C256,DATE($B256,$C256,30),""))</f>
        <v/>
      </c>
      <c r="AK257" s="15" t="str">
        <f>IF($B256="","",IF(MONTH(DATE($B256,$C256,31))=$C256,DATE($B256,$C256,31),""))</f>
        <v/>
      </c>
      <c r="AL257" s="86" t="s">
        <v>8</v>
      </c>
      <c r="AM257" s="86" t="s">
        <v>4</v>
      </c>
      <c r="AN257" s="88" t="s">
        <v>35</v>
      </c>
      <c r="AO257" s="93" t="s">
        <v>42</v>
      </c>
      <c r="AP257" s="89" t="s">
        <v>34</v>
      </c>
      <c r="AQ257" s="91" t="s">
        <v>13</v>
      </c>
    </row>
    <row r="258" spans="1:43" ht="20.25" hidden="1" customHeight="1" thickBot="1" x14ac:dyDescent="0.45">
      <c r="A258" s="54" t="s">
        <v>26</v>
      </c>
      <c r="B258" s="54">
        <f>COUNTIFS(G257:AK257,"&gt;="&amp;H$5,G257:AK257,"&lt;="&amp;P$5,G258:AK258,"土",G259:AK259,"〇")+COUNTIFS(G257:AK257,"&gt;="&amp;H$5,G257:AK257,"&lt;="&amp;P$5,G258:AK258,"日",G259:AK259,"〇")</f>
        <v>0</v>
      </c>
      <c r="C258" s="54">
        <f>COUNTIFS(G257:AK257,"&gt;="&amp;H$5,G257:AK257,"&lt;="&amp;P$5,G258:AK258,"土",G261:AK261,"〇")+COUNTIFS(G257:AK257,"&gt;="&amp;H$5,G257:AK257,"&lt;="&amp;P$5,G258:AK258,"日",G261:AK261,"〇")</f>
        <v>0</v>
      </c>
      <c r="E258" s="84"/>
      <c r="F258" s="85"/>
      <c r="G258" s="19" t="str">
        <f>IFERROR(IF(WEEKDAY(G257,1)=1,"日",IF(WEEKDAY(G257,1)=2,"月",IF(WEEKDAY(G257,1)=3,"火",IF(WEEKDAY(G257,1)=4,"水",IF(WEEKDAY(G257,1)=5,"木",IF(WEEKDAY(G257,1)=6,"金","土")))))),"")</f>
        <v/>
      </c>
      <c r="H258" s="19" t="str">
        <f t="shared" ref="H258:N258" si="53">IFERROR(IF(WEEKDAY(H257,1)=1,"日",IF(WEEKDAY(H257,1)=2,"月",IF(WEEKDAY(H257,1)=3,"火",IF(WEEKDAY(H257,1)=4,"水",IF(WEEKDAY(H257,1)=5,"木",IF(WEEKDAY(H257,1)=6,"金","土")))))),"")</f>
        <v/>
      </c>
      <c r="I258" s="19" t="str">
        <f t="shared" si="53"/>
        <v/>
      </c>
      <c r="J258" s="19" t="str">
        <f t="shared" si="53"/>
        <v/>
      </c>
      <c r="K258" s="19" t="str">
        <f t="shared" si="53"/>
        <v/>
      </c>
      <c r="L258" s="19" t="str">
        <f t="shared" si="53"/>
        <v/>
      </c>
      <c r="M258" s="19" t="str">
        <f t="shared" si="53"/>
        <v/>
      </c>
      <c r="N258" s="19" t="str">
        <f t="shared" si="53"/>
        <v/>
      </c>
      <c r="O258" s="19" t="str">
        <f>IFERROR(IF(WEEKDAY(O257,1)=1,"日",IF(WEEKDAY(O257,1)=2,"月",IF(WEEKDAY(O257,1)=3,"火",IF(WEEKDAY(O257,1)=4,"水",IF(WEEKDAY(O257,1)=5,"木",IF(WEEKDAY(O257,1)=6,"金","土")))))),"")</f>
        <v/>
      </c>
      <c r="P258" s="19" t="str">
        <f t="shared" ref="P258:AK258" si="54">IFERROR(IF(WEEKDAY(P257,1)=1,"日",IF(WEEKDAY(P257,1)=2,"月",IF(WEEKDAY(P257,1)=3,"火",IF(WEEKDAY(P257,1)=4,"水",IF(WEEKDAY(P257,1)=5,"木",IF(WEEKDAY(P257,1)=6,"金","土")))))),"")</f>
        <v/>
      </c>
      <c r="Q258" s="19" t="str">
        <f t="shared" si="54"/>
        <v/>
      </c>
      <c r="R258" s="19" t="str">
        <f t="shared" si="54"/>
        <v/>
      </c>
      <c r="S258" s="19" t="str">
        <f t="shared" si="54"/>
        <v/>
      </c>
      <c r="T258" s="19" t="str">
        <f t="shared" si="54"/>
        <v/>
      </c>
      <c r="U258" s="19" t="str">
        <f t="shared" si="54"/>
        <v/>
      </c>
      <c r="V258" s="19" t="str">
        <f t="shared" si="54"/>
        <v/>
      </c>
      <c r="W258" s="19" t="str">
        <f t="shared" si="54"/>
        <v/>
      </c>
      <c r="X258" s="19" t="str">
        <f t="shared" si="54"/>
        <v/>
      </c>
      <c r="Y258" s="19" t="str">
        <f t="shared" si="54"/>
        <v/>
      </c>
      <c r="Z258" s="19" t="str">
        <f t="shared" si="54"/>
        <v/>
      </c>
      <c r="AA258" s="19" t="str">
        <f t="shared" si="54"/>
        <v/>
      </c>
      <c r="AB258" s="19" t="str">
        <f t="shared" si="54"/>
        <v/>
      </c>
      <c r="AC258" s="19" t="str">
        <f t="shared" si="54"/>
        <v/>
      </c>
      <c r="AD258" s="19" t="str">
        <f t="shared" si="54"/>
        <v/>
      </c>
      <c r="AE258" s="19" t="str">
        <f t="shared" si="54"/>
        <v/>
      </c>
      <c r="AF258" s="19" t="str">
        <f t="shared" si="54"/>
        <v/>
      </c>
      <c r="AG258" s="19" t="str">
        <f t="shared" si="54"/>
        <v/>
      </c>
      <c r="AH258" s="19" t="str">
        <f t="shared" si="54"/>
        <v/>
      </c>
      <c r="AI258" s="19" t="str">
        <f t="shared" si="54"/>
        <v/>
      </c>
      <c r="AJ258" s="19" t="str">
        <f t="shared" si="54"/>
        <v/>
      </c>
      <c r="AK258" s="19" t="str">
        <f t="shared" si="54"/>
        <v/>
      </c>
      <c r="AL258" s="87"/>
      <c r="AM258" s="87"/>
      <c r="AN258" s="87"/>
      <c r="AO258" s="94"/>
      <c r="AP258" s="90"/>
      <c r="AQ258" s="92"/>
    </row>
    <row r="259" spans="1:43" ht="20.25" hidden="1" customHeight="1" x14ac:dyDescent="0.4">
      <c r="A259" s="54" t="s">
        <v>32</v>
      </c>
      <c r="B259" s="56">
        <f>AL259</f>
        <v>0</v>
      </c>
      <c r="C259" s="56">
        <f>AL261</f>
        <v>0</v>
      </c>
      <c r="E259" s="95" t="s">
        <v>0</v>
      </c>
      <c r="F259" s="63" t="s">
        <v>7</v>
      </c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15">
        <f>COUNTIFS(G257:AK257,"&gt;="&amp;H$5,G257:AK257,"&lt;="&amp;P$5,G259:AK259,"〇")</f>
        <v>0</v>
      </c>
      <c r="AM259" s="96">
        <f>IFERROR(AL260/AL259,0)</f>
        <v>0</v>
      </c>
      <c r="AN259" s="97" t="str">
        <f>IF(AND(AL259=0,AL260=0),"対象外",
IF(B258=0,"対象外",
IF(AND(B258/AL259&lt;0.285,AL260&gt;=B258),"〇",
IF(AM259&lt;0.285,"×","〇"))))</f>
        <v>対象外</v>
      </c>
      <c r="AO259" s="78"/>
      <c r="AP259" s="98"/>
      <c r="AQ259" s="100" t="s">
        <v>27</v>
      </c>
    </row>
    <row r="260" spans="1:43" ht="20.25" hidden="1" customHeight="1" thickBot="1" x14ac:dyDescent="0.45">
      <c r="A260" s="54" t="s">
        <v>33</v>
      </c>
      <c r="B260" s="54">
        <f>AL260</f>
        <v>0</v>
      </c>
      <c r="C260" s="54">
        <f>AL262</f>
        <v>0</v>
      </c>
      <c r="E260" s="69"/>
      <c r="F260" s="5" t="s">
        <v>10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8"/>
      <c r="AL260" s="7">
        <f>COUNTIFS(G257:AK257,"&gt;="&amp;H$5,G257:AK257,"&lt;="&amp;P$5,G260:AK260,"&lt;&gt;"&amp;"")</f>
        <v>0</v>
      </c>
      <c r="AM260" s="71"/>
      <c r="AN260" s="73"/>
      <c r="AO260" s="79"/>
      <c r="AP260" s="99"/>
      <c r="AQ260" s="101"/>
    </row>
    <row r="261" spans="1:43" ht="20.25" hidden="1" customHeight="1" thickTop="1" x14ac:dyDescent="0.4">
      <c r="A261" s="54" t="s">
        <v>25</v>
      </c>
      <c r="B261" s="57" t="str">
        <f>AN259</f>
        <v>対象外</v>
      </c>
      <c r="C261" s="57" t="str">
        <f>AN261</f>
        <v>対象外</v>
      </c>
      <c r="E261" s="68" t="s">
        <v>1</v>
      </c>
      <c r="F261" s="6" t="s">
        <v>7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27">
        <f>COUNTIFS(G257:AK257,"&gt;="&amp;H$5,G257:AK257,"&lt;="&amp;P$5,G261:AK261,"〇")</f>
        <v>0</v>
      </c>
      <c r="AM261" s="70">
        <f>IFERROR(AL262/AL261,0)</f>
        <v>0</v>
      </c>
      <c r="AN261" s="72" t="str">
        <f>IF(AND(AL261=0,AL262=0),"対象外",
IF(C258=0,"対象外",
IF(AND(C258/AL261&lt;0.285,AL262&gt;=C258),"〇",
IF(AM261&lt;0.285,"×","〇"))))</f>
        <v>対象外</v>
      </c>
      <c r="AO261" s="80" t="str">
        <f>C263</f>
        <v>対象外</v>
      </c>
      <c r="AP261" s="74" t="str">
        <f>IF(AN261="対象外","－",
IF(AN261="×","×",
IF(AND(COUNTIFS(G259:AK259,"〇",G260:AK260,"●",G261:AK261,"〇")=COUNTIFS(G260:AK260,"●",G261:AK261,"〇",G262:AK262,"●"),COUNTIF(G262:AK262,"●")&gt;0),"〇",
IF(AND(COUNTIF(G260:AK260,"●")=0,COUNTIF(G262:AK262,"●")=0,AN261="〇"),"〇","×"))))</f>
        <v>－</v>
      </c>
      <c r="AQ261" s="76" t="s">
        <v>24</v>
      </c>
    </row>
    <row r="262" spans="1:43" ht="20.25" hidden="1" customHeight="1" thickBot="1" x14ac:dyDescent="0.45">
      <c r="A262" s="54" t="s">
        <v>38</v>
      </c>
      <c r="B262" s="57"/>
      <c r="C262" s="57" t="str">
        <f>IF(C256="","",AP261)</f>
        <v/>
      </c>
      <c r="E262" s="69"/>
      <c r="F262" s="5" t="s">
        <v>10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8"/>
      <c r="AL262" s="7">
        <f>COUNTIFS(G257:AK257,"&gt;="&amp;H$5,G257:AK257,"&lt;="&amp;P$5,G262:AK262,"&lt;&gt;"&amp;"")</f>
        <v>0</v>
      </c>
      <c r="AM262" s="71"/>
      <c r="AN262" s="73"/>
      <c r="AO262" s="81"/>
      <c r="AP262" s="75"/>
      <c r="AQ262" s="77"/>
    </row>
    <row r="263" spans="1:43" ht="42" hidden="1" customHeight="1" thickTop="1" thickBot="1" x14ac:dyDescent="0.45">
      <c r="A263" s="58" t="s">
        <v>39</v>
      </c>
      <c r="C263" s="62" t="str">
        <f>IF(OR(C256="",AN261="対象外"),"対象外",IF(AND(COUNTIFS(G259:AK259,"〇",G260:AK260,"●",G261:AK261,"〇")=COUNTIFS(G260:AK260,"●",G261:AK261,"〇",G262:AK262,"●"),COUNTIF(G262:AK262,"●")&gt;0),"〇","×"))</f>
        <v>対象外</v>
      </c>
      <c r="E263" s="25" t="s">
        <v>13</v>
      </c>
      <c r="F263" s="20"/>
      <c r="G263" s="22"/>
      <c r="H263" s="22"/>
      <c r="I263" s="22"/>
      <c r="J263" s="22"/>
      <c r="K263" s="22"/>
      <c r="L263" s="22"/>
      <c r="M263" s="22"/>
      <c r="N263" s="22"/>
      <c r="O263" s="21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60"/>
      <c r="AL263" s="31"/>
      <c r="AM263" s="32"/>
      <c r="AN263" s="32"/>
      <c r="AO263" s="32"/>
      <c r="AP263" s="33"/>
      <c r="AQ263" s="23" t="s">
        <v>17</v>
      </c>
    </row>
    <row r="264" spans="1:43" ht="20.25" hidden="1" customHeight="1" x14ac:dyDescent="0.4">
      <c r="E264" s="14"/>
      <c r="F264" s="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4"/>
      <c r="AL264" s="10"/>
      <c r="AM264" s="11"/>
    </row>
    <row r="265" spans="1:43" ht="20.25" hidden="1" customHeight="1" thickBot="1" x14ac:dyDescent="0.45">
      <c r="A265" s="54" t="s">
        <v>30</v>
      </c>
      <c r="B265" s="54" t="str">
        <f>IF(C265="","",IF(C256=12,B256+1,B256))</f>
        <v/>
      </c>
      <c r="C265" s="59" t="str">
        <f>IF(C256="","",IF(DATE(IF(C256=12,B256+1,B256),IF(C256=12,1,C256+1),1)&gt;P$5,"",IF(C256=12,1,C256+1)))</f>
        <v/>
      </c>
      <c r="E265" s="11" t="str">
        <f>IF(B265="","","令和"&amp;B265-2018&amp;"年"&amp;C265&amp;"月")</f>
        <v/>
      </c>
      <c r="G265" s="12" t="s">
        <v>11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1"/>
      <c r="AL265" s="10"/>
      <c r="AM265" s="11"/>
    </row>
    <row r="266" spans="1:43" ht="20.25" hidden="1" customHeight="1" x14ac:dyDescent="0.4">
      <c r="E266" s="82"/>
      <c r="F266" s="83"/>
      <c r="G266" s="15" t="str">
        <f>IF($B265="","",DATE($B265,$C265,1))</f>
        <v/>
      </c>
      <c r="H266" s="15" t="str">
        <f>IF($B265="","",DATE($B265,$C265,2))</f>
        <v/>
      </c>
      <c r="I266" s="15" t="str">
        <f>IF($B265="","",DATE($B265,$C265,3))</f>
        <v/>
      </c>
      <c r="J266" s="15" t="str">
        <f>IF($B265="","",DATE($B265,$C265,4))</f>
        <v/>
      </c>
      <c r="K266" s="15" t="str">
        <f>IF($B265="","",DATE($B265,$C265,5))</f>
        <v/>
      </c>
      <c r="L266" s="15" t="str">
        <f>IF($B265="","",DATE($B265,$C265,6))</f>
        <v/>
      </c>
      <c r="M266" s="15" t="str">
        <f>IF($B265="","",DATE($B265,$C265,7))</f>
        <v/>
      </c>
      <c r="N266" s="15" t="str">
        <f>IF($B265="","",DATE($B265,$C265,8))</f>
        <v/>
      </c>
      <c r="O266" s="15" t="str">
        <f>IF($B265="","",DATE($B265,$C265,9))</f>
        <v/>
      </c>
      <c r="P266" s="15" t="str">
        <f>IF($B265="","",DATE($B265,$C265,10))</f>
        <v/>
      </c>
      <c r="Q266" s="15" t="str">
        <f>IF($B265="","",DATE($B265,$C265,11))</f>
        <v/>
      </c>
      <c r="R266" s="15" t="str">
        <f>IF($B265="","",DATE($B265,$C265,12))</f>
        <v/>
      </c>
      <c r="S266" s="15" t="str">
        <f>IF($B265="","",DATE($B265,$C265,13))</f>
        <v/>
      </c>
      <c r="T266" s="15" t="str">
        <f>IF($B265="","",DATE($B265,$C265,14))</f>
        <v/>
      </c>
      <c r="U266" s="15" t="str">
        <f>IF($B265="","",DATE($B265,$C265,15))</f>
        <v/>
      </c>
      <c r="V266" s="15" t="str">
        <f>IF($B265="","",DATE($B265,$C265,16))</f>
        <v/>
      </c>
      <c r="W266" s="15" t="str">
        <f>IF($B265="","",DATE($B265,$C265,17))</f>
        <v/>
      </c>
      <c r="X266" s="15" t="str">
        <f>IF($B265="","",DATE($B265,$C265,18))</f>
        <v/>
      </c>
      <c r="Y266" s="15" t="str">
        <f>IF($B265="","",DATE($B265,$C265,19))</f>
        <v/>
      </c>
      <c r="Z266" s="15" t="str">
        <f>IF($B265="","",DATE($B265,$C265,20))</f>
        <v/>
      </c>
      <c r="AA266" s="15" t="str">
        <f>IF($B265="","",DATE($B265,$C265,21))</f>
        <v/>
      </c>
      <c r="AB266" s="15" t="str">
        <f>IF($B265="","",DATE($B265,$C265,22))</f>
        <v/>
      </c>
      <c r="AC266" s="15" t="str">
        <f>IF($B265="","",DATE($B265,$C265,23))</f>
        <v/>
      </c>
      <c r="AD266" s="15" t="str">
        <f>IF($B265="","",DATE($B265,$C265,24))</f>
        <v/>
      </c>
      <c r="AE266" s="15" t="str">
        <f>IF($B265="","",DATE($B265,$C265,25))</f>
        <v/>
      </c>
      <c r="AF266" s="15" t="str">
        <f>IF($B265="","",DATE($B265,$C265,26))</f>
        <v/>
      </c>
      <c r="AG266" s="15" t="str">
        <f>IF($B265="","",DATE($B265,$C265,27))</f>
        <v/>
      </c>
      <c r="AH266" s="15" t="str">
        <f>IF($B265="","",DATE($B265,$C265,28))</f>
        <v/>
      </c>
      <c r="AI266" s="15" t="str">
        <f>IF($B265="","",IF(MONTH(DATE($B265,$C265,29))=$C265,DATE($B265,$C265,29),""))</f>
        <v/>
      </c>
      <c r="AJ266" s="15" t="str">
        <f>IF($B265="","",IF(MONTH(DATE($B265,$C265,30))=$C265,DATE($B265,$C265,30),""))</f>
        <v/>
      </c>
      <c r="AK266" s="15" t="str">
        <f>IF($B265="","",IF(MONTH(DATE($B265,$C265,31))=$C265,DATE($B265,$C265,31),""))</f>
        <v/>
      </c>
      <c r="AL266" s="86" t="s">
        <v>8</v>
      </c>
      <c r="AM266" s="86" t="s">
        <v>4</v>
      </c>
      <c r="AN266" s="88" t="s">
        <v>35</v>
      </c>
      <c r="AO266" s="93" t="s">
        <v>42</v>
      </c>
      <c r="AP266" s="89" t="s">
        <v>34</v>
      </c>
      <c r="AQ266" s="91" t="s">
        <v>13</v>
      </c>
    </row>
    <row r="267" spans="1:43" ht="20.25" hidden="1" customHeight="1" thickBot="1" x14ac:dyDescent="0.45">
      <c r="A267" s="54" t="s">
        <v>26</v>
      </c>
      <c r="B267" s="54">
        <f>COUNTIFS(G266:AK266,"&gt;="&amp;H$5,G266:AK266,"&lt;="&amp;P$5,G267:AK267,"土",G268:AK268,"〇")+COUNTIFS(G266:AK266,"&gt;="&amp;H$5,G266:AK266,"&lt;="&amp;P$5,G267:AK267,"日",G268:AK268,"〇")</f>
        <v>0</v>
      </c>
      <c r="C267" s="54">
        <f>COUNTIFS(G266:AK266,"&gt;="&amp;H$5,G266:AK266,"&lt;="&amp;P$5,G267:AK267,"土",G270:AK270,"〇")+COUNTIFS(G266:AK266,"&gt;="&amp;H$5,G266:AK266,"&lt;="&amp;P$5,G267:AK267,"日",G270:AK270,"〇")</f>
        <v>0</v>
      </c>
      <c r="E267" s="84"/>
      <c r="F267" s="85"/>
      <c r="G267" s="19" t="str">
        <f>IFERROR(IF(WEEKDAY(G266,1)=1,"日",IF(WEEKDAY(G266,1)=2,"月",IF(WEEKDAY(G266,1)=3,"火",IF(WEEKDAY(G266,1)=4,"水",IF(WEEKDAY(G266,1)=5,"木",IF(WEEKDAY(G266,1)=6,"金","土")))))),"")</f>
        <v/>
      </c>
      <c r="H267" s="19" t="str">
        <f t="shared" ref="H267:N267" si="55">IFERROR(IF(WEEKDAY(H266,1)=1,"日",IF(WEEKDAY(H266,1)=2,"月",IF(WEEKDAY(H266,1)=3,"火",IF(WEEKDAY(H266,1)=4,"水",IF(WEEKDAY(H266,1)=5,"木",IF(WEEKDAY(H266,1)=6,"金","土")))))),"")</f>
        <v/>
      </c>
      <c r="I267" s="19" t="str">
        <f t="shared" si="55"/>
        <v/>
      </c>
      <c r="J267" s="19" t="str">
        <f t="shared" si="55"/>
        <v/>
      </c>
      <c r="K267" s="19" t="str">
        <f t="shared" si="55"/>
        <v/>
      </c>
      <c r="L267" s="19" t="str">
        <f t="shared" si="55"/>
        <v/>
      </c>
      <c r="M267" s="19" t="str">
        <f t="shared" si="55"/>
        <v/>
      </c>
      <c r="N267" s="19" t="str">
        <f t="shared" si="55"/>
        <v/>
      </c>
      <c r="O267" s="19" t="str">
        <f>IFERROR(IF(WEEKDAY(O266,1)=1,"日",IF(WEEKDAY(O266,1)=2,"月",IF(WEEKDAY(O266,1)=3,"火",IF(WEEKDAY(O266,1)=4,"水",IF(WEEKDAY(O266,1)=5,"木",IF(WEEKDAY(O266,1)=6,"金","土")))))),"")</f>
        <v/>
      </c>
      <c r="P267" s="19" t="str">
        <f t="shared" ref="P267:AK267" si="56">IFERROR(IF(WEEKDAY(P266,1)=1,"日",IF(WEEKDAY(P266,1)=2,"月",IF(WEEKDAY(P266,1)=3,"火",IF(WEEKDAY(P266,1)=4,"水",IF(WEEKDAY(P266,1)=5,"木",IF(WEEKDAY(P266,1)=6,"金","土")))))),"")</f>
        <v/>
      </c>
      <c r="Q267" s="19" t="str">
        <f t="shared" si="56"/>
        <v/>
      </c>
      <c r="R267" s="19" t="str">
        <f t="shared" si="56"/>
        <v/>
      </c>
      <c r="S267" s="19" t="str">
        <f t="shared" si="56"/>
        <v/>
      </c>
      <c r="T267" s="19" t="str">
        <f t="shared" si="56"/>
        <v/>
      </c>
      <c r="U267" s="19" t="str">
        <f t="shared" si="56"/>
        <v/>
      </c>
      <c r="V267" s="19" t="str">
        <f t="shared" si="56"/>
        <v/>
      </c>
      <c r="W267" s="19" t="str">
        <f t="shared" si="56"/>
        <v/>
      </c>
      <c r="X267" s="19" t="str">
        <f t="shared" si="56"/>
        <v/>
      </c>
      <c r="Y267" s="19" t="str">
        <f t="shared" si="56"/>
        <v/>
      </c>
      <c r="Z267" s="19" t="str">
        <f t="shared" si="56"/>
        <v/>
      </c>
      <c r="AA267" s="19" t="str">
        <f t="shared" si="56"/>
        <v/>
      </c>
      <c r="AB267" s="19" t="str">
        <f t="shared" si="56"/>
        <v/>
      </c>
      <c r="AC267" s="19" t="str">
        <f t="shared" si="56"/>
        <v/>
      </c>
      <c r="AD267" s="19" t="str">
        <f t="shared" si="56"/>
        <v/>
      </c>
      <c r="AE267" s="19" t="str">
        <f t="shared" si="56"/>
        <v/>
      </c>
      <c r="AF267" s="19" t="str">
        <f t="shared" si="56"/>
        <v/>
      </c>
      <c r="AG267" s="19" t="str">
        <f t="shared" si="56"/>
        <v/>
      </c>
      <c r="AH267" s="19" t="str">
        <f t="shared" si="56"/>
        <v/>
      </c>
      <c r="AI267" s="19" t="str">
        <f t="shared" si="56"/>
        <v/>
      </c>
      <c r="AJ267" s="19" t="str">
        <f t="shared" si="56"/>
        <v/>
      </c>
      <c r="AK267" s="19" t="str">
        <f t="shared" si="56"/>
        <v/>
      </c>
      <c r="AL267" s="87"/>
      <c r="AM267" s="87"/>
      <c r="AN267" s="87"/>
      <c r="AO267" s="94"/>
      <c r="AP267" s="90"/>
      <c r="AQ267" s="92"/>
    </row>
    <row r="268" spans="1:43" ht="20.25" hidden="1" customHeight="1" x14ac:dyDescent="0.4">
      <c r="A268" s="54" t="s">
        <v>32</v>
      </c>
      <c r="B268" s="56">
        <f>AL268</f>
        <v>0</v>
      </c>
      <c r="C268" s="56">
        <f>AL270</f>
        <v>0</v>
      </c>
      <c r="E268" s="95" t="s">
        <v>0</v>
      </c>
      <c r="F268" s="63" t="s">
        <v>7</v>
      </c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15">
        <f>COUNTIFS(G266:AK266,"&gt;="&amp;H$5,G266:AK266,"&lt;="&amp;P$5,G268:AK268,"〇")</f>
        <v>0</v>
      </c>
      <c r="AM268" s="96">
        <f>IFERROR(AL269/AL268,0)</f>
        <v>0</v>
      </c>
      <c r="AN268" s="97" t="str">
        <f>IF(AND(AL268=0,AL269=0),"対象外",
IF(B267=0,"対象外",
IF(AND(B267/AL268&lt;0.285,AL269&gt;=B267),"〇",
IF(AM268&lt;0.285,"×","〇"))))</f>
        <v>対象外</v>
      </c>
      <c r="AO268" s="78"/>
      <c r="AP268" s="98"/>
      <c r="AQ268" s="100" t="s">
        <v>27</v>
      </c>
    </row>
    <row r="269" spans="1:43" ht="20.25" hidden="1" customHeight="1" thickBot="1" x14ac:dyDescent="0.45">
      <c r="A269" s="54" t="s">
        <v>33</v>
      </c>
      <c r="B269" s="54">
        <f>AL269</f>
        <v>0</v>
      </c>
      <c r="C269" s="54">
        <f>AL271</f>
        <v>0</v>
      </c>
      <c r="E269" s="69"/>
      <c r="F269" s="5" t="s">
        <v>10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8"/>
      <c r="AL269" s="7">
        <f>COUNTIFS(G266:AK266,"&gt;="&amp;H$5,G266:AK266,"&lt;="&amp;P$5,G269:AK269,"&lt;&gt;"&amp;"")</f>
        <v>0</v>
      </c>
      <c r="AM269" s="71"/>
      <c r="AN269" s="73"/>
      <c r="AO269" s="79"/>
      <c r="AP269" s="99"/>
      <c r="AQ269" s="101"/>
    </row>
    <row r="270" spans="1:43" ht="20.25" hidden="1" customHeight="1" thickTop="1" x14ac:dyDescent="0.4">
      <c r="A270" s="54" t="s">
        <v>25</v>
      </c>
      <c r="B270" s="57" t="str">
        <f>AN268</f>
        <v>対象外</v>
      </c>
      <c r="C270" s="57" t="str">
        <f>AN270</f>
        <v>対象外</v>
      </c>
      <c r="E270" s="68" t="s">
        <v>1</v>
      </c>
      <c r="F270" s="6" t="s">
        <v>7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27">
        <f>COUNTIFS(G266:AK266,"&gt;="&amp;H$5,G266:AK266,"&lt;="&amp;P$5,G270:AK270,"〇")</f>
        <v>0</v>
      </c>
      <c r="AM270" s="70">
        <f>IFERROR(AL271/AL270,0)</f>
        <v>0</v>
      </c>
      <c r="AN270" s="72" t="str">
        <f>IF(AND(AL270=0,AL271=0),"対象外",
IF(C267=0,"対象外",
IF(AND(C267/AL270&lt;0.285,AL271&gt;=C267),"〇",
IF(AM270&lt;0.285,"×","〇"))))</f>
        <v>対象外</v>
      </c>
      <c r="AO270" s="80" t="str">
        <f>C272</f>
        <v>対象外</v>
      </c>
      <c r="AP270" s="74" t="str">
        <f>IF(AN270="対象外","－",
IF(AN270="×","×",
IF(AND(COUNTIFS(G268:AK268,"〇",G269:AK269,"●",G270:AK270,"〇")=COUNTIFS(G269:AK269,"●",G270:AK270,"〇",G271:AK271,"●"),COUNTIF(G271:AK271,"●")&gt;0),"〇",
IF(AND(COUNTIF(G269:AK269,"●")=0,COUNTIF(G271:AK271,"●")=0,AN270="〇"),"〇","×"))))</f>
        <v>－</v>
      </c>
      <c r="AQ270" s="76" t="s">
        <v>24</v>
      </c>
    </row>
    <row r="271" spans="1:43" ht="20.25" hidden="1" customHeight="1" thickBot="1" x14ac:dyDescent="0.45">
      <c r="A271" s="54" t="s">
        <v>38</v>
      </c>
      <c r="B271" s="57"/>
      <c r="C271" s="57" t="str">
        <f>IF(C265="","",AP270)</f>
        <v/>
      </c>
      <c r="E271" s="69"/>
      <c r="F271" s="5" t="s">
        <v>10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8"/>
      <c r="AL271" s="7">
        <f>COUNTIFS(G266:AK266,"&gt;="&amp;H$5,G266:AK266,"&lt;="&amp;P$5,G271:AK271,"&lt;&gt;"&amp;"")</f>
        <v>0</v>
      </c>
      <c r="AM271" s="71"/>
      <c r="AN271" s="73"/>
      <c r="AO271" s="81"/>
      <c r="AP271" s="75"/>
      <c r="AQ271" s="77"/>
    </row>
    <row r="272" spans="1:43" ht="42" hidden="1" customHeight="1" thickTop="1" thickBot="1" x14ac:dyDescent="0.45">
      <c r="A272" s="58" t="s">
        <v>39</v>
      </c>
      <c r="C272" s="62" t="str">
        <f>IF(OR(C265="",AN270="対象外"),"対象外",IF(AND(COUNTIFS(G268:AK268,"〇",G269:AK269,"●",G270:AK270,"〇")=COUNTIFS(G269:AK269,"●",G270:AK270,"〇",G271:AK271,"●"),COUNTIF(G271:AK271,"●")&gt;0),"〇","×"))</f>
        <v>対象外</v>
      </c>
      <c r="E272" s="25" t="s">
        <v>13</v>
      </c>
      <c r="F272" s="20"/>
      <c r="G272" s="22"/>
      <c r="H272" s="22"/>
      <c r="I272" s="22"/>
      <c r="J272" s="22"/>
      <c r="K272" s="22"/>
      <c r="L272" s="22"/>
      <c r="M272" s="22"/>
      <c r="N272" s="22"/>
      <c r="O272" s="21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60"/>
      <c r="AL272" s="31"/>
      <c r="AM272" s="32"/>
      <c r="AN272" s="32"/>
      <c r="AO272" s="32"/>
      <c r="AP272" s="33"/>
      <c r="AQ272" s="23" t="s">
        <v>17</v>
      </c>
    </row>
    <row r="273" spans="1:43" ht="20.25" hidden="1" customHeight="1" x14ac:dyDescent="0.4">
      <c r="E273" s="14"/>
      <c r="F273" s="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4"/>
      <c r="AL273" s="10"/>
      <c r="AM273" s="11"/>
    </row>
    <row r="274" spans="1:43" ht="20.25" hidden="1" customHeight="1" thickBot="1" x14ac:dyDescent="0.45">
      <c r="A274" s="54" t="s">
        <v>30</v>
      </c>
      <c r="B274" s="54" t="str">
        <f>IF(C274="","",IF(C265=12,B265+1,B265))</f>
        <v/>
      </c>
      <c r="C274" s="59" t="str">
        <f>IF(C265="","",IF(DATE(IF(C265=12,B265+1,B265),IF(C265=12,1,C265+1),1)&gt;P$5,"",IF(C265=12,1,C265+1)))</f>
        <v/>
      </c>
      <c r="E274" s="11" t="str">
        <f>IF(B274="","","令和"&amp;B274-2018&amp;"年"&amp;C274&amp;"月")</f>
        <v/>
      </c>
      <c r="G274" s="12" t="s">
        <v>11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1"/>
      <c r="AL274" s="10"/>
      <c r="AM274" s="11"/>
    </row>
    <row r="275" spans="1:43" ht="20.25" hidden="1" customHeight="1" x14ac:dyDescent="0.4">
      <c r="E275" s="82"/>
      <c r="F275" s="83"/>
      <c r="G275" s="15" t="str">
        <f>IF($B274="","",DATE($B274,$C274,1))</f>
        <v/>
      </c>
      <c r="H275" s="15" t="str">
        <f>IF($B274="","",DATE($B274,$C274,2))</f>
        <v/>
      </c>
      <c r="I275" s="15" t="str">
        <f>IF($B274="","",DATE($B274,$C274,3))</f>
        <v/>
      </c>
      <c r="J275" s="15" t="str">
        <f>IF($B274="","",DATE($B274,$C274,4))</f>
        <v/>
      </c>
      <c r="K275" s="15" t="str">
        <f>IF($B274="","",DATE($B274,$C274,5))</f>
        <v/>
      </c>
      <c r="L275" s="15" t="str">
        <f>IF($B274="","",DATE($B274,$C274,6))</f>
        <v/>
      </c>
      <c r="M275" s="15" t="str">
        <f>IF($B274="","",DATE($B274,$C274,7))</f>
        <v/>
      </c>
      <c r="N275" s="15" t="str">
        <f>IF($B274="","",DATE($B274,$C274,8))</f>
        <v/>
      </c>
      <c r="O275" s="15" t="str">
        <f>IF($B274="","",DATE($B274,$C274,9))</f>
        <v/>
      </c>
      <c r="P275" s="15" t="str">
        <f>IF($B274="","",DATE($B274,$C274,10))</f>
        <v/>
      </c>
      <c r="Q275" s="15" t="str">
        <f>IF($B274="","",DATE($B274,$C274,11))</f>
        <v/>
      </c>
      <c r="R275" s="15" t="str">
        <f>IF($B274="","",DATE($B274,$C274,12))</f>
        <v/>
      </c>
      <c r="S275" s="15" t="str">
        <f>IF($B274="","",DATE($B274,$C274,13))</f>
        <v/>
      </c>
      <c r="T275" s="15" t="str">
        <f>IF($B274="","",DATE($B274,$C274,14))</f>
        <v/>
      </c>
      <c r="U275" s="15" t="str">
        <f>IF($B274="","",DATE($B274,$C274,15))</f>
        <v/>
      </c>
      <c r="V275" s="15" t="str">
        <f>IF($B274="","",DATE($B274,$C274,16))</f>
        <v/>
      </c>
      <c r="W275" s="15" t="str">
        <f>IF($B274="","",DATE($B274,$C274,17))</f>
        <v/>
      </c>
      <c r="X275" s="15" t="str">
        <f>IF($B274="","",DATE($B274,$C274,18))</f>
        <v/>
      </c>
      <c r="Y275" s="15" t="str">
        <f>IF($B274="","",DATE($B274,$C274,19))</f>
        <v/>
      </c>
      <c r="Z275" s="15" t="str">
        <f>IF($B274="","",DATE($B274,$C274,20))</f>
        <v/>
      </c>
      <c r="AA275" s="15" t="str">
        <f>IF($B274="","",DATE($B274,$C274,21))</f>
        <v/>
      </c>
      <c r="AB275" s="15" t="str">
        <f>IF($B274="","",DATE($B274,$C274,22))</f>
        <v/>
      </c>
      <c r="AC275" s="15" t="str">
        <f>IF($B274="","",DATE($B274,$C274,23))</f>
        <v/>
      </c>
      <c r="AD275" s="15" t="str">
        <f>IF($B274="","",DATE($B274,$C274,24))</f>
        <v/>
      </c>
      <c r="AE275" s="15" t="str">
        <f>IF($B274="","",DATE($B274,$C274,25))</f>
        <v/>
      </c>
      <c r="AF275" s="15" t="str">
        <f>IF($B274="","",DATE($B274,$C274,26))</f>
        <v/>
      </c>
      <c r="AG275" s="15" t="str">
        <f>IF($B274="","",DATE($B274,$C274,27))</f>
        <v/>
      </c>
      <c r="AH275" s="15" t="str">
        <f>IF($B274="","",DATE($B274,$C274,28))</f>
        <v/>
      </c>
      <c r="AI275" s="15" t="str">
        <f>IF($B274="","",IF(MONTH(DATE($B274,$C274,29))=$C274,DATE($B274,$C274,29),""))</f>
        <v/>
      </c>
      <c r="AJ275" s="15" t="str">
        <f>IF($B274="","",IF(MONTH(DATE($B274,$C274,30))=$C274,DATE($B274,$C274,30),""))</f>
        <v/>
      </c>
      <c r="AK275" s="15" t="str">
        <f>IF($B274="","",IF(MONTH(DATE($B274,$C274,31))=$C274,DATE($B274,$C274,31),""))</f>
        <v/>
      </c>
      <c r="AL275" s="86" t="s">
        <v>8</v>
      </c>
      <c r="AM275" s="86" t="s">
        <v>4</v>
      </c>
      <c r="AN275" s="88" t="s">
        <v>35</v>
      </c>
      <c r="AO275" s="93" t="s">
        <v>42</v>
      </c>
      <c r="AP275" s="89" t="s">
        <v>34</v>
      </c>
      <c r="AQ275" s="91" t="s">
        <v>13</v>
      </c>
    </row>
    <row r="276" spans="1:43" ht="20.25" hidden="1" customHeight="1" thickBot="1" x14ac:dyDescent="0.45">
      <c r="A276" s="54" t="s">
        <v>26</v>
      </c>
      <c r="B276" s="54">
        <f>COUNTIFS(G275:AK275,"&gt;="&amp;H$5,G275:AK275,"&lt;="&amp;P$5,G276:AK276,"土",G277:AK277,"〇")+COUNTIFS(G275:AK275,"&gt;="&amp;H$5,G275:AK275,"&lt;="&amp;P$5,G276:AK276,"日",G277:AK277,"〇")</f>
        <v>0</v>
      </c>
      <c r="C276" s="54">
        <f>COUNTIFS(G275:AK275,"&gt;="&amp;H$5,G275:AK275,"&lt;="&amp;P$5,G276:AK276,"土",G279:AK279,"〇")+COUNTIFS(G275:AK275,"&gt;="&amp;H$5,G275:AK275,"&lt;="&amp;P$5,G276:AK276,"日",G279:AK279,"〇")</f>
        <v>0</v>
      </c>
      <c r="E276" s="84"/>
      <c r="F276" s="85"/>
      <c r="G276" s="19" t="str">
        <f>IFERROR(IF(WEEKDAY(G275,1)=1,"日",IF(WEEKDAY(G275,1)=2,"月",IF(WEEKDAY(G275,1)=3,"火",IF(WEEKDAY(G275,1)=4,"水",IF(WEEKDAY(G275,1)=5,"木",IF(WEEKDAY(G275,1)=6,"金","土")))))),"")</f>
        <v/>
      </c>
      <c r="H276" s="19" t="str">
        <f t="shared" ref="H276:N276" si="57">IFERROR(IF(WEEKDAY(H275,1)=1,"日",IF(WEEKDAY(H275,1)=2,"月",IF(WEEKDAY(H275,1)=3,"火",IF(WEEKDAY(H275,1)=4,"水",IF(WEEKDAY(H275,1)=5,"木",IF(WEEKDAY(H275,1)=6,"金","土")))))),"")</f>
        <v/>
      </c>
      <c r="I276" s="19" t="str">
        <f t="shared" si="57"/>
        <v/>
      </c>
      <c r="J276" s="19" t="str">
        <f t="shared" si="57"/>
        <v/>
      </c>
      <c r="K276" s="19" t="str">
        <f t="shared" si="57"/>
        <v/>
      </c>
      <c r="L276" s="19" t="str">
        <f t="shared" si="57"/>
        <v/>
      </c>
      <c r="M276" s="19" t="str">
        <f t="shared" si="57"/>
        <v/>
      </c>
      <c r="N276" s="19" t="str">
        <f t="shared" si="57"/>
        <v/>
      </c>
      <c r="O276" s="19" t="str">
        <f>IFERROR(IF(WEEKDAY(O275,1)=1,"日",IF(WEEKDAY(O275,1)=2,"月",IF(WEEKDAY(O275,1)=3,"火",IF(WEEKDAY(O275,1)=4,"水",IF(WEEKDAY(O275,1)=5,"木",IF(WEEKDAY(O275,1)=6,"金","土")))))),"")</f>
        <v/>
      </c>
      <c r="P276" s="19" t="str">
        <f t="shared" ref="P276:AK276" si="58">IFERROR(IF(WEEKDAY(P275,1)=1,"日",IF(WEEKDAY(P275,1)=2,"月",IF(WEEKDAY(P275,1)=3,"火",IF(WEEKDAY(P275,1)=4,"水",IF(WEEKDAY(P275,1)=5,"木",IF(WEEKDAY(P275,1)=6,"金","土")))))),"")</f>
        <v/>
      </c>
      <c r="Q276" s="19" t="str">
        <f t="shared" si="58"/>
        <v/>
      </c>
      <c r="R276" s="19" t="str">
        <f t="shared" si="58"/>
        <v/>
      </c>
      <c r="S276" s="19" t="str">
        <f t="shared" si="58"/>
        <v/>
      </c>
      <c r="T276" s="19" t="str">
        <f t="shared" si="58"/>
        <v/>
      </c>
      <c r="U276" s="19" t="str">
        <f t="shared" si="58"/>
        <v/>
      </c>
      <c r="V276" s="19" t="str">
        <f t="shared" si="58"/>
        <v/>
      </c>
      <c r="W276" s="19" t="str">
        <f t="shared" si="58"/>
        <v/>
      </c>
      <c r="X276" s="19" t="str">
        <f t="shared" si="58"/>
        <v/>
      </c>
      <c r="Y276" s="19" t="str">
        <f t="shared" si="58"/>
        <v/>
      </c>
      <c r="Z276" s="19" t="str">
        <f t="shared" si="58"/>
        <v/>
      </c>
      <c r="AA276" s="19" t="str">
        <f t="shared" si="58"/>
        <v/>
      </c>
      <c r="AB276" s="19" t="str">
        <f t="shared" si="58"/>
        <v/>
      </c>
      <c r="AC276" s="19" t="str">
        <f t="shared" si="58"/>
        <v/>
      </c>
      <c r="AD276" s="19" t="str">
        <f t="shared" si="58"/>
        <v/>
      </c>
      <c r="AE276" s="19" t="str">
        <f t="shared" si="58"/>
        <v/>
      </c>
      <c r="AF276" s="19" t="str">
        <f t="shared" si="58"/>
        <v/>
      </c>
      <c r="AG276" s="19" t="str">
        <f t="shared" si="58"/>
        <v/>
      </c>
      <c r="AH276" s="19" t="str">
        <f t="shared" si="58"/>
        <v/>
      </c>
      <c r="AI276" s="19" t="str">
        <f t="shared" si="58"/>
        <v/>
      </c>
      <c r="AJ276" s="19" t="str">
        <f t="shared" si="58"/>
        <v/>
      </c>
      <c r="AK276" s="19" t="str">
        <f t="shared" si="58"/>
        <v/>
      </c>
      <c r="AL276" s="87"/>
      <c r="AM276" s="87"/>
      <c r="AN276" s="87"/>
      <c r="AO276" s="94"/>
      <c r="AP276" s="90"/>
      <c r="AQ276" s="92"/>
    </row>
    <row r="277" spans="1:43" ht="20.25" hidden="1" customHeight="1" x14ac:dyDescent="0.4">
      <c r="A277" s="54" t="s">
        <v>32</v>
      </c>
      <c r="B277" s="56">
        <f>AL277</f>
        <v>0</v>
      </c>
      <c r="C277" s="56">
        <f>AL279</f>
        <v>0</v>
      </c>
      <c r="E277" s="95" t="s">
        <v>0</v>
      </c>
      <c r="F277" s="63" t="s">
        <v>7</v>
      </c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15">
        <f>COUNTIFS(G275:AK275,"&gt;="&amp;H$5,G275:AK275,"&lt;="&amp;P$5,G277:AK277,"〇")</f>
        <v>0</v>
      </c>
      <c r="AM277" s="96">
        <f>IFERROR(AL278/AL277,0)</f>
        <v>0</v>
      </c>
      <c r="AN277" s="97" t="str">
        <f>IF(AND(AL277=0,AL278=0),"対象外",
IF(B276=0,"対象外",
IF(AND(B276/AL277&lt;0.285,AL278&gt;=B276),"〇",
IF(AM277&lt;0.285,"×","〇"))))</f>
        <v>対象外</v>
      </c>
      <c r="AO277" s="78"/>
      <c r="AP277" s="98"/>
      <c r="AQ277" s="100" t="s">
        <v>27</v>
      </c>
    </row>
    <row r="278" spans="1:43" ht="20.25" hidden="1" customHeight="1" thickBot="1" x14ac:dyDescent="0.45">
      <c r="A278" s="54" t="s">
        <v>33</v>
      </c>
      <c r="B278" s="54">
        <f>AL278</f>
        <v>0</v>
      </c>
      <c r="C278" s="54">
        <f>AL280</f>
        <v>0</v>
      </c>
      <c r="E278" s="69"/>
      <c r="F278" s="5" t="s">
        <v>10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8"/>
      <c r="AL278" s="7">
        <f>COUNTIFS(G275:AK275,"&gt;="&amp;H$5,G275:AK275,"&lt;="&amp;P$5,G278:AK278,"&lt;&gt;"&amp;"")</f>
        <v>0</v>
      </c>
      <c r="AM278" s="71"/>
      <c r="AN278" s="73"/>
      <c r="AO278" s="79"/>
      <c r="AP278" s="99"/>
      <c r="AQ278" s="101"/>
    </row>
    <row r="279" spans="1:43" ht="20.25" hidden="1" customHeight="1" thickTop="1" x14ac:dyDescent="0.4">
      <c r="A279" s="54" t="s">
        <v>25</v>
      </c>
      <c r="B279" s="57" t="str">
        <f>AN277</f>
        <v>対象外</v>
      </c>
      <c r="C279" s="57" t="str">
        <f>AN279</f>
        <v>対象外</v>
      </c>
      <c r="E279" s="68" t="s">
        <v>1</v>
      </c>
      <c r="F279" s="6" t="s">
        <v>7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27">
        <f>COUNTIFS(G275:AK275,"&gt;="&amp;H$5,G275:AK275,"&lt;="&amp;P$5,G279:AK279,"〇")</f>
        <v>0</v>
      </c>
      <c r="AM279" s="70">
        <f>IFERROR(AL280/AL279,0)</f>
        <v>0</v>
      </c>
      <c r="AN279" s="72" t="str">
        <f>IF(AND(AL279=0,AL280=0),"対象外",
IF(C276=0,"対象外",
IF(AND(C276/AL279&lt;0.285,AL280&gt;=C276),"〇",
IF(AM279&lt;0.285,"×","〇"))))</f>
        <v>対象外</v>
      </c>
      <c r="AO279" s="80" t="str">
        <f>C281</f>
        <v>対象外</v>
      </c>
      <c r="AP279" s="74" t="str">
        <f>IF(AN279="対象外","－",
IF(AN279="×","×",
IF(AND(COUNTIFS(G277:AK277,"〇",G278:AK278,"●",G279:AK279,"〇")=COUNTIFS(G278:AK278,"●",G279:AK279,"〇",G280:AK280,"●"),COUNTIF(G280:AK280,"●")&gt;0),"〇",
IF(AND(COUNTIF(G278:AK278,"●")=0,COUNTIF(G280:AK280,"●")=0,AN279="〇"),"〇","×"))))</f>
        <v>－</v>
      </c>
      <c r="AQ279" s="76" t="s">
        <v>24</v>
      </c>
    </row>
    <row r="280" spans="1:43" ht="20.25" hidden="1" customHeight="1" thickBot="1" x14ac:dyDescent="0.45">
      <c r="A280" s="54" t="s">
        <v>38</v>
      </c>
      <c r="B280" s="57"/>
      <c r="C280" s="57" t="str">
        <f>IF(C274="","",AP279)</f>
        <v/>
      </c>
      <c r="E280" s="69"/>
      <c r="F280" s="5" t="s">
        <v>10</v>
      </c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8"/>
      <c r="AL280" s="7">
        <f>COUNTIFS(G275:AK275,"&gt;="&amp;H$5,G275:AK275,"&lt;="&amp;P$5,G280:AK280,"&lt;&gt;"&amp;"")</f>
        <v>0</v>
      </c>
      <c r="AM280" s="71"/>
      <c r="AN280" s="73"/>
      <c r="AO280" s="81"/>
      <c r="AP280" s="75"/>
      <c r="AQ280" s="77"/>
    </row>
    <row r="281" spans="1:43" ht="42" hidden="1" customHeight="1" thickTop="1" thickBot="1" x14ac:dyDescent="0.45">
      <c r="A281" s="58" t="s">
        <v>39</v>
      </c>
      <c r="C281" s="62" t="str">
        <f>IF(OR(C274="",AN279="対象外"),"対象外",IF(AND(COUNTIFS(G277:AK277,"〇",G278:AK278,"●",G279:AK279,"〇")=COUNTIFS(G278:AK278,"●",G279:AK279,"〇",G280:AK280,"●"),COUNTIF(G280:AK280,"●")&gt;0),"〇","×"))</f>
        <v>対象外</v>
      </c>
      <c r="E281" s="25" t="s">
        <v>13</v>
      </c>
      <c r="F281" s="20"/>
      <c r="G281" s="22"/>
      <c r="H281" s="22"/>
      <c r="I281" s="22"/>
      <c r="J281" s="22"/>
      <c r="K281" s="22"/>
      <c r="L281" s="22"/>
      <c r="M281" s="22"/>
      <c r="N281" s="22"/>
      <c r="O281" s="21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60"/>
      <c r="AL281" s="31"/>
      <c r="AM281" s="32"/>
      <c r="AN281" s="32"/>
      <c r="AO281" s="32"/>
      <c r="AP281" s="33"/>
      <c r="AQ281" s="23" t="s">
        <v>17</v>
      </c>
    </row>
    <row r="282" spans="1:43" ht="20.25" hidden="1" customHeight="1" x14ac:dyDescent="0.4">
      <c r="E282" s="14"/>
      <c r="F282" s="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4"/>
      <c r="AL282" s="10"/>
      <c r="AM282" s="11"/>
    </row>
    <row r="283" spans="1:43" ht="20.25" hidden="1" customHeight="1" thickBot="1" x14ac:dyDescent="0.45">
      <c r="A283" s="54" t="s">
        <v>30</v>
      </c>
      <c r="B283" s="54" t="str">
        <f>IF(C283="","",IF(C274=12,B274+1,B274))</f>
        <v/>
      </c>
      <c r="C283" s="59" t="str">
        <f>IF(C274="","",IF(DATE(IF(C274=12,B274+1,B274),IF(C274=12,1,C274+1),1)&gt;P$5,"",IF(C274=12,1,C274+1)))</f>
        <v/>
      </c>
      <c r="E283" s="11" t="str">
        <f>IF(B283="","","令和"&amp;B283-2018&amp;"年"&amp;C283&amp;"月")</f>
        <v/>
      </c>
      <c r="G283" s="12" t="s">
        <v>11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1"/>
      <c r="AL283" s="10"/>
      <c r="AM283" s="11"/>
    </row>
    <row r="284" spans="1:43" ht="20.25" hidden="1" customHeight="1" x14ac:dyDescent="0.4">
      <c r="E284" s="82"/>
      <c r="F284" s="83"/>
      <c r="G284" s="15" t="str">
        <f>IF($B283="","",DATE($B283,$C283,1))</f>
        <v/>
      </c>
      <c r="H284" s="15" t="str">
        <f>IF($B283="","",DATE($B283,$C283,2))</f>
        <v/>
      </c>
      <c r="I284" s="15" t="str">
        <f>IF($B283="","",DATE($B283,$C283,3))</f>
        <v/>
      </c>
      <c r="J284" s="15" t="str">
        <f>IF($B283="","",DATE($B283,$C283,4))</f>
        <v/>
      </c>
      <c r="K284" s="15" t="str">
        <f>IF($B283="","",DATE($B283,$C283,5))</f>
        <v/>
      </c>
      <c r="L284" s="15" t="str">
        <f>IF($B283="","",DATE($B283,$C283,6))</f>
        <v/>
      </c>
      <c r="M284" s="15" t="str">
        <f>IF($B283="","",DATE($B283,$C283,7))</f>
        <v/>
      </c>
      <c r="N284" s="15" t="str">
        <f>IF($B283="","",DATE($B283,$C283,8))</f>
        <v/>
      </c>
      <c r="O284" s="15" t="str">
        <f>IF($B283="","",DATE($B283,$C283,9))</f>
        <v/>
      </c>
      <c r="P284" s="15" t="str">
        <f>IF($B283="","",DATE($B283,$C283,10))</f>
        <v/>
      </c>
      <c r="Q284" s="15" t="str">
        <f>IF($B283="","",DATE($B283,$C283,11))</f>
        <v/>
      </c>
      <c r="R284" s="15" t="str">
        <f>IF($B283="","",DATE($B283,$C283,12))</f>
        <v/>
      </c>
      <c r="S284" s="15" t="str">
        <f>IF($B283="","",DATE($B283,$C283,13))</f>
        <v/>
      </c>
      <c r="T284" s="15" t="str">
        <f>IF($B283="","",DATE($B283,$C283,14))</f>
        <v/>
      </c>
      <c r="U284" s="15" t="str">
        <f>IF($B283="","",DATE($B283,$C283,15))</f>
        <v/>
      </c>
      <c r="V284" s="15" t="str">
        <f>IF($B283="","",DATE($B283,$C283,16))</f>
        <v/>
      </c>
      <c r="W284" s="15" t="str">
        <f>IF($B283="","",DATE($B283,$C283,17))</f>
        <v/>
      </c>
      <c r="X284" s="15" t="str">
        <f>IF($B283="","",DATE($B283,$C283,18))</f>
        <v/>
      </c>
      <c r="Y284" s="15" t="str">
        <f>IF($B283="","",DATE($B283,$C283,19))</f>
        <v/>
      </c>
      <c r="Z284" s="15" t="str">
        <f>IF($B283="","",DATE($B283,$C283,20))</f>
        <v/>
      </c>
      <c r="AA284" s="15" t="str">
        <f>IF($B283="","",DATE($B283,$C283,21))</f>
        <v/>
      </c>
      <c r="AB284" s="15" t="str">
        <f>IF($B283="","",DATE($B283,$C283,22))</f>
        <v/>
      </c>
      <c r="AC284" s="15" t="str">
        <f>IF($B283="","",DATE($B283,$C283,23))</f>
        <v/>
      </c>
      <c r="AD284" s="15" t="str">
        <f>IF($B283="","",DATE($B283,$C283,24))</f>
        <v/>
      </c>
      <c r="AE284" s="15" t="str">
        <f>IF($B283="","",DATE($B283,$C283,25))</f>
        <v/>
      </c>
      <c r="AF284" s="15" t="str">
        <f>IF($B283="","",DATE($B283,$C283,26))</f>
        <v/>
      </c>
      <c r="AG284" s="15" t="str">
        <f>IF($B283="","",DATE($B283,$C283,27))</f>
        <v/>
      </c>
      <c r="AH284" s="15" t="str">
        <f>IF($B283="","",DATE($B283,$C283,28))</f>
        <v/>
      </c>
      <c r="AI284" s="15" t="str">
        <f>IF($B283="","",IF(MONTH(DATE($B283,$C283,29))=$C283,DATE($B283,$C283,29),""))</f>
        <v/>
      </c>
      <c r="AJ284" s="15" t="str">
        <f>IF($B283="","",IF(MONTH(DATE($B283,$C283,30))=$C283,DATE($B283,$C283,30),""))</f>
        <v/>
      </c>
      <c r="AK284" s="15" t="str">
        <f>IF($B283="","",IF(MONTH(DATE($B283,$C283,31))=$C283,DATE($B283,$C283,31),""))</f>
        <v/>
      </c>
      <c r="AL284" s="86" t="s">
        <v>8</v>
      </c>
      <c r="AM284" s="86" t="s">
        <v>4</v>
      </c>
      <c r="AN284" s="88" t="s">
        <v>35</v>
      </c>
      <c r="AO284" s="93" t="s">
        <v>42</v>
      </c>
      <c r="AP284" s="89" t="s">
        <v>34</v>
      </c>
      <c r="AQ284" s="91" t="s">
        <v>13</v>
      </c>
    </row>
    <row r="285" spans="1:43" ht="20.25" hidden="1" customHeight="1" thickBot="1" x14ac:dyDescent="0.45">
      <c r="A285" s="54" t="s">
        <v>26</v>
      </c>
      <c r="B285" s="54">
        <f>COUNTIFS(G284:AK284,"&gt;="&amp;H$5,G284:AK284,"&lt;="&amp;P$5,G285:AK285,"土",G286:AK286,"〇")+COUNTIFS(G284:AK284,"&gt;="&amp;H$5,G284:AK284,"&lt;="&amp;P$5,G285:AK285,"日",G286:AK286,"〇")</f>
        <v>0</v>
      </c>
      <c r="C285" s="54">
        <f>COUNTIFS(G284:AK284,"&gt;="&amp;H$5,G284:AK284,"&lt;="&amp;P$5,G285:AK285,"土",G288:AK288,"〇")+COUNTIFS(G284:AK284,"&gt;="&amp;H$5,G284:AK284,"&lt;="&amp;P$5,G285:AK285,"日",G288:AK288,"〇")</f>
        <v>0</v>
      </c>
      <c r="E285" s="84"/>
      <c r="F285" s="85"/>
      <c r="G285" s="19" t="str">
        <f>IFERROR(IF(WEEKDAY(G284,1)=1,"日",IF(WEEKDAY(G284,1)=2,"月",IF(WEEKDAY(G284,1)=3,"火",IF(WEEKDAY(G284,1)=4,"水",IF(WEEKDAY(G284,1)=5,"木",IF(WEEKDAY(G284,1)=6,"金","土")))))),"")</f>
        <v/>
      </c>
      <c r="H285" s="19" t="str">
        <f t="shared" ref="H285:N285" si="59">IFERROR(IF(WEEKDAY(H284,1)=1,"日",IF(WEEKDAY(H284,1)=2,"月",IF(WEEKDAY(H284,1)=3,"火",IF(WEEKDAY(H284,1)=4,"水",IF(WEEKDAY(H284,1)=5,"木",IF(WEEKDAY(H284,1)=6,"金","土")))))),"")</f>
        <v/>
      </c>
      <c r="I285" s="19" t="str">
        <f t="shared" si="59"/>
        <v/>
      </c>
      <c r="J285" s="19" t="str">
        <f t="shared" si="59"/>
        <v/>
      </c>
      <c r="K285" s="19" t="str">
        <f t="shared" si="59"/>
        <v/>
      </c>
      <c r="L285" s="19" t="str">
        <f t="shared" si="59"/>
        <v/>
      </c>
      <c r="M285" s="19" t="str">
        <f t="shared" si="59"/>
        <v/>
      </c>
      <c r="N285" s="19" t="str">
        <f t="shared" si="59"/>
        <v/>
      </c>
      <c r="O285" s="19" t="str">
        <f>IFERROR(IF(WEEKDAY(O284,1)=1,"日",IF(WEEKDAY(O284,1)=2,"月",IF(WEEKDAY(O284,1)=3,"火",IF(WEEKDAY(O284,1)=4,"水",IF(WEEKDAY(O284,1)=5,"木",IF(WEEKDAY(O284,1)=6,"金","土")))))),"")</f>
        <v/>
      </c>
      <c r="P285" s="19" t="str">
        <f t="shared" ref="P285:AK285" si="60">IFERROR(IF(WEEKDAY(P284,1)=1,"日",IF(WEEKDAY(P284,1)=2,"月",IF(WEEKDAY(P284,1)=3,"火",IF(WEEKDAY(P284,1)=4,"水",IF(WEEKDAY(P284,1)=5,"木",IF(WEEKDAY(P284,1)=6,"金","土")))))),"")</f>
        <v/>
      </c>
      <c r="Q285" s="19" t="str">
        <f t="shared" si="60"/>
        <v/>
      </c>
      <c r="R285" s="19" t="str">
        <f t="shared" si="60"/>
        <v/>
      </c>
      <c r="S285" s="19" t="str">
        <f t="shared" si="60"/>
        <v/>
      </c>
      <c r="T285" s="19" t="str">
        <f t="shared" si="60"/>
        <v/>
      </c>
      <c r="U285" s="19" t="str">
        <f t="shared" si="60"/>
        <v/>
      </c>
      <c r="V285" s="19" t="str">
        <f t="shared" si="60"/>
        <v/>
      </c>
      <c r="W285" s="19" t="str">
        <f t="shared" si="60"/>
        <v/>
      </c>
      <c r="X285" s="19" t="str">
        <f t="shared" si="60"/>
        <v/>
      </c>
      <c r="Y285" s="19" t="str">
        <f t="shared" si="60"/>
        <v/>
      </c>
      <c r="Z285" s="19" t="str">
        <f t="shared" si="60"/>
        <v/>
      </c>
      <c r="AA285" s="19" t="str">
        <f t="shared" si="60"/>
        <v/>
      </c>
      <c r="AB285" s="19" t="str">
        <f t="shared" si="60"/>
        <v/>
      </c>
      <c r="AC285" s="19" t="str">
        <f t="shared" si="60"/>
        <v/>
      </c>
      <c r="AD285" s="19" t="str">
        <f t="shared" si="60"/>
        <v/>
      </c>
      <c r="AE285" s="19" t="str">
        <f t="shared" si="60"/>
        <v/>
      </c>
      <c r="AF285" s="19" t="str">
        <f t="shared" si="60"/>
        <v/>
      </c>
      <c r="AG285" s="19" t="str">
        <f t="shared" si="60"/>
        <v/>
      </c>
      <c r="AH285" s="19" t="str">
        <f t="shared" si="60"/>
        <v/>
      </c>
      <c r="AI285" s="19" t="str">
        <f t="shared" si="60"/>
        <v/>
      </c>
      <c r="AJ285" s="19" t="str">
        <f t="shared" si="60"/>
        <v/>
      </c>
      <c r="AK285" s="19" t="str">
        <f t="shared" si="60"/>
        <v/>
      </c>
      <c r="AL285" s="87"/>
      <c r="AM285" s="87"/>
      <c r="AN285" s="87"/>
      <c r="AO285" s="94"/>
      <c r="AP285" s="90"/>
      <c r="AQ285" s="92"/>
    </row>
    <row r="286" spans="1:43" ht="20.25" hidden="1" customHeight="1" x14ac:dyDescent="0.4">
      <c r="A286" s="54" t="s">
        <v>32</v>
      </c>
      <c r="B286" s="56">
        <f>AL286</f>
        <v>0</v>
      </c>
      <c r="C286" s="56">
        <f>AL288</f>
        <v>0</v>
      </c>
      <c r="E286" s="95" t="s">
        <v>0</v>
      </c>
      <c r="F286" s="63" t="s">
        <v>7</v>
      </c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15">
        <f>COUNTIFS(G284:AK284,"&gt;="&amp;H$5,G284:AK284,"&lt;="&amp;P$5,G286:AK286,"〇")</f>
        <v>0</v>
      </c>
      <c r="AM286" s="96">
        <f>IFERROR(AL287/AL286,0)</f>
        <v>0</v>
      </c>
      <c r="AN286" s="97" t="str">
        <f>IF(AND(AL286=0,AL287=0),"対象外",
IF(B285=0,"対象外",
IF(AND(B285/AL286&lt;0.285,AL287&gt;=B285),"〇",
IF(AM286&lt;0.285,"×","〇"))))</f>
        <v>対象外</v>
      </c>
      <c r="AO286" s="78"/>
      <c r="AP286" s="98"/>
      <c r="AQ286" s="100" t="s">
        <v>27</v>
      </c>
    </row>
    <row r="287" spans="1:43" ht="20.25" hidden="1" customHeight="1" thickBot="1" x14ac:dyDescent="0.45">
      <c r="A287" s="54" t="s">
        <v>33</v>
      </c>
      <c r="B287" s="54">
        <f>AL287</f>
        <v>0</v>
      </c>
      <c r="C287" s="54">
        <f>AL289</f>
        <v>0</v>
      </c>
      <c r="E287" s="69"/>
      <c r="F287" s="5" t="s">
        <v>10</v>
      </c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8"/>
      <c r="AL287" s="7">
        <f>COUNTIFS(G284:AK284,"&gt;="&amp;H$5,G284:AK284,"&lt;="&amp;P$5,G287:AK287,"&lt;&gt;"&amp;"")</f>
        <v>0</v>
      </c>
      <c r="AM287" s="71"/>
      <c r="AN287" s="73"/>
      <c r="AO287" s="79"/>
      <c r="AP287" s="99"/>
      <c r="AQ287" s="101"/>
    </row>
    <row r="288" spans="1:43" ht="20.25" hidden="1" customHeight="1" thickTop="1" x14ac:dyDescent="0.4">
      <c r="A288" s="54" t="s">
        <v>25</v>
      </c>
      <c r="B288" s="57" t="str">
        <f>AN286</f>
        <v>対象外</v>
      </c>
      <c r="C288" s="57" t="str">
        <f>AN288</f>
        <v>対象外</v>
      </c>
      <c r="E288" s="68" t="s">
        <v>1</v>
      </c>
      <c r="F288" s="6" t="s">
        <v>7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27">
        <f>COUNTIFS(G284:AK284,"&gt;="&amp;H$5,G284:AK284,"&lt;="&amp;P$5,G288:AK288,"〇")</f>
        <v>0</v>
      </c>
      <c r="AM288" s="70">
        <f>IFERROR(AL289/AL288,0)</f>
        <v>0</v>
      </c>
      <c r="AN288" s="72" t="str">
        <f>IF(AND(AL288=0,AL289=0),"対象外",
IF(C285=0,"対象外",
IF(AND(C285/AL288&lt;0.285,AL289&gt;=C285),"〇",
IF(AM288&lt;0.285,"×","〇"))))</f>
        <v>対象外</v>
      </c>
      <c r="AO288" s="80" t="str">
        <f>C290</f>
        <v>対象外</v>
      </c>
      <c r="AP288" s="74" t="str">
        <f>IF(AN288="対象外","－",
IF(AN288="×","×",
IF(AND(COUNTIFS(G286:AK286,"〇",G287:AK287,"●",G288:AK288,"〇")=COUNTIFS(G287:AK287,"●",G288:AK288,"〇",G289:AK289,"●"),COUNTIF(G289:AK289,"●")&gt;0),"〇",
IF(AND(COUNTIF(G287:AK287,"●")=0,COUNTIF(G289:AK289,"●")=0,AN288="〇"),"〇","×"))))</f>
        <v>－</v>
      </c>
      <c r="AQ288" s="76" t="s">
        <v>24</v>
      </c>
    </row>
    <row r="289" spans="1:43" ht="20.25" hidden="1" customHeight="1" thickBot="1" x14ac:dyDescent="0.45">
      <c r="A289" s="54" t="s">
        <v>38</v>
      </c>
      <c r="B289" s="57"/>
      <c r="C289" s="57" t="str">
        <f>IF(C283="","",AP288)</f>
        <v/>
      </c>
      <c r="E289" s="69"/>
      <c r="F289" s="5" t="s">
        <v>10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8"/>
      <c r="AL289" s="7">
        <f>COUNTIFS(G284:AK284,"&gt;="&amp;H$5,G284:AK284,"&lt;="&amp;P$5,G289:AK289,"&lt;&gt;"&amp;"")</f>
        <v>0</v>
      </c>
      <c r="AM289" s="71"/>
      <c r="AN289" s="73"/>
      <c r="AO289" s="81"/>
      <c r="AP289" s="75"/>
      <c r="AQ289" s="77"/>
    </row>
    <row r="290" spans="1:43" ht="42" hidden="1" customHeight="1" thickTop="1" thickBot="1" x14ac:dyDescent="0.45">
      <c r="A290" s="58" t="s">
        <v>39</v>
      </c>
      <c r="C290" s="62" t="str">
        <f>IF(OR(C283="",AN288="対象外"),"対象外",IF(AND(COUNTIFS(G286:AK286,"〇",G287:AK287,"●",G288:AK288,"〇")=COUNTIFS(G287:AK287,"●",G288:AK288,"〇",G289:AK289,"●"),COUNTIF(G289:AK289,"●")&gt;0),"〇","×"))</f>
        <v>対象外</v>
      </c>
      <c r="E290" s="25" t="s">
        <v>13</v>
      </c>
      <c r="F290" s="20"/>
      <c r="G290" s="22"/>
      <c r="H290" s="22"/>
      <c r="I290" s="22"/>
      <c r="J290" s="22"/>
      <c r="K290" s="22"/>
      <c r="L290" s="22"/>
      <c r="M290" s="22"/>
      <c r="N290" s="22"/>
      <c r="O290" s="21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60"/>
      <c r="AL290" s="31"/>
      <c r="AM290" s="32"/>
      <c r="AN290" s="32"/>
      <c r="AO290" s="32"/>
      <c r="AP290" s="33"/>
      <c r="AQ290" s="23" t="s">
        <v>17</v>
      </c>
    </row>
    <row r="291" spans="1:43" ht="20.25" hidden="1" customHeight="1" x14ac:dyDescent="0.4">
      <c r="E291" s="14"/>
      <c r="F291" s="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4"/>
      <c r="AL291" s="10"/>
      <c r="AM291" s="11"/>
    </row>
    <row r="292" spans="1:43" ht="20.25" hidden="1" customHeight="1" thickBot="1" x14ac:dyDescent="0.45">
      <c r="A292" s="54" t="s">
        <v>30</v>
      </c>
      <c r="B292" s="54" t="str">
        <f>IF(C292="","",IF(C283=12,B283+1,B283))</f>
        <v/>
      </c>
      <c r="C292" s="59" t="str">
        <f>IF(C283="","",IF(DATE(IF(C283=12,B283+1,B283),IF(C283=12,1,C283+1),1)&gt;P$5,"",IF(C283=12,1,C283+1)))</f>
        <v/>
      </c>
      <c r="E292" s="11" t="str">
        <f>IF(B292="","","令和"&amp;B292-2018&amp;"年"&amp;C292&amp;"月")</f>
        <v/>
      </c>
      <c r="G292" s="12" t="s">
        <v>11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1"/>
      <c r="AL292" s="10"/>
      <c r="AM292" s="11"/>
    </row>
    <row r="293" spans="1:43" ht="20.25" hidden="1" customHeight="1" x14ac:dyDescent="0.4">
      <c r="E293" s="82"/>
      <c r="F293" s="83"/>
      <c r="G293" s="15" t="str">
        <f>IF($B292="","",DATE($B292,$C292,1))</f>
        <v/>
      </c>
      <c r="H293" s="15" t="str">
        <f>IF($B292="","",DATE($B292,$C292,2))</f>
        <v/>
      </c>
      <c r="I293" s="15" t="str">
        <f>IF($B292="","",DATE($B292,$C292,3))</f>
        <v/>
      </c>
      <c r="J293" s="15" t="str">
        <f>IF($B292="","",DATE($B292,$C292,4))</f>
        <v/>
      </c>
      <c r="K293" s="15" t="str">
        <f>IF($B292="","",DATE($B292,$C292,5))</f>
        <v/>
      </c>
      <c r="L293" s="15" t="str">
        <f>IF($B292="","",DATE($B292,$C292,6))</f>
        <v/>
      </c>
      <c r="M293" s="15" t="str">
        <f>IF($B292="","",DATE($B292,$C292,7))</f>
        <v/>
      </c>
      <c r="N293" s="15" t="str">
        <f>IF($B292="","",DATE($B292,$C292,8))</f>
        <v/>
      </c>
      <c r="O293" s="15" t="str">
        <f>IF($B292="","",DATE($B292,$C292,9))</f>
        <v/>
      </c>
      <c r="P293" s="15" t="str">
        <f>IF($B292="","",DATE($B292,$C292,10))</f>
        <v/>
      </c>
      <c r="Q293" s="15" t="str">
        <f>IF($B292="","",DATE($B292,$C292,11))</f>
        <v/>
      </c>
      <c r="R293" s="15" t="str">
        <f>IF($B292="","",DATE($B292,$C292,12))</f>
        <v/>
      </c>
      <c r="S293" s="15" t="str">
        <f>IF($B292="","",DATE($B292,$C292,13))</f>
        <v/>
      </c>
      <c r="T293" s="15" t="str">
        <f>IF($B292="","",DATE($B292,$C292,14))</f>
        <v/>
      </c>
      <c r="U293" s="15" t="str">
        <f>IF($B292="","",DATE($B292,$C292,15))</f>
        <v/>
      </c>
      <c r="V293" s="15" t="str">
        <f>IF($B292="","",DATE($B292,$C292,16))</f>
        <v/>
      </c>
      <c r="W293" s="15" t="str">
        <f>IF($B292="","",DATE($B292,$C292,17))</f>
        <v/>
      </c>
      <c r="X293" s="15" t="str">
        <f>IF($B292="","",DATE($B292,$C292,18))</f>
        <v/>
      </c>
      <c r="Y293" s="15" t="str">
        <f>IF($B292="","",DATE($B292,$C292,19))</f>
        <v/>
      </c>
      <c r="Z293" s="15" t="str">
        <f>IF($B292="","",DATE($B292,$C292,20))</f>
        <v/>
      </c>
      <c r="AA293" s="15" t="str">
        <f>IF($B292="","",DATE($B292,$C292,21))</f>
        <v/>
      </c>
      <c r="AB293" s="15" t="str">
        <f>IF($B292="","",DATE($B292,$C292,22))</f>
        <v/>
      </c>
      <c r="AC293" s="15" t="str">
        <f>IF($B292="","",DATE($B292,$C292,23))</f>
        <v/>
      </c>
      <c r="AD293" s="15" t="str">
        <f>IF($B292="","",DATE($B292,$C292,24))</f>
        <v/>
      </c>
      <c r="AE293" s="15" t="str">
        <f>IF($B292="","",DATE($B292,$C292,25))</f>
        <v/>
      </c>
      <c r="AF293" s="15" t="str">
        <f>IF($B292="","",DATE($B292,$C292,26))</f>
        <v/>
      </c>
      <c r="AG293" s="15" t="str">
        <f>IF($B292="","",DATE($B292,$C292,27))</f>
        <v/>
      </c>
      <c r="AH293" s="15" t="str">
        <f>IF($B292="","",DATE($B292,$C292,28))</f>
        <v/>
      </c>
      <c r="AI293" s="15" t="str">
        <f>IF($B292="","",IF(MONTH(DATE($B292,$C292,29))=$C292,DATE($B292,$C292,29),""))</f>
        <v/>
      </c>
      <c r="AJ293" s="15" t="str">
        <f>IF($B292="","",IF(MONTH(DATE($B292,$C292,30))=$C292,DATE($B292,$C292,30),""))</f>
        <v/>
      </c>
      <c r="AK293" s="15" t="str">
        <f>IF($B292="","",IF(MONTH(DATE($B292,$C292,31))=$C292,DATE($B292,$C292,31),""))</f>
        <v/>
      </c>
      <c r="AL293" s="86" t="s">
        <v>8</v>
      </c>
      <c r="AM293" s="86" t="s">
        <v>4</v>
      </c>
      <c r="AN293" s="88" t="s">
        <v>35</v>
      </c>
      <c r="AO293" s="93" t="s">
        <v>42</v>
      </c>
      <c r="AP293" s="89" t="s">
        <v>34</v>
      </c>
      <c r="AQ293" s="91" t="s">
        <v>13</v>
      </c>
    </row>
    <row r="294" spans="1:43" ht="20.25" hidden="1" customHeight="1" thickBot="1" x14ac:dyDescent="0.45">
      <c r="A294" s="54" t="s">
        <v>26</v>
      </c>
      <c r="B294" s="54">
        <f>COUNTIFS(G293:AK293,"&gt;="&amp;H$5,G293:AK293,"&lt;="&amp;P$5,G294:AK294,"土",G295:AK295,"〇")+COUNTIFS(G293:AK293,"&gt;="&amp;H$5,G293:AK293,"&lt;="&amp;P$5,G294:AK294,"日",G295:AK295,"〇")</f>
        <v>0</v>
      </c>
      <c r="C294" s="54">
        <f>COUNTIFS(G293:AK293,"&gt;="&amp;H$5,G293:AK293,"&lt;="&amp;P$5,G294:AK294,"土",G297:AK297,"〇")+COUNTIFS(G293:AK293,"&gt;="&amp;H$5,G293:AK293,"&lt;="&amp;P$5,G294:AK294,"日",G297:AK297,"〇")</f>
        <v>0</v>
      </c>
      <c r="E294" s="84"/>
      <c r="F294" s="85"/>
      <c r="G294" s="19" t="str">
        <f>IFERROR(IF(WEEKDAY(G293,1)=1,"日",IF(WEEKDAY(G293,1)=2,"月",IF(WEEKDAY(G293,1)=3,"火",IF(WEEKDAY(G293,1)=4,"水",IF(WEEKDAY(G293,1)=5,"木",IF(WEEKDAY(G293,1)=6,"金","土")))))),"")</f>
        <v/>
      </c>
      <c r="H294" s="19" t="str">
        <f t="shared" ref="H294:N294" si="61">IFERROR(IF(WEEKDAY(H293,1)=1,"日",IF(WEEKDAY(H293,1)=2,"月",IF(WEEKDAY(H293,1)=3,"火",IF(WEEKDAY(H293,1)=4,"水",IF(WEEKDAY(H293,1)=5,"木",IF(WEEKDAY(H293,1)=6,"金","土")))))),"")</f>
        <v/>
      </c>
      <c r="I294" s="19" t="str">
        <f t="shared" si="61"/>
        <v/>
      </c>
      <c r="J294" s="19" t="str">
        <f t="shared" si="61"/>
        <v/>
      </c>
      <c r="K294" s="19" t="str">
        <f t="shared" si="61"/>
        <v/>
      </c>
      <c r="L294" s="19" t="str">
        <f t="shared" si="61"/>
        <v/>
      </c>
      <c r="M294" s="19" t="str">
        <f t="shared" si="61"/>
        <v/>
      </c>
      <c r="N294" s="19" t="str">
        <f t="shared" si="61"/>
        <v/>
      </c>
      <c r="O294" s="19" t="str">
        <f>IFERROR(IF(WEEKDAY(O293,1)=1,"日",IF(WEEKDAY(O293,1)=2,"月",IF(WEEKDAY(O293,1)=3,"火",IF(WEEKDAY(O293,1)=4,"水",IF(WEEKDAY(O293,1)=5,"木",IF(WEEKDAY(O293,1)=6,"金","土")))))),"")</f>
        <v/>
      </c>
      <c r="P294" s="19" t="str">
        <f t="shared" ref="P294:AK294" si="62">IFERROR(IF(WEEKDAY(P293,1)=1,"日",IF(WEEKDAY(P293,1)=2,"月",IF(WEEKDAY(P293,1)=3,"火",IF(WEEKDAY(P293,1)=4,"水",IF(WEEKDAY(P293,1)=5,"木",IF(WEEKDAY(P293,1)=6,"金","土")))))),"")</f>
        <v/>
      </c>
      <c r="Q294" s="19" t="str">
        <f t="shared" si="62"/>
        <v/>
      </c>
      <c r="R294" s="19" t="str">
        <f t="shared" si="62"/>
        <v/>
      </c>
      <c r="S294" s="19" t="str">
        <f t="shared" si="62"/>
        <v/>
      </c>
      <c r="T294" s="19" t="str">
        <f t="shared" si="62"/>
        <v/>
      </c>
      <c r="U294" s="19" t="str">
        <f t="shared" si="62"/>
        <v/>
      </c>
      <c r="V294" s="19" t="str">
        <f t="shared" si="62"/>
        <v/>
      </c>
      <c r="W294" s="19" t="str">
        <f t="shared" si="62"/>
        <v/>
      </c>
      <c r="X294" s="19" t="str">
        <f t="shared" si="62"/>
        <v/>
      </c>
      <c r="Y294" s="19" t="str">
        <f t="shared" si="62"/>
        <v/>
      </c>
      <c r="Z294" s="19" t="str">
        <f t="shared" si="62"/>
        <v/>
      </c>
      <c r="AA294" s="19" t="str">
        <f t="shared" si="62"/>
        <v/>
      </c>
      <c r="AB294" s="19" t="str">
        <f t="shared" si="62"/>
        <v/>
      </c>
      <c r="AC294" s="19" t="str">
        <f t="shared" si="62"/>
        <v/>
      </c>
      <c r="AD294" s="19" t="str">
        <f t="shared" si="62"/>
        <v/>
      </c>
      <c r="AE294" s="19" t="str">
        <f t="shared" si="62"/>
        <v/>
      </c>
      <c r="AF294" s="19" t="str">
        <f t="shared" si="62"/>
        <v/>
      </c>
      <c r="AG294" s="19" t="str">
        <f t="shared" si="62"/>
        <v/>
      </c>
      <c r="AH294" s="19" t="str">
        <f t="shared" si="62"/>
        <v/>
      </c>
      <c r="AI294" s="19" t="str">
        <f t="shared" si="62"/>
        <v/>
      </c>
      <c r="AJ294" s="19" t="str">
        <f t="shared" si="62"/>
        <v/>
      </c>
      <c r="AK294" s="19" t="str">
        <f t="shared" si="62"/>
        <v/>
      </c>
      <c r="AL294" s="87"/>
      <c r="AM294" s="87"/>
      <c r="AN294" s="87"/>
      <c r="AO294" s="94"/>
      <c r="AP294" s="90"/>
      <c r="AQ294" s="92"/>
    </row>
    <row r="295" spans="1:43" ht="20.25" hidden="1" customHeight="1" x14ac:dyDescent="0.4">
      <c r="A295" s="54" t="s">
        <v>32</v>
      </c>
      <c r="B295" s="56">
        <f>AL295</f>
        <v>0</v>
      </c>
      <c r="C295" s="56">
        <f>AL297</f>
        <v>0</v>
      </c>
      <c r="E295" s="95" t="s">
        <v>0</v>
      </c>
      <c r="F295" s="63" t="s">
        <v>7</v>
      </c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15">
        <f>COUNTIFS(G293:AK293,"&gt;="&amp;H$5,G293:AK293,"&lt;="&amp;P$5,G295:AK295,"〇")</f>
        <v>0</v>
      </c>
      <c r="AM295" s="96">
        <f>IFERROR(AL296/AL295,0)</f>
        <v>0</v>
      </c>
      <c r="AN295" s="97" t="str">
        <f>IF(AND(AL295=0,AL296=0),"対象外",
IF(B294=0,"対象外",
IF(AND(B294/AL295&lt;0.285,AL296&gt;=B294),"〇",
IF(AM295&lt;0.285,"×","〇"))))</f>
        <v>対象外</v>
      </c>
      <c r="AO295" s="78"/>
      <c r="AP295" s="98"/>
      <c r="AQ295" s="100" t="s">
        <v>27</v>
      </c>
    </row>
    <row r="296" spans="1:43" ht="20.25" hidden="1" customHeight="1" thickBot="1" x14ac:dyDescent="0.45">
      <c r="A296" s="54" t="s">
        <v>33</v>
      </c>
      <c r="B296" s="54">
        <f>AL296</f>
        <v>0</v>
      </c>
      <c r="C296" s="54">
        <f>AL298</f>
        <v>0</v>
      </c>
      <c r="E296" s="69"/>
      <c r="F296" s="5" t="s">
        <v>10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8"/>
      <c r="AL296" s="7">
        <f>COUNTIFS(G293:AK293,"&gt;="&amp;H$5,G293:AK293,"&lt;="&amp;P$5,G296:AK296,"&lt;&gt;"&amp;"")</f>
        <v>0</v>
      </c>
      <c r="AM296" s="71"/>
      <c r="AN296" s="73"/>
      <c r="AO296" s="79"/>
      <c r="AP296" s="99"/>
      <c r="AQ296" s="101"/>
    </row>
    <row r="297" spans="1:43" ht="20.25" hidden="1" customHeight="1" thickTop="1" x14ac:dyDescent="0.4">
      <c r="A297" s="54" t="s">
        <v>25</v>
      </c>
      <c r="B297" s="57" t="str">
        <f>AN295</f>
        <v>対象外</v>
      </c>
      <c r="C297" s="57" t="str">
        <f>AN297</f>
        <v>対象外</v>
      </c>
      <c r="E297" s="68" t="s">
        <v>1</v>
      </c>
      <c r="F297" s="6" t="s">
        <v>7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27">
        <f>COUNTIFS(G293:AK293,"&gt;="&amp;H$5,G293:AK293,"&lt;="&amp;P$5,G297:AK297,"〇")</f>
        <v>0</v>
      </c>
      <c r="AM297" s="70">
        <f>IFERROR(AL298/AL297,0)</f>
        <v>0</v>
      </c>
      <c r="AN297" s="72" t="str">
        <f>IF(AND(AL297=0,AL298=0),"対象外",
IF(C294=0,"対象外",
IF(AND(C294/AL297&lt;0.285,AL298&gt;=C294),"〇",
IF(AM297&lt;0.285,"×","〇"))))</f>
        <v>対象外</v>
      </c>
      <c r="AO297" s="80" t="str">
        <f>C299</f>
        <v>対象外</v>
      </c>
      <c r="AP297" s="74" t="str">
        <f>IF(AN297="対象外","－",
IF(AN297="×","×",
IF(AND(COUNTIFS(G295:AK295,"〇",G296:AK296,"●",G297:AK297,"〇")=COUNTIFS(G296:AK296,"●",G297:AK297,"〇",G298:AK298,"●"),COUNTIF(G298:AK298,"●")&gt;0),"〇",
IF(AND(COUNTIF(G296:AK296,"●")=0,COUNTIF(G298:AK298,"●")=0,AN297="〇"),"〇","×"))))</f>
        <v>－</v>
      </c>
      <c r="AQ297" s="76" t="s">
        <v>24</v>
      </c>
    </row>
    <row r="298" spans="1:43" ht="20.25" hidden="1" customHeight="1" thickBot="1" x14ac:dyDescent="0.45">
      <c r="A298" s="54" t="s">
        <v>38</v>
      </c>
      <c r="B298" s="57"/>
      <c r="C298" s="57" t="str">
        <f>IF(C292="","",AP297)</f>
        <v/>
      </c>
      <c r="E298" s="69"/>
      <c r="F298" s="5" t="s">
        <v>10</v>
      </c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8"/>
      <c r="AL298" s="7">
        <f>COUNTIFS(G293:AK293,"&gt;="&amp;H$5,G293:AK293,"&lt;="&amp;P$5,G298:AK298,"&lt;&gt;"&amp;"")</f>
        <v>0</v>
      </c>
      <c r="AM298" s="71"/>
      <c r="AN298" s="73"/>
      <c r="AO298" s="81"/>
      <c r="AP298" s="75"/>
      <c r="AQ298" s="77"/>
    </row>
    <row r="299" spans="1:43" ht="42" hidden="1" customHeight="1" thickTop="1" thickBot="1" x14ac:dyDescent="0.45">
      <c r="A299" s="58" t="s">
        <v>39</v>
      </c>
      <c r="C299" s="62" t="str">
        <f>IF(OR(C292="",AN297="対象外"),"対象外",IF(AND(COUNTIFS(G295:AK295,"〇",G296:AK296,"●",G297:AK297,"〇")=COUNTIFS(G296:AK296,"●",G297:AK297,"〇",G298:AK298,"●"),COUNTIF(G298:AK298,"●")&gt;0),"〇","×"))</f>
        <v>対象外</v>
      </c>
      <c r="E299" s="25" t="s">
        <v>13</v>
      </c>
      <c r="F299" s="20"/>
      <c r="G299" s="22"/>
      <c r="H299" s="22"/>
      <c r="I299" s="22"/>
      <c r="J299" s="22"/>
      <c r="K299" s="22"/>
      <c r="L299" s="22"/>
      <c r="M299" s="22"/>
      <c r="N299" s="22"/>
      <c r="O299" s="21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60"/>
      <c r="AL299" s="31"/>
      <c r="AM299" s="32"/>
      <c r="AN299" s="32"/>
      <c r="AO299" s="32"/>
      <c r="AP299" s="33"/>
      <c r="AQ299" s="23" t="s">
        <v>17</v>
      </c>
    </row>
    <row r="300" spans="1:43" ht="20.25" hidden="1" customHeight="1" x14ac:dyDescent="0.4">
      <c r="E300" s="14"/>
      <c r="F300" s="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4"/>
      <c r="AL300" s="10"/>
      <c r="AM300" s="11"/>
    </row>
    <row r="301" spans="1:43" ht="20.25" hidden="1" customHeight="1" thickBot="1" x14ac:dyDescent="0.45">
      <c r="A301" s="54" t="s">
        <v>30</v>
      </c>
      <c r="B301" s="54" t="str">
        <f>IF(C301="","",IF(C292=12,B292+1,B292))</f>
        <v/>
      </c>
      <c r="C301" s="59" t="str">
        <f>IF(C292="","",IF(DATE(IF(C292=12,B292+1,B292),IF(C292=12,1,C292+1),1)&gt;P$5,"",IF(C292=12,1,C292+1)))</f>
        <v/>
      </c>
      <c r="E301" s="11" t="str">
        <f>IF(B301="","","令和"&amp;B301-2018&amp;"年"&amp;C301&amp;"月")</f>
        <v/>
      </c>
      <c r="G301" s="12" t="s">
        <v>11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1"/>
      <c r="AL301" s="10"/>
      <c r="AM301" s="11"/>
    </row>
    <row r="302" spans="1:43" ht="20.25" hidden="1" customHeight="1" x14ac:dyDescent="0.4">
      <c r="E302" s="82"/>
      <c r="F302" s="83"/>
      <c r="G302" s="15" t="str">
        <f>IF($B301="","",DATE($B301,$C301,1))</f>
        <v/>
      </c>
      <c r="H302" s="15" t="str">
        <f>IF($B301="","",DATE($B301,$C301,2))</f>
        <v/>
      </c>
      <c r="I302" s="15" t="str">
        <f>IF($B301="","",DATE($B301,$C301,3))</f>
        <v/>
      </c>
      <c r="J302" s="15" t="str">
        <f>IF($B301="","",DATE($B301,$C301,4))</f>
        <v/>
      </c>
      <c r="K302" s="15" t="str">
        <f>IF($B301="","",DATE($B301,$C301,5))</f>
        <v/>
      </c>
      <c r="L302" s="15" t="str">
        <f>IF($B301="","",DATE($B301,$C301,6))</f>
        <v/>
      </c>
      <c r="M302" s="15" t="str">
        <f>IF($B301="","",DATE($B301,$C301,7))</f>
        <v/>
      </c>
      <c r="N302" s="15" t="str">
        <f>IF($B301="","",DATE($B301,$C301,8))</f>
        <v/>
      </c>
      <c r="O302" s="15" t="str">
        <f>IF($B301="","",DATE($B301,$C301,9))</f>
        <v/>
      </c>
      <c r="P302" s="15" t="str">
        <f>IF($B301="","",DATE($B301,$C301,10))</f>
        <v/>
      </c>
      <c r="Q302" s="15" t="str">
        <f>IF($B301="","",DATE($B301,$C301,11))</f>
        <v/>
      </c>
      <c r="R302" s="15" t="str">
        <f>IF($B301="","",DATE($B301,$C301,12))</f>
        <v/>
      </c>
      <c r="S302" s="15" t="str">
        <f>IF($B301="","",DATE($B301,$C301,13))</f>
        <v/>
      </c>
      <c r="T302" s="15" t="str">
        <f>IF($B301="","",DATE($B301,$C301,14))</f>
        <v/>
      </c>
      <c r="U302" s="15" t="str">
        <f>IF($B301="","",DATE($B301,$C301,15))</f>
        <v/>
      </c>
      <c r="V302" s="15" t="str">
        <f>IF($B301="","",DATE($B301,$C301,16))</f>
        <v/>
      </c>
      <c r="W302" s="15" t="str">
        <f>IF($B301="","",DATE($B301,$C301,17))</f>
        <v/>
      </c>
      <c r="X302" s="15" t="str">
        <f>IF($B301="","",DATE($B301,$C301,18))</f>
        <v/>
      </c>
      <c r="Y302" s="15" t="str">
        <f>IF($B301="","",DATE($B301,$C301,19))</f>
        <v/>
      </c>
      <c r="Z302" s="15" t="str">
        <f>IF($B301="","",DATE($B301,$C301,20))</f>
        <v/>
      </c>
      <c r="AA302" s="15" t="str">
        <f>IF($B301="","",DATE($B301,$C301,21))</f>
        <v/>
      </c>
      <c r="AB302" s="15" t="str">
        <f>IF($B301="","",DATE($B301,$C301,22))</f>
        <v/>
      </c>
      <c r="AC302" s="15" t="str">
        <f>IF($B301="","",DATE($B301,$C301,23))</f>
        <v/>
      </c>
      <c r="AD302" s="15" t="str">
        <f>IF($B301="","",DATE($B301,$C301,24))</f>
        <v/>
      </c>
      <c r="AE302" s="15" t="str">
        <f>IF($B301="","",DATE($B301,$C301,25))</f>
        <v/>
      </c>
      <c r="AF302" s="15" t="str">
        <f>IF($B301="","",DATE($B301,$C301,26))</f>
        <v/>
      </c>
      <c r="AG302" s="15" t="str">
        <f>IF($B301="","",DATE($B301,$C301,27))</f>
        <v/>
      </c>
      <c r="AH302" s="15" t="str">
        <f>IF($B301="","",DATE($B301,$C301,28))</f>
        <v/>
      </c>
      <c r="AI302" s="15" t="str">
        <f>IF($B301="","",IF(MONTH(DATE($B301,$C301,29))=$C301,DATE($B301,$C301,29),""))</f>
        <v/>
      </c>
      <c r="AJ302" s="15" t="str">
        <f>IF($B301="","",IF(MONTH(DATE($B301,$C301,30))=$C301,DATE($B301,$C301,30),""))</f>
        <v/>
      </c>
      <c r="AK302" s="15" t="str">
        <f>IF($B301="","",IF(MONTH(DATE($B301,$C301,31))=$C301,DATE($B301,$C301,31),""))</f>
        <v/>
      </c>
      <c r="AL302" s="86" t="s">
        <v>8</v>
      </c>
      <c r="AM302" s="86" t="s">
        <v>4</v>
      </c>
      <c r="AN302" s="88" t="s">
        <v>35</v>
      </c>
      <c r="AO302" s="93" t="s">
        <v>42</v>
      </c>
      <c r="AP302" s="89" t="s">
        <v>34</v>
      </c>
      <c r="AQ302" s="91" t="s">
        <v>13</v>
      </c>
    </row>
    <row r="303" spans="1:43" ht="20.25" hidden="1" customHeight="1" thickBot="1" x14ac:dyDescent="0.45">
      <c r="A303" s="54" t="s">
        <v>26</v>
      </c>
      <c r="B303" s="54">
        <f>COUNTIFS(G302:AK302,"&gt;="&amp;H$5,G302:AK302,"&lt;="&amp;P$5,G303:AK303,"土",G304:AK304,"〇")+COUNTIFS(G302:AK302,"&gt;="&amp;H$5,G302:AK302,"&lt;="&amp;P$5,G303:AK303,"日",G304:AK304,"〇")</f>
        <v>0</v>
      </c>
      <c r="C303" s="54">
        <f>COUNTIFS(G302:AK302,"&gt;="&amp;H$5,G302:AK302,"&lt;="&amp;P$5,G303:AK303,"土",G306:AK306,"〇")+COUNTIFS(G302:AK302,"&gt;="&amp;H$5,G302:AK302,"&lt;="&amp;P$5,G303:AK303,"日",G306:AK306,"〇")</f>
        <v>0</v>
      </c>
      <c r="E303" s="84"/>
      <c r="F303" s="85"/>
      <c r="G303" s="19" t="str">
        <f>IFERROR(IF(WEEKDAY(G302,1)=1,"日",IF(WEEKDAY(G302,1)=2,"月",IF(WEEKDAY(G302,1)=3,"火",IF(WEEKDAY(G302,1)=4,"水",IF(WEEKDAY(G302,1)=5,"木",IF(WEEKDAY(G302,1)=6,"金","土")))))),"")</f>
        <v/>
      </c>
      <c r="H303" s="19" t="str">
        <f t="shared" ref="H303:N303" si="63">IFERROR(IF(WEEKDAY(H302,1)=1,"日",IF(WEEKDAY(H302,1)=2,"月",IF(WEEKDAY(H302,1)=3,"火",IF(WEEKDAY(H302,1)=4,"水",IF(WEEKDAY(H302,1)=5,"木",IF(WEEKDAY(H302,1)=6,"金","土")))))),"")</f>
        <v/>
      </c>
      <c r="I303" s="19" t="str">
        <f t="shared" si="63"/>
        <v/>
      </c>
      <c r="J303" s="19" t="str">
        <f t="shared" si="63"/>
        <v/>
      </c>
      <c r="K303" s="19" t="str">
        <f t="shared" si="63"/>
        <v/>
      </c>
      <c r="L303" s="19" t="str">
        <f t="shared" si="63"/>
        <v/>
      </c>
      <c r="M303" s="19" t="str">
        <f t="shared" si="63"/>
        <v/>
      </c>
      <c r="N303" s="19" t="str">
        <f t="shared" si="63"/>
        <v/>
      </c>
      <c r="O303" s="19" t="str">
        <f>IFERROR(IF(WEEKDAY(O302,1)=1,"日",IF(WEEKDAY(O302,1)=2,"月",IF(WEEKDAY(O302,1)=3,"火",IF(WEEKDAY(O302,1)=4,"水",IF(WEEKDAY(O302,1)=5,"木",IF(WEEKDAY(O302,1)=6,"金","土")))))),"")</f>
        <v/>
      </c>
      <c r="P303" s="19" t="str">
        <f t="shared" ref="P303:AK303" si="64">IFERROR(IF(WEEKDAY(P302,1)=1,"日",IF(WEEKDAY(P302,1)=2,"月",IF(WEEKDAY(P302,1)=3,"火",IF(WEEKDAY(P302,1)=4,"水",IF(WEEKDAY(P302,1)=5,"木",IF(WEEKDAY(P302,1)=6,"金","土")))))),"")</f>
        <v/>
      </c>
      <c r="Q303" s="19" t="str">
        <f t="shared" si="64"/>
        <v/>
      </c>
      <c r="R303" s="19" t="str">
        <f t="shared" si="64"/>
        <v/>
      </c>
      <c r="S303" s="19" t="str">
        <f t="shared" si="64"/>
        <v/>
      </c>
      <c r="T303" s="19" t="str">
        <f t="shared" si="64"/>
        <v/>
      </c>
      <c r="U303" s="19" t="str">
        <f t="shared" si="64"/>
        <v/>
      </c>
      <c r="V303" s="19" t="str">
        <f t="shared" si="64"/>
        <v/>
      </c>
      <c r="W303" s="19" t="str">
        <f t="shared" si="64"/>
        <v/>
      </c>
      <c r="X303" s="19" t="str">
        <f t="shared" si="64"/>
        <v/>
      </c>
      <c r="Y303" s="19" t="str">
        <f t="shared" si="64"/>
        <v/>
      </c>
      <c r="Z303" s="19" t="str">
        <f t="shared" si="64"/>
        <v/>
      </c>
      <c r="AA303" s="19" t="str">
        <f t="shared" si="64"/>
        <v/>
      </c>
      <c r="AB303" s="19" t="str">
        <f t="shared" si="64"/>
        <v/>
      </c>
      <c r="AC303" s="19" t="str">
        <f t="shared" si="64"/>
        <v/>
      </c>
      <c r="AD303" s="19" t="str">
        <f t="shared" si="64"/>
        <v/>
      </c>
      <c r="AE303" s="19" t="str">
        <f t="shared" si="64"/>
        <v/>
      </c>
      <c r="AF303" s="19" t="str">
        <f t="shared" si="64"/>
        <v/>
      </c>
      <c r="AG303" s="19" t="str">
        <f t="shared" si="64"/>
        <v/>
      </c>
      <c r="AH303" s="19" t="str">
        <f t="shared" si="64"/>
        <v/>
      </c>
      <c r="AI303" s="19" t="str">
        <f t="shared" si="64"/>
        <v/>
      </c>
      <c r="AJ303" s="19" t="str">
        <f t="shared" si="64"/>
        <v/>
      </c>
      <c r="AK303" s="19" t="str">
        <f t="shared" si="64"/>
        <v/>
      </c>
      <c r="AL303" s="87"/>
      <c r="AM303" s="87"/>
      <c r="AN303" s="87"/>
      <c r="AO303" s="94"/>
      <c r="AP303" s="90"/>
      <c r="AQ303" s="92"/>
    </row>
    <row r="304" spans="1:43" ht="20.25" hidden="1" customHeight="1" x14ac:dyDescent="0.4">
      <c r="A304" s="54" t="s">
        <v>32</v>
      </c>
      <c r="B304" s="56">
        <f>AL304</f>
        <v>0</v>
      </c>
      <c r="C304" s="56">
        <f>AL306</f>
        <v>0</v>
      </c>
      <c r="E304" s="95" t="s">
        <v>0</v>
      </c>
      <c r="F304" s="63" t="s">
        <v>7</v>
      </c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15">
        <f>COUNTIFS(G302:AK302,"&gt;="&amp;H$5,G302:AK302,"&lt;="&amp;P$5,G304:AK304,"〇")</f>
        <v>0</v>
      </c>
      <c r="AM304" s="96">
        <f>IFERROR(AL305/AL304,0)</f>
        <v>0</v>
      </c>
      <c r="AN304" s="97" t="str">
        <f>IF(AND(AL304=0,AL305=0),"対象外",
IF(B303=0,"対象外",
IF(AND(B303/AL304&lt;0.285,AL305&gt;=B303),"〇",
IF(AM304&lt;0.285,"×","〇"))))</f>
        <v>対象外</v>
      </c>
      <c r="AO304" s="78"/>
      <c r="AP304" s="98"/>
      <c r="AQ304" s="100" t="s">
        <v>27</v>
      </c>
    </row>
    <row r="305" spans="1:43" ht="20.25" hidden="1" customHeight="1" thickBot="1" x14ac:dyDescent="0.45">
      <c r="A305" s="54" t="s">
        <v>33</v>
      </c>
      <c r="B305" s="54">
        <f>AL305</f>
        <v>0</v>
      </c>
      <c r="C305" s="54">
        <f>AL307</f>
        <v>0</v>
      </c>
      <c r="E305" s="69"/>
      <c r="F305" s="5" t="s">
        <v>10</v>
      </c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8"/>
      <c r="AL305" s="7">
        <f>COUNTIFS(G302:AK302,"&gt;="&amp;H$5,G302:AK302,"&lt;="&amp;P$5,G305:AK305,"&lt;&gt;"&amp;"")</f>
        <v>0</v>
      </c>
      <c r="AM305" s="71"/>
      <c r="AN305" s="73"/>
      <c r="AO305" s="79"/>
      <c r="AP305" s="99"/>
      <c r="AQ305" s="101"/>
    </row>
    <row r="306" spans="1:43" ht="20.25" hidden="1" customHeight="1" thickTop="1" x14ac:dyDescent="0.4">
      <c r="A306" s="54" t="s">
        <v>25</v>
      </c>
      <c r="B306" s="57" t="str">
        <f>AN304</f>
        <v>対象外</v>
      </c>
      <c r="C306" s="57" t="str">
        <f>AN306</f>
        <v>対象外</v>
      </c>
      <c r="E306" s="68" t="s">
        <v>1</v>
      </c>
      <c r="F306" s="6" t="s">
        <v>7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27">
        <f>COUNTIFS(G302:AK302,"&gt;="&amp;H$5,G302:AK302,"&lt;="&amp;P$5,G306:AK306,"〇")</f>
        <v>0</v>
      </c>
      <c r="AM306" s="70">
        <f>IFERROR(AL307/AL306,0)</f>
        <v>0</v>
      </c>
      <c r="AN306" s="72" t="str">
        <f>IF(AND(AL306=0,AL307=0),"対象外",
IF(C303=0,"対象外",
IF(AND(C303/AL306&lt;0.285,AL307&gt;=C303),"〇",
IF(AM306&lt;0.285,"×","〇"))))</f>
        <v>対象外</v>
      </c>
      <c r="AO306" s="80" t="str">
        <f>C308</f>
        <v>対象外</v>
      </c>
      <c r="AP306" s="74" t="str">
        <f>IF(AN306="対象外","－",
IF(AN306="×","×",
IF(AND(COUNTIFS(G304:AK304,"〇",G305:AK305,"●",G306:AK306,"〇")=COUNTIFS(G305:AK305,"●",G306:AK306,"〇",G307:AK307,"●"),COUNTIF(G307:AK307,"●")&gt;0),"〇",
IF(AND(COUNTIF(G305:AK305,"●")=0,COUNTIF(G307:AK307,"●")=0,AN306="〇"),"〇","×"))))</f>
        <v>－</v>
      </c>
      <c r="AQ306" s="76" t="s">
        <v>24</v>
      </c>
    </row>
    <row r="307" spans="1:43" ht="20.25" hidden="1" customHeight="1" thickBot="1" x14ac:dyDescent="0.45">
      <c r="A307" s="54" t="s">
        <v>38</v>
      </c>
      <c r="B307" s="57"/>
      <c r="C307" s="57" t="str">
        <f>IF(C301="","",AP306)</f>
        <v/>
      </c>
      <c r="E307" s="69"/>
      <c r="F307" s="5" t="s">
        <v>10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8"/>
      <c r="AL307" s="7">
        <f>COUNTIFS(G302:AK302,"&gt;="&amp;H$5,G302:AK302,"&lt;="&amp;P$5,G307:AK307,"&lt;&gt;"&amp;"")</f>
        <v>0</v>
      </c>
      <c r="AM307" s="71"/>
      <c r="AN307" s="73"/>
      <c r="AO307" s="81"/>
      <c r="AP307" s="75"/>
      <c r="AQ307" s="77"/>
    </row>
    <row r="308" spans="1:43" ht="42" hidden="1" customHeight="1" thickTop="1" thickBot="1" x14ac:dyDescent="0.45">
      <c r="A308" s="58" t="s">
        <v>39</v>
      </c>
      <c r="C308" s="62" t="str">
        <f>IF(OR(C301="",AN306="対象外"),"対象外",IF(AND(COUNTIFS(G304:AK304,"〇",G305:AK305,"●",G306:AK306,"〇")=COUNTIFS(G305:AK305,"●",G306:AK306,"〇",G307:AK307,"●"),COUNTIF(G307:AK307,"●")&gt;0),"〇","×"))</f>
        <v>対象外</v>
      </c>
      <c r="E308" s="25" t="s">
        <v>13</v>
      </c>
      <c r="F308" s="20"/>
      <c r="G308" s="22"/>
      <c r="H308" s="22"/>
      <c r="I308" s="22"/>
      <c r="J308" s="22"/>
      <c r="K308" s="22"/>
      <c r="L308" s="22"/>
      <c r="M308" s="22"/>
      <c r="N308" s="22"/>
      <c r="O308" s="21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60"/>
      <c r="AL308" s="31"/>
      <c r="AM308" s="32"/>
      <c r="AN308" s="32"/>
      <c r="AO308" s="32"/>
      <c r="AP308" s="33"/>
      <c r="AQ308" s="23" t="s">
        <v>17</v>
      </c>
    </row>
    <row r="309" spans="1:43" ht="20.25" hidden="1" customHeight="1" x14ac:dyDescent="0.4">
      <c r="E309" s="14"/>
      <c r="F309" s="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4"/>
      <c r="AL309" s="10"/>
      <c r="AM309" s="11"/>
    </row>
    <row r="310" spans="1:43" ht="20.25" hidden="1" customHeight="1" thickBot="1" x14ac:dyDescent="0.45">
      <c r="A310" s="54" t="s">
        <v>30</v>
      </c>
      <c r="B310" s="54" t="str">
        <f>IF(C310="","",IF(C301=12,B301+1,B301))</f>
        <v/>
      </c>
      <c r="C310" s="59" t="str">
        <f>IF(C301="","",IF(DATE(IF(C301=12,B301+1,B301),IF(C301=12,1,C301+1),1)&gt;P$5,"",IF(C301=12,1,C301+1)))</f>
        <v/>
      </c>
      <c r="E310" s="11" t="str">
        <f>IF(B310="","","令和"&amp;B310-2018&amp;"年"&amp;C310&amp;"月")</f>
        <v/>
      </c>
      <c r="G310" s="12" t="s">
        <v>11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1"/>
      <c r="AL310" s="10"/>
      <c r="AM310" s="11"/>
    </row>
    <row r="311" spans="1:43" ht="20.25" hidden="1" customHeight="1" x14ac:dyDescent="0.4">
      <c r="E311" s="82"/>
      <c r="F311" s="83"/>
      <c r="G311" s="15" t="str">
        <f>IF($B310="","",DATE($B310,$C310,1))</f>
        <v/>
      </c>
      <c r="H311" s="15" t="str">
        <f>IF($B310="","",DATE($B310,$C310,2))</f>
        <v/>
      </c>
      <c r="I311" s="15" t="str">
        <f>IF($B310="","",DATE($B310,$C310,3))</f>
        <v/>
      </c>
      <c r="J311" s="15" t="str">
        <f>IF($B310="","",DATE($B310,$C310,4))</f>
        <v/>
      </c>
      <c r="K311" s="15" t="str">
        <f>IF($B310="","",DATE($B310,$C310,5))</f>
        <v/>
      </c>
      <c r="L311" s="15" t="str">
        <f>IF($B310="","",DATE($B310,$C310,6))</f>
        <v/>
      </c>
      <c r="M311" s="15" t="str">
        <f>IF($B310="","",DATE($B310,$C310,7))</f>
        <v/>
      </c>
      <c r="N311" s="15" t="str">
        <f>IF($B310="","",DATE($B310,$C310,8))</f>
        <v/>
      </c>
      <c r="O311" s="15" t="str">
        <f>IF($B310="","",DATE($B310,$C310,9))</f>
        <v/>
      </c>
      <c r="P311" s="15" t="str">
        <f>IF($B310="","",DATE($B310,$C310,10))</f>
        <v/>
      </c>
      <c r="Q311" s="15" t="str">
        <f>IF($B310="","",DATE($B310,$C310,11))</f>
        <v/>
      </c>
      <c r="R311" s="15" t="str">
        <f>IF($B310="","",DATE($B310,$C310,12))</f>
        <v/>
      </c>
      <c r="S311" s="15" t="str">
        <f>IF($B310="","",DATE($B310,$C310,13))</f>
        <v/>
      </c>
      <c r="T311" s="15" t="str">
        <f>IF($B310="","",DATE($B310,$C310,14))</f>
        <v/>
      </c>
      <c r="U311" s="15" t="str">
        <f>IF($B310="","",DATE($B310,$C310,15))</f>
        <v/>
      </c>
      <c r="V311" s="15" t="str">
        <f>IF($B310="","",DATE($B310,$C310,16))</f>
        <v/>
      </c>
      <c r="W311" s="15" t="str">
        <f>IF($B310="","",DATE($B310,$C310,17))</f>
        <v/>
      </c>
      <c r="X311" s="15" t="str">
        <f>IF($B310="","",DATE($B310,$C310,18))</f>
        <v/>
      </c>
      <c r="Y311" s="15" t="str">
        <f>IF($B310="","",DATE($B310,$C310,19))</f>
        <v/>
      </c>
      <c r="Z311" s="15" t="str">
        <f>IF($B310="","",DATE($B310,$C310,20))</f>
        <v/>
      </c>
      <c r="AA311" s="15" t="str">
        <f>IF($B310="","",DATE($B310,$C310,21))</f>
        <v/>
      </c>
      <c r="AB311" s="15" t="str">
        <f>IF($B310="","",DATE($B310,$C310,22))</f>
        <v/>
      </c>
      <c r="AC311" s="15" t="str">
        <f>IF($B310="","",DATE($B310,$C310,23))</f>
        <v/>
      </c>
      <c r="AD311" s="15" t="str">
        <f>IF($B310="","",DATE($B310,$C310,24))</f>
        <v/>
      </c>
      <c r="AE311" s="15" t="str">
        <f>IF($B310="","",DATE($B310,$C310,25))</f>
        <v/>
      </c>
      <c r="AF311" s="15" t="str">
        <f>IF($B310="","",DATE($B310,$C310,26))</f>
        <v/>
      </c>
      <c r="AG311" s="15" t="str">
        <f>IF($B310="","",DATE($B310,$C310,27))</f>
        <v/>
      </c>
      <c r="AH311" s="15" t="str">
        <f>IF($B310="","",DATE($B310,$C310,28))</f>
        <v/>
      </c>
      <c r="AI311" s="15" t="str">
        <f>IF($B310="","",IF(MONTH(DATE($B310,$C310,29))=$C310,DATE($B310,$C310,29),""))</f>
        <v/>
      </c>
      <c r="AJ311" s="15" t="str">
        <f>IF($B310="","",IF(MONTH(DATE($B310,$C310,30))=$C310,DATE($B310,$C310,30),""))</f>
        <v/>
      </c>
      <c r="AK311" s="15" t="str">
        <f>IF($B310="","",IF(MONTH(DATE($B310,$C310,31))=$C310,DATE($B310,$C310,31),""))</f>
        <v/>
      </c>
      <c r="AL311" s="86" t="s">
        <v>8</v>
      </c>
      <c r="AM311" s="86" t="s">
        <v>4</v>
      </c>
      <c r="AN311" s="88" t="s">
        <v>35</v>
      </c>
      <c r="AO311" s="93" t="s">
        <v>42</v>
      </c>
      <c r="AP311" s="89" t="s">
        <v>34</v>
      </c>
      <c r="AQ311" s="91" t="s">
        <v>13</v>
      </c>
    </row>
    <row r="312" spans="1:43" ht="20.25" hidden="1" customHeight="1" thickBot="1" x14ac:dyDescent="0.45">
      <c r="A312" s="54" t="s">
        <v>26</v>
      </c>
      <c r="B312" s="54">
        <f>COUNTIFS(G311:AK311,"&gt;="&amp;H$5,G311:AK311,"&lt;="&amp;P$5,G312:AK312,"土",G313:AK313,"〇")+COUNTIFS(G311:AK311,"&gt;="&amp;H$5,G311:AK311,"&lt;="&amp;P$5,G312:AK312,"日",G313:AK313,"〇")</f>
        <v>0</v>
      </c>
      <c r="C312" s="54">
        <f>COUNTIFS(G311:AK311,"&gt;="&amp;H$5,G311:AK311,"&lt;="&amp;P$5,G312:AK312,"土",G315:AK315,"〇")+COUNTIFS(G311:AK311,"&gt;="&amp;H$5,G311:AK311,"&lt;="&amp;P$5,G312:AK312,"日",G315:AK315,"〇")</f>
        <v>0</v>
      </c>
      <c r="E312" s="84"/>
      <c r="F312" s="85"/>
      <c r="G312" s="19" t="str">
        <f>IFERROR(IF(WEEKDAY(G311,1)=1,"日",IF(WEEKDAY(G311,1)=2,"月",IF(WEEKDAY(G311,1)=3,"火",IF(WEEKDAY(G311,1)=4,"水",IF(WEEKDAY(G311,1)=5,"木",IF(WEEKDAY(G311,1)=6,"金","土")))))),"")</f>
        <v/>
      </c>
      <c r="H312" s="19" t="str">
        <f t="shared" ref="H312:N312" si="65">IFERROR(IF(WEEKDAY(H311,1)=1,"日",IF(WEEKDAY(H311,1)=2,"月",IF(WEEKDAY(H311,1)=3,"火",IF(WEEKDAY(H311,1)=4,"水",IF(WEEKDAY(H311,1)=5,"木",IF(WEEKDAY(H311,1)=6,"金","土")))))),"")</f>
        <v/>
      </c>
      <c r="I312" s="19" t="str">
        <f t="shared" si="65"/>
        <v/>
      </c>
      <c r="J312" s="19" t="str">
        <f t="shared" si="65"/>
        <v/>
      </c>
      <c r="K312" s="19" t="str">
        <f t="shared" si="65"/>
        <v/>
      </c>
      <c r="L312" s="19" t="str">
        <f t="shared" si="65"/>
        <v/>
      </c>
      <c r="M312" s="19" t="str">
        <f t="shared" si="65"/>
        <v/>
      </c>
      <c r="N312" s="19" t="str">
        <f t="shared" si="65"/>
        <v/>
      </c>
      <c r="O312" s="19" t="str">
        <f>IFERROR(IF(WEEKDAY(O311,1)=1,"日",IF(WEEKDAY(O311,1)=2,"月",IF(WEEKDAY(O311,1)=3,"火",IF(WEEKDAY(O311,1)=4,"水",IF(WEEKDAY(O311,1)=5,"木",IF(WEEKDAY(O311,1)=6,"金","土")))))),"")</f>
        <v/>
      </c>
      <c r="P312" s="19" t="str">
        <f t="shared" ref="P312:AK312" si="66">IFERROR(IF(WEEKDAY(P311,1)=1,"日",IF(WEEKDAY(P311,1)=2,"月",IF(WEEKDAY(P311,1)=3,"火",IF(WEEKDAY(P311,1)=4,"水",IF(WEEKDAY(P311,1)=5,"木",IF(WEEKDAY(P311,1)=6,"金","土")))))),"")</f>
        <v/>
      </c>
      <c r="Q312" s="19" t="str">
        <f t="shared" si="66"/>
        <v/>
      </c>
      <c r="R312" s="19" t="str">
        <f t="shared" si="66"/>
        <v/>
      </c>
      <c r="S312" s="19" t="str">
        <f t="shared" si="66"/>
        <v/>
      </c>
      <c r="T312" s="19" t="str">
        <f t="shared" si="66"/>
        <v/>
      </c>
      <c r="U312" s="19" t="str">
        <f t="shared" si="66"/>
        <v/>
      </c>
      <c r="V312" s="19" t="str">
        <f t="shared" si="66"/>
        <v/>
      </c>
      <c r="W312" s="19" t="str">
        <f t="shared" si="66"/>
        <v/>
      </c>
      <c r="X312" s="19" t="str">
        <f t="shared" si="66"/>
        <v/>
      </c>
      <c r="Y312" s="19" t="str">
        <f t="shared" si="66"/>
        <v/>
      </c>
      <c r="Z312" s="19" t="str">
        <f t="shared" si="66"/>
        <v/>
      </c>
      <c r="AA312" s="19" t="str">
        <f t="shared" si="66"/>
        <v/>
      </c>
      <c r="AB312" s="19" t="str">
        <f t="shared" si="66"/>
        <v/>
      </c>
      <c r="AC312" s="19" t="str">
        <f t="shared" si="66"/>
        <v/>
      </c>
      <c r="AD312" s="19" t="str">
        <f t="shared" si="66"/>
        <v/>
      </c>
      <c r="AE312" s="19" t="str">
        <f t="shared" si="66"/>
        <v/>
      </c>
      <c r="AF312" s="19" t="str">
        <f t="shared" si="66"/>
        <v/>
      </c>
      <c r="AG312" s="19" t="str">
        <f t="shared" si="66"/>
        <v/>
      </c>
      <c r="AH312" s="19" t="str">
        <f t="shared" si="66"/>
        <v/>
      </c>
      <c r="AI312" s="19" t="str">
        <f t="shared" si="66"/>
        <v/>
      </c>
      <c r="AJ312" s="19" t="str">
        <f t="shared" si="66"/>
        <v/>
      </c>
      <c r="AK312" s="19" t="str">
        <f t="shared" si="66"/>
        <v/>
      </c>
      <c r="AL312" s="87"/>
      <c r="AM312" s="87"/>
      <c r="AN312" s="87"/>
      <c r="AO312" s="94"/>
      <c r="AP312" s="90"/>
      <c r="AQ312" s="92"/>
    </row>
    <row r="313" spans="1:43" ht="20.25" hidden="1" customHeight="1" x14ac:dyDescent="0.4">
      <c r="A313" s="54" t="s">
        <v>32</v>
      </c>
      <c r="B313" s="56">
        <f>AL313</f>
        <v>0</v>
      </c>
      <c r="C313" s="56">
        <f>AL315</f>
        <v>0</v>
      </c>
      <c r="E313" s="95" t="s">
        <v>0</v>
      </c>
      <c r="F313" s="63" t="s">
        <v>7</v>
      </c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15">
        <f>COUNTIFS(G311:AK311,"&gt;="&amp;H$5,G311:AK311,"&lt;="&amp;P$5,G313:AK313,"〇")</f>
        <v>0</v>
      </c>
      <c r="AM313" s="96">
        <f>IFERROR(AL314/AL313,0)</f>
        <v>0</v>
      </c>
      <c r="AN313" s="97" t="str">
        <f>IF(AND(AL313=0,AL314=0),"対象外",
IF(B312=0,"対象外",
IF(AND(B312/AL313&lt;0.285,AL314&gt;=B312),"〇",
IF(AM313&lt;0.285,"×","〇"))))</f>
        <v>対象外</v>
      </c>
      <c r="AO313" s="78"/>
      <c r="AP313" s="98"/>
      <c r="AQ313" s="100" t="s">
        <v>27</v>
      </c>
    </row>
    <row r="314" spans="1:43" ht="20.25" hidden="1" customHeight="1" thickBot="1" x14ac:dyDescent="0.45">
      <c r="A314" s="54" t="s">
        <v>33</v>
      </c>
      <c r="B314" s="54">
        <f>AL314</f>
        <v>0</v>
      </c>
      <c r="C314" s="54">
        <f>AL316</f>
        <v>0</v>
      </c>
      <c r="E314" s="69"/>
      <c r="F314" s="5" t="s">
        <v>10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8"/>
      <c r="AL314" s="7">
        <f>COUNTIFS(G311:AK311,"&gt;="&amp;H$5,G311:AK311,"&lt;="&amp;P$5,G314:AK314,"&lt;&gt;"&amp;"")</f>
        <v>0</v>
      </c>
      <c r="AM314" s="71"/>
      <c r="AN314" s="73"/>
      <c r="AO314" s="79"/>
      <c r="AP314" s="99"/>
      <c r="AQ314" s="101"/>
    </row>
    <row r="315" spans="1:43" ht="20.25" hidden="1" customHeight="1" thickTop="1" x14ac:dyDescent="0.4">
      <c r="A315" s="54" t="s">
        <v>25</v>
      </c>
      <c r="B315" s="57" t="str">
        <f>AN313</f>
        <v>対象外</v>
      </c>
      <c r="C315" s="57" t="str">
        <f>AN315</f>
        <v>対象外</v>
      </c>
      <c r="E315" s="68" t="s">
        <v>1</v>
      </c>
      <c r="F315" s="6" t="s">
        <v>7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27">
        <f>COUNTIFS(G311:AK311,"&gt;="&amp;H$5,G311:AK311,"&lt;="&amp;P$5,G315:AK315,"〇")</f>
        <v>0</v>
      </c>
      <c r="AM315" s="70">
        <f>IFERROR(AL316/AL315,0)</f>
        <v>0</v>
      </c>
      <c r="AN315" s="72" t="str">
        <f>IF(AND(AL315=0,AL316=0),"対象外",
IF(C312=0,"対象外",
IF(AND(C312/AL315&lt;0.285,AL316&gt;=C312),"〇",
IF(AM315&lt;0.285,"×","〇"))))</f>
        <v>対象外</v>
      </c>
      <c r="AO315" s="80" t="str">
        <f>C317</f>
        <v>対象外</v>
      </c>
      <c r="AP315" s="74" t="str">
        <f>IF(AN315="対象外","－",
IF(AN315="×","×",
IF(AND(COUNTIFS(G313:AK313,"〇",G314:AK314,"●",G315:AK315,"〇")=COUNTIFS(G314:AK314,"●",G315:AK315,"〇",G316:AK316,"●"),COUNTIF(G316:AK316,"●")&gt;0),"〇",
IF(AND(COUNTIF(G314:AK314,"●")=0,COUNTIF(G316:AK316,"●")=0,AN315="〇"),"〇","×"))))</f>
        <v>－</v>
      </c>
      <c r="AQ315" s="76" t="s">
        <v>24</v>
      </c>
    </row>
    <row r="316" spans="1:43" ht="20.25" hidden="1" customHeight="1" thickBot="1" x14ac:dyDescent="0.45">
      <c r="A316" s="54" t="s">
        <v>38</v>
      </c>
      <c r="B316" s="57"/>
      <c r="C316" s="57" t="str">
        <f>IF(C310="","",AP315)</f>
        <v/>
      </c>
      <c r="E316" s="69"/>
      <c r="F316" s="5" t="s">
        <v>10</v>
      </c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8"/>
      <c r="AL316" s="7">
        <f>COUNTIFS(G311:AK311,"&gt;="&amp;H$5,G311:AK311,"&lt;="&amp;P$5,G316:AK316,"&lt;&gt;"&amp;"")</f>
        <v>0</v>
      </c>
      <c r="AM316" s="71"/>
      <c r="AN316" s="73"/>
      <c r="AO316" s="81"/>
      <c r="AP316" s="75"/>
      <c r="AQ316" s="77"/>
    </row>
    <row r="317" spans="1:43" ht="42" hidden="1" customHeight="1" thickTop="1" thickBot="1" x14ac:dyDescent="0.45">
      <c r="A317" s="58" t="s">
        <v>39</v>
      </c>
      <c r="C317" s="62" t="str">
        <f>IF(OR(C310="",AN315="対象外"),"対象外",IF(AND(COUNTIFS(G313:AK313,"〇",G314:AK314,"●",G315:AK315,"〇")=COUNTIFS(G314:AK314,"●",G315:AK315,"〇",G316:AK316,"●"),COUNTIF(G316:AK316,"●")&gt;0),"〇","×"))</f>
        <v>対象外</v>
      </c>
      <c r="E317" s="25" t="s">
        <v>13</v>
      </c>
      <c r="F317" s="20"/>
      <c r="G317" s="22"/>
      <c r="H317" s="22"/>
      <c r="I317" s="22"/>
      <c r="J317" s="22"/>
      <c r="K317" s="22"/>
      <c r="L317" s="22"/>
      <c r="M317" s="22"/>
      <c r="N317" s="22"/>
      <c r="O317" s="21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60"/>
      <c r="AL317" s="31"/>
      <c r="AM317" s="32"/>
      <c r="AN317" s="32"/>
      <c r="AO317" s="32"/>
      <c r="AP317" s="33"/>
      <c r="AQ317" s="23" t="s">
        <v>17</v>
      </c>
    </row>
    <row r="318" spans="1:43" ht="20.25" hidden="1" customHeight="1" x14ac:dyDescent="0.4">
      <c r="E318" s="14"/>
      <c r="F318" s="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4"/>
      <c r="AL318" s="10"/>
      <c r="AM318" s="11"/>
    </row>
    <row r="319" spans="1:43" ht="20.25" hidden="1" customHeight="1" thickBot="1" x14ac:dyDescent="0.45">
      <c r="A319" s="54" t="s">
        <v>30</v>
      </c>
      <c r="B319" s="54" t="str">
        <f>IF(C319="","",IF(C310=12,B310+1,B310))</f>
        <v/>
      </c>
      <c r="C319" s="59" t="str">
        <f>IF(C310="","",IF(DATE(IF(C310=12,B310+1,B310),IF(C310=12,1,C310+1),1)&gt;P$5,"",IF(C310=12,1,C310+1)))</f>
        <v/>
      </c>
      <c r="E319" s="11" t="str">
        <f>IF(B319="","","令和"&amp;B319-2018&amp;"年"&amp;C319&amp;"月")</f>
        <v/>
      </c>
      <c r="G319" s="12" t="s">
        <v>11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1"/>
      <c r="AL319" s="10"/>
      <c r="AM319" s="11"/>
    </row>
    <row r="320" spans="1:43" ht="20.25" hidden="1" customHeight="1" x14ac:dyDescent="0.4">
      <c r="E320" s="82"/>
      <c r="F320" s="83"/>
      <c r="G320" s="15" t="str">
        <f>IF($B319="","",DATE($B319,$C319,1))</f>
        <v/>
      </c>
      <c r="H320" s="15" t="str">
        <f>IF($B319="","",DATE($B319,$C319,2))</f>
        <v/>
      </c>
      <c r="I320" s="15" t="str">
        <f>IF($B319="","",DATE($B319,$C319,3))</f>
        <v/>
      </c>
      <c r="J320" s="15" t="str">
        <f>IF($B319="","",DATE($B319,$C319,4))</f>
        <v/>
      </c>
      <c r="K320" s="15" t="str">
        <f>IF($B319="","",DATE($B319,$C319,5))</f>
        <v/>
      </c>
      <c r="L320" s="15" t="str">
        <f>IF($B319="","",DATE($B319,$C319,6))</f>
        <v/>
      </c>
      <c r="M320" s="15" t="str">
        <f>IF($B319="","",DATE($B319,$C319,7))</f>
        <v/>
      </c>
      <c r="N320" s="15" t="str">
        <f>IF($B319="","",DATE($B319,$C319,8))</f>
        <v/>
      </c>
      <c r="O320" s="15" t="str">
        <f>IF($B319="","",DATE($B319,$C319,9))</f>
        <v/>
      </c>
      <c r="P320" s="15" t="str">
        <f>IF($B319="","",DATE($B319,$C319,10))</f>
        <v/>
      </c>
      <c r="Q320" s="15" t="str">
        <f>IF($B319="","",DATE($B319,$C319,11))</f>
        <v/>
      </c>
      <c r="R320" s="15" t="str">
        <f>IF($B319="","",DATE($B319,$C319,12))</f>
        <v/>
      </c>
      <c r="S320" s="15" t="str">
        <f>IF($B319="","",DATE($B319,$C319,13))</f>
        <v/>
      </c>
      <c r="T320" s="15" t="str">
        <f>IF($B319="","",DATE($B319,$C319,14))</f>
        <v/>
      </c>
      <c r="U320" s="15" t="str">
        <f>IF($B319="","",DATE($B319,$C319,15))</f>
        <v/>
      </c>
      <c r="V320" s="15" t="str">
        <f>IF($B319="","",DATE($B319,$C319,16))</f>
        <v/>
      </c>
      <c r="W320" s="15" t="str">
        <f>IF($B319="","",DATE($B319,$C319,17))</f>
        <v/>
      </c>
      <c r="X320" s="15" t="str">
        <f>IF($B319="","",DATE($B319,$C319,18))</f>
        <v/>
      </c>
      <c r="Y320" s="15" t="str">
        <f>IF($B319="","",DATE($B319,$C319,19))</f>
        <v/>
      </c>
      <c r="Z320" s="15" t="str">
        <f>IF($B319="","",DATE($B319,$C319,20))</f>
        <v/>
      </c>
      <c r="AA320" s="15" t="str">
        <f>IF($B319="","",DATE($B319,$C319,21))</f>
        <v/>
      </c>
      <c r="AB320" s="15" t="str">
        <f>IF($B319="","",DATE($B319,$C319,22))</f>
        <v/>
      </c>
      <c r="AC320" s="15" t="str">
        <f>IF($B319="","",DATE($B319,$C319,23))</f>
        <v/>
      </c>
      <c r="AD320" s="15" t="str">
        <f>IF($B319="","",DATE($B319,$C319,24))</f>
        <v/>
      </c>
      <c r="AE320" s="15" t="str">
        <f>IF($B319="","",DATE($B319,$C319,25))</f>
        <v/>
      </c>
      <c r="AF320" s="15" t="str">
        <f>IF($B319="","",DATE($B319,$C319,26))</f>
        <v/>
      </c>
      <c r="AG320" s="15" t="str">
        <f>IF($B319="","",DATE($B319,$C319,27))</f>
        <v/>
      </c>
      <c r="AH320" s="15" t="str">
        <f>IF($B319="","",DATE($B319,$C319,28))</f>
        <v/>
      </c>
      <c r="AI320" s="15" t="str">
        <f>IF($B319="","",IF(MONTH(DATE($B319,$C319,29))=$C319,DATE($B319,$C319,29),""))</f>
        <v/>
      </c>
      <c r="AJ320" s="15" t="str">
        <f>IF($B319="","",IF(MONTH(DATE($B319,$C319,30))=$C319,DATE($B319,$C319,30),""))</f>
        <v/>
      </c>
      <c r="AK320" s="15" t="str">
        <f>IF($B319="","",IF(MONTH(DATE($B319,$C319,31))=$C319,DATE($B319,$C319,31),""))</f>
        <v/>
      </c>
      <c r="AL320" s="86" t="s">
        <v>8</v>
      </c>
      <c r="AM320" s="86" t="s">
        <v>4</v>
      </c>
      <c r="AN320" s="88" t="s">
        <v>35</v>
      </c>
      <c r="AO320" s="93" t="s">
        <v>42</v>
      </c>
      <c r="AP320" s="89" t="s">
        <v>34</v>
      </c>
      <c r="AQ320" s="91" t="s">
        <v>13</v>
      </c>
    </row>
    <row r="321" spans="1:43" ht="20.25" hidden="1" customHeight="1" thickBot="1" x14ac:dyDescent="0.45">
      <c r="A321" s="54" t="s">
        <v>26</v>
      </c>
      <c r="B321" s="54">
        <f>COUNTIFS(G320:AK320,"&gt;="&amp;H$5,G320:AK320,"&lt;="&amp;P$5,G321:AK321,"土",G322:AK322,"〇")+COUNTIFS(G320:AK320,"&gt;="&amp;H$5,G320:AK320,"&lt;="&amp;P$5,G321:AK321,"日",G322:AK322,"〇")</f>
        <v>0</v>
      </c>
      <c r="C321" s="54">
        <f>COUNTIFS(G320:AK320,"&gt;="&amp;H$5,G320:AK320,"&lt;="&amp;P$5,G321:AK321,"土",G324:AK324,"〇")+COUNTIFS(G320:AK320,"&gt;="&amp;H$5,G320:AK320,"&lt;="&amp;P$5,G321:AK321,"日",G324:AK324,"〇")</f>
        <v>0</v>
      </c>
      <c r="E321" s="84"/>
      <c r="F321" s="85"/>
      <c r="G321" s="19" t="str">
        <f>IFERROR(IF(WEEKDAY(G320,1)=1,"日",IF(WEEKDAY(G320,1)=2,"月",IF(WEEKDAY(G320,1)=3,"火",IF(WEEKDAY(G320,1)=4,"水",IF(WEEKDAY(G320,1)=5,"木",IF(WEEKDAY(G320,1)=6,"金","土")))))),"")</f>
        <v/>
      </c>
      <c r="H321" s="19" t="str">
        <f t="shared" ref="H321:N321" si="67">IFERROR(IF(WEEKDAY(H320,1)=1,"日",IF(WEEKDAY(H320,1)=2,"月",IF(WEEKDAY(H320,1)=3,"火",IF(WEEKDAY(H320,1)=4,"水",IF(WEEKDAY(H320,1)=5,"木",IF(WEEKDAY(H320,1)=6,"金","土")))))),"")</f>
        <v/>
      </c>
      <c r="I321" s="19" t="str">
        <f t="shared" si="67"/>
        <v/>
      </c>
      <c r="J321" s="19" t="str">
        <f t="shared" si="67"/>
        <v/>
      </c>
      <c r="K321" s="19" t="str">
        <f t="shared" si="67"/>
        <v/>
      </c>
      <c r="L321" s="19" t="str">
        <f t="shared" si="67"/>
        <v/>
      </c>
      <c r="M321" s="19" t="str">
        <f t="shared" si="67"/>
        <v/>
      </c>
      <c r="N321" s="19" t="str">
        <f t="shared" si="67"/>
        <v/>
      </c>
      <c r="O321" s="19" t="str">
        <f>IFERROR(IF(WEEKDAY(O320,1)=1,"日",IF(WEEKDAY(O320,1)=2,"月",IF(WEEKDAY(O320,1)=3,"火",IF(WEEKDAY(O320,1)=4,"水",IF(WEEKDAY(O320,1)=5,"木",IF(WEEKDAY(O320,1)=6,"金","土")))))),"")</f>
        <v/>
      </c>
      <c r="P321" s="19" t="str">
        <f t="shared" ref="P321:AK321" si="68">IFERROR(IF(WEEKDAY(P320,1)=1,"日",IF(WEEKDAY(P320,1)=2,"月",IF(WEEKDAY(P320,1)=3,"火",IF(WEEKDAY(P320,1)=4,"水",IF(WEEKDAY(P320,1)=5,"木",IF(WEEKDAY(P320,1)=6,"金","土")))))),"")</f>
        <v/>
      </c>
      <c r="Q321" s="19" t="str">
        <f t="shared" si="68"/>
        <v/>
      </c>
      <c r="R321" s="19" t="str">
        <f t="shared" si="68"/>
        <v/>
      </c>
      <c r="S321" s="19" t="str">
        <f t="shared" si="68"/>
        <v/>
      </c>
      <c r="T321" s="19" t="str">
        <f t="shared" si="68"/>
        <v/>
      </c>
      <c r="U321" s="19" t="str">
        <f t="shared" si="68"/>
        <v/>
      </c>
      <c r="V321" s="19" t="str">
        <f t="shared" si="68"/>
        <v/>
      </c>
      <c r="W321" s="19" t="str">
        <f t="shared" si="68"/>
        <v/>
      </c>
      <c r="X321" s="19" t="str">
        <f t="shared" si="68"/>
        <v/>
      </c>
      <c r="Y321" s="19" t="str">
        <f t="shared" si="68"/>
        <v/>
      </c>
      <c r="Z321" s="19" t="str">
        <f t="shared" si="68"/>
        <v/>
      </c>
      <c r="AA321" s="19" t="str">
        <f t="shared" si="68"/>
        <v/>
      </c>
      <c r="AB321" s="19" t="str">
        <f t="shared" si="68"/>
        <v/>
      </c>
      <c r="AC321" s="19" t="str">
        <f t="shared" si="68"/>
        <v/>
      </c>
      <c r="AD321" s="19" t="str">
        <f t="shared" si="68"/>
        <v/>
      </c>
      <c r="AE321" s="19" t="str">
        <f t="shared" si="68"/>
        <v/>
      </c>
      <c r="AF321" s="19" t="str">
        <f t="shared" si="68"/>
        <v/>
      </c>
      <c r="AG321" s="19" t="str">
        <f t="shared" si="68"/>
        <v/>
      </c>
      <c r="AH321" s="19" t="str">
        <f t="shared" si="68"/>
        <v/>
      </c>
      <c r="AI321" s="19" t="str">
        <f t="shared" si="68"/>
        <v/>
      </c>
      <c r="AJ321" s="19" t="str">
        <f t="shared" si="68"/>
        <v/>
      </c>
      <c r="AK321" s="19" t="str">
        <f t="shared" si="68"/>
        <v/>
      </c>
      <c r="AL321" s="87"/>
      <c r="AM321" s="87"/>
      <c r="AN321" s="87"/>
      <c r="AO321" s="94"/>
      <c r="AP321" s="90"/>
      <c r="AQ321" s="92"/>
    </row>
    <row r="322" spans="1:43" ht="20.25" hidden="1" customHeight="1" x14ac:dyDescent="0.4">
      <c r="A322" s="54" t="s">
        <v>32</v>
      </c>
      <c r="B322" s="56">
        <f>AL322</f>
        <v>0</v>
      </c>
      <c r="C322" s="56">
        <f>AL324</f>
        <v>0</v>
      </c>
      <c r="E322" s="95" t="s">
        <v>0</v>
      </c>
      <c r="F322" s="63" t="s">
        <v>7</v>
      </c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15">
        <f>COUNTIFS(G320:AK320,"&gt;="&amp;H$5,G320:AK320,"&lt;="&amp;P$5,G322:AK322,"〇")</f>
        <v>0</v>
      </c>
      <c r="AM322" s="96">
        <f>IFERROR(AL323/AL322,0)</f>
        <v>0</v>
      </c>
      <c r="AN322" s="97" t="str">
        <f>IF(AND(AL322=0,AL323=0),"対象外",
IF(B321=0,"対象外",
IF(AND(B321/AL322&lt;0.285,AL323&gt;=B321),"〇",
IF(AM322&lt;0.285,"×","〇"))))</f>
        <v>対象外</v>
      </c>
      <c r="AO322" s="78"/>
      <c r="AP322" s="98"/>
      <c r="AQ322" s="100" t="s">
        <v>27</v>
      </c>
    </row>
    <row r="323" spans="1:43" ht="20.25" hidden="1" customHeight="1" thickBot="1" x14ac:dyDescent="0.45">
      <c r="A323" s="54" t="s">
        <v>33</v>
      </c>
      <c r="B323" s="54">
        <f>AL323</f>
        <v>0</v>
      </c>
      <c r="C323" s="54">
        <f>AL325</f>
        <v>0</v>
      </c>
      <c r="E323" s="69"/>
      <c r="F323" s="5" t="s">
        <v>10</v>
      </c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8"/>
      <c r="AL323" s="7">
        <f>COUNTIFS(G320:AK320,"&gt;="&amp;H$5,G320:AK320,"&lt;="&amp;P$5,G323:AK323,"&lt;&gt;"&amp;"")</f>
        <v>0</v>
      </c>
      <c r="AM323" s="71"/>
      <c r="AN323" s="73"/>
      <c r="AO323" s="79"/>
      <c r="AP323" s="99"/>
      <c r="AQ323" s="101"/>
    </row>
    <row r="324" spans="1:43" ht="20.25" hidden="1" customHeight="1" thickTop="1" x14ac:dyDescent="0.4">
      <c r="A324" s="54" t="s">
        <v>25</v>
      </c>
      <c r="B324" s="57" t="str">
        <f>AN322</f>
        <v>対象外</v>
      </c>
      <c r="C324" s="57" t="str">
        <f>AN324</f>
        <v>対象外</v>
      </c>
      <c r="E324" s="68" t="s">
        <v>1</v>
      </c>
      <c r="F324" s="6" t="s">
        <v>7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27">
        <f>COUNTIFS(G320:AK320,"&gt;="&amp;H$5,G320:AK320,"&lt;="&amp;P$5,G324:AK324,"〇")</f>
        <v>0</v>
      </c>
      <c r="AM324" s="70">
        <f>IFERROR(AL325/AL324,0)</f>
        <v>0</v>
      </c>
      <c r="AN324" s="72" t="str">
        <f>IF(AND(AL324=0,AL325=0),"対象外",
IF(C321=0,"対象外",
IF(AND(C321/AL324&lt;0.285,AL325&gt;=C321),"〇",
IF(AM324&lt;0.285,"×","〇"))))</f>
        <v>対象外</v>
      </c>
      <c r="AO324" s="80" t="str">
        <f>C326</f>
        <v>対象外</v>
      </c>
      <c r="AP324" s="74" t="str">
        <f>IF(AN324="対象外","－",
IF(AN324="×","×",
IF(AND(COUNTIFS(G322:AK322,"〇",G323:AK323,"●",G324:AK324,"〇")=COUNTIFS(G323:AK323,"●",G324:AK324,"〇",G325:AK325,"●"),COUNTIF(G325:AK325,"●")&gt;0),"〇",
IF(AND(COUNTIF(G323:AK323,"●")=0,COUNTIF(G325:AK325,"●")=0,AN324="〇"),"〇","×"))))</f>
        <v>－</v>
      </c>
      <c r="AQ324" s="76" t="s">
        <v>24</v>
      </c>
    </row>
    <row r="325" spans="1:43" ht="20.25" hidden="1" customHeight="1" thickBot="1" x14ac:dyDescent="0.45">
      <c r="A325" s="54" t="s">
        <v>38</v>
      </c>
      <c r="B325" s="57"/>
      <c r="C325" s="57" t="str">
        <f>IF(C319="","",AP324)</f>
        <v/>
      </c>
      <c r="E325" s="69"/>
      <c r="F325" s="5" t="s">
        <v>10</v>
      </c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8"/>
      <c r="AL325" s="7">
        <f>COUNTIFS(G320:AK320,"&gt;="&amp;H$5,G320:AK320,"&lt;="&amp;P$5,G325:AK325,"&lt;&gt;"&amp;"")</f>
        <v>0</v>
      </c>
      <c r="AM325" s="71"/>
      <c r="AN325" s="73"/>
      <c r="AO325" s="81"/>
      <c r="AP325" s="75"/>
      <c r="AQ325" s="77"/>
    </row>
    <row r="326" spans="1:43" ht="42" hidden="1" customHeight="1" thickTop="1" thickBot="1" x14ac:dyDescent="0.45">
      <c r="A326" s="58" t="s">
        <v>39</v>
      </c>
      <c r="C326" s="62" t="str">
        <f>IF(OR(C319="",AN324="対象外"),"対象外",IF(AND(COUNTIFS(G322:AK322,"〇",G323:AK323,"●",G324:AK324,"〇")=COUNTIFS(G323:AK323,"●",G324:AK324,"〇",G325:AK325,"●"),COUNTIF(G325:AK325,"●")&gt;0),"〇","×"))</f>
        <v>対象外</v>
      </c>
      <c r="E326" s="25" t="s">
        <v>13</v>
      </c>
      <c r="F326" s="20"/>
      <c r="G326" s="22"/>
      <c r="H326" s="22"/>
      <c r="I326" s="22"/>
      <c r="J326" s="22"/>
      <c r="K326" s="22"/>
      <c r="L326" s="22"/>
      <c r="M326" s="22"/>
      <c r="N326" s="22"/>
      <c r="O326" s="21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60"/>
      <c r="AL326" s="31"/>
      <c r="AM326" s="32"/>
      <c r="AN326" s="32"/>
      <c r="AO326" s="32"/>
      <c r="AP326" s="33"/>
      <c r="AQ326" s="23" t="s">
        <v>17</v>
      </c>
    </row>
    <row r="327" spans="1:43" ht="20.25" hidden="1" customHeight="1" x14ac:dyDescent="0.4">
      <c r="E327" s="14"/>
      <c r="F327" s="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4"/>
      <c r="AL327" s="10"/>
      <c r="AM327" s="11"/>
    </row>
    <row r="328" spans="1:43" ht="20.25" hidden="1" customHeight="1" thickBot="1" x14ac:dyDescent="0.45">
      <c r="A328" s="54" t="s">
        <v>30</v>
      </c>
      <c r="B328" s="54" t="str">
        <f>IF(C328="","",IF(C319=12,B319+1,B319))</f>
        <v/>
      </c>
      <c r="C328" s="59" t="str">
        <f>IF(C319="","",IF(DATE(IF(C319=12,B319+1,B319),IF(C319=12,1,C319+1),1)&gt;P$5,"",IF(C319=12,1,C319+1)))</f>
        <v/>
      </c>
      <c r="E328" s="11" t="str">
        <f>IF(B328="","","令和"&amp;B328-2018&amp;"年"&amp;C328&amp;"月")</f>
        <v/>
      </c>
      <c r="G328" s="12" t="s">
        <v>11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1"/>
      <c r="AL328" s="10"/>
      <c r="AM328" s="11"/>
    </row>
    <row r="329" spans="1:43" ht="20.25" hidden="1" customHeight="1" x14ac:dyDescent="0.4">
      <c r="E329" s="82"/>
      <c r="F329" s="83"/>
      <c r="G329" s="15" t="str">
        <f>IF($B328="","",DATE($B328,$C328,1))</f>
        <v/>
      </c>
      <c r="H329" s="15" t="str">
        <f>IF($B328="","",DATE($B328,$C328,2))</f>
        <v/>
      </c>
      <c r="I329" s="15" t="str">
        <f>IF($B328="","",DATE($B328,$C328,3))</f>
        <v/>
      </c>
      <c r="J329" s="15" t="str">
        <f>IF($B328="","",DATE($B328,$C328,4))</f>
        <v/>
      </c>
      <c r="K329" s="15" t="str">
        <f>IF($B328="","",DATE($B328,$C328,5))</f>
        <v/>
      </c>
      <c r="L329" s="15" t="str">
        <f>IF($B328="","",DATE($B328,$C328,6))</f>
        <v/>
      </c>
      <c r="M329" s="15" t="str">
        <f>IF($B328="","",DATE($B328,$C328,7))</f>
        <v/>
      </c>
      <c r="N329" s="15" t="str">
        <f>IF($B328="","",DATE($B328,$C328,8))</f>
        <v/>
      </c>
      <c r="O329" s="15" t="str">
        <f>IF($B328="","",DATE($B328,$C328,9))</f>
        <v/>
      </c>
      <c r="P329" s="15" t="str">
        <f>IF($B328="","",DATE($B328,$C328,10))</f>
        <v/>
      </c>
      <c r="Q329" s="15" t="str">
        <f>IF($B328="","",DATE($B328,$C328,11))</f>
        <v/>
      </c>
      <c r="R329" s="15" t="str">
        <f>IF($B328="","",DATE($B328,$C328,12))</f>
        <v/>
      </c>
      <c r="S329" s="15" t="str">
        <f>IF($B328="","",DATE($B328,$C328,13))</f>
        <v/>
      </c>
      <c r="T329" s="15" t="str">
        <f>IF($B328="","",DATE($B328,$C328,14))</f>
        <v/>
      </c>
      <c r="U329" s="15" t="str">
        <f>IF($B328="","",DATE($B328,$C328,15))</f>
        <v/>
      </c>
      <c r="V329" s="15" t="str">
        <f>IF($B328="","",DATE($B328,$C328,16))</f>
        <v/>
      </c>
      <c r="W329" s="15" t="str">
        <f>IF($B328="","",DATE($B328,$C328,17))</f>
        <v/>
      </c>
      <c r="X329" s="15" t="str">
        <f>IF($B328="","",DATE($B328,$C328,18))</f>
        <v/>
      </c>
      <c r="Y329" s="15" t="str">
        <f>IF($B328="","",DATE($B328,$C328,19))</f>
        <v/>
      </c>
      <c r="Z329" s="15" t="str">
        <f>IF($B328="","",DATE($B328,$C328,20))</f>
        <v/>
      </c>
      <c r="AA329" s="15" t="str">
        <f>IF($B328="","",DATE($B328,$C328,21))</f>
        <v/>
      </c>
      <c r="AB329" s="15" t="str">
        <f>IF($B328="","",DATE($B328,$C328,22))</f>
        <v/>
      </c>
      <c r="AC329" s="15" t="str">
        <f>IF($B328="","",DATE($B328,$C328,23))</f>
        <v/>
      </c>
      <c r="AD329" s="15" t="str">
        <f>IF($B328="","",DATE($B328,$C328,24))</f>
        <v/>
      </c>
      <c r="AE329" s="15" t="str">
        <f>IF($B328="","",DATE($B328,$C328,25))</f>
        <v/>
      </c>
      <c r="AF329" s="15" t="str">
        <f>IF($B328="","",DATE($B328,$C328,26))</f>
        <v/>
      </c>
      <c r="AG329" s="15" t="str">
        <f>IF($B328="","",DATE($B328,$C328,27))</f>
        <v/>
      </c>
      <c r="AH329" s="15" t="str">
        <f>IF($B328="","",DATE($B328,$C328,28))</f>
        <v/>
      </c>
      <c r="AI329" s="15" t="str">
        <f>IF($B328="","",IF(MONTH(DATE($B328,$C328,29))=$C328,DATE($B328,$C328,29),""))</f>
        <v/>
      </c>
      <c r="AJ329" s="15" t="str">
        <f>IF($B328="","",IF(MONTH(DATE($B328,$C328,30))=$C328,DATE($B328,$C328,30),""))</f>
        <v/>
      </c>
      <c r="AK329" s="15" t="str">
        <f>IF($B328="","",IF(MONTH(DATE($B328,$C328,31))=$C328,DATE($B328,$C328,31),""))</f>
        <v/>
      </c>
      <c r="AL329" s="86" t="s">
        <v>8</v>
      </c>
      <c r="AM329" s="86" t="s">
        <v>4</v>
      </c>
      <c r="AN329" s="88" t="s">
        <v>35</v>
      </c>
      <c r="AO329" s="93" t="s">
        <v>42</v>
      </c>
      <c r="AP329" s="89" t="s">
        <v>34</v>
      </c>
      <c r="AQ329" s="91" t="s">
        <v>13</v>
      </c>
    </row>
    <row r="330" spans="1:43" ht="20.25" hidden="1" customHeight="1" thickBot="1" x14ac:dyDescent="0.45">
      <c r="A330" s="54" t="s">
        <v>26</v>
      </c>
      <c r="B330" s="54">
        <f>COUNTIFS(G329:AK329,"&gt;="&amp;H$5,G329:AK329,"&lt;="&amp;P$5,G330:AK330,"土",G331:AK331,"〇")+COUNTIFS(G329:AK329,"&gt;="&amp;H$5,G329:AK329,"&lt;="&amp;P$5,G330:AK330,"日",G331:AK331,"〇")</f>
        <v>0</v>
      </c>
      <c r="C330" s="54">
        <f>COUNTIFS(G329:AK329,"&gt;="&amp;H$5,G329:AK329,"&lt;="&amp;P$5,G330:AK330,"土",G333:AK333,"〇")+COUNTIFS(G329:AK329,"&gt;="&amp;H$5,G329:AK329,"&lt;="&amp;P$5,G330:AK330,"日",G333:AK333,"〇")</f>
        <v>0</v>
      </c>
      <c r="E330" s="84"/>
      <c r="F330" s="85"/>
      <c r="G330" s="19" t="str">
        <f>IFERROR(IF(WEEKDAY(G329,1)=1,"日",IF(WEEKDAY(G329,1)=2,"月",IF(WEEKDAY(G329,1)=3,"火",IF(WEEKDAY(G329,1)=4,"水",IF(WEEKDAY(G329,1)=5,"木",IF(WEEKDAY(G329,1)=6,"金","土")))))),"")</f>
        <v/>
      </c>
      <c r="H330" s="19" t="str">
        <f t="shared" ref="H330:N330" si="69">IFERROR(IF(WEEKDAY(H329,1)=1,"日",IF(WEEKDAY(H329,1)=2,"月",IF(WEEKDAY(H329,1)=3,"火",IF(WEEKDAY(H329,1)=4,"水",IF(WEEKDAY(H329,1)=5,"木",IF(WEEKDAY(H329,1)=6,"金","土")))))),"")</f>
        <v/>
      </c>
      <c r="I330" s="19" t="str">
        <f t="shared" si="69"/>
        <v/>
      </c>
      <c r="J330" s="19" t="str">
        <f t="shared" si="69"/>
        <v/>
      </c>
      <c r="K330" s="19" t="str">
        <f t="shared" si="69"/>
        <v/>
      </c>
      <c r="L330" s="19" t="str">
        <f t="shared" si="69"/>
        <v/>
      </c>
      <c r="M330" s="19" t="str">
        <f t="shared" si="69"/>
        <v/>
      </c>
      <c r="N330" s="19" t="str">
        <f t="shared" si="69"/>
        <v/>
      </c>
      <c r="O330" s="19" t="str">
        <f>IFERROR(IF(WEEKDAY(O329,1)=1,"日",IF(WEEKDAY(O329,1)=2,"月",IF(WEEKDAY(O329,1)=3,"火",IF(WEEKDAY(O329,1)=4,"水",IF(WEEKDAY(O329,1)=5,"木",IF(WEEKDAY(O329,1)=6,"金","土")))))),"")</f>
        <v/>
      </c>
      <c r="P330" s="19" t="str">
        <f t="shared" ref="P330:AK330" si="70">IFERROR(IF(WEEKDAY(P329,1)=1,"日",IF(WEEKDAY(P329,1)=2,"月",IF(WEEKDAY(P329,1)=3,"火",IF(WEEKDAY(P329,1)=4,"水",IF(WEEKDAY(P329,1)=5,"木",IF(WEEKDAY(P329,1)=6,"金","土")))))),"")</f>
        <v/>
      </c>
      <c r="Q330" s="19" t="str">
        <f t="shared" si="70"/>
        <v/>
      </c>
      <c r="R330" s="19" t="str">
        <f t="shared" si="70"/>
        <v/>
      </c>
      <c r="S330" s="19" t="str">
        <f t="shared" si="70"/>
        <v/>
      </c>
      <c r="T330" s="19" t="str">
        <f t="shared" si="70"/>
        <v/>
      </c>
      <c r="U330" s="19" t="str">
        <f t="shared" si="70"/>
        <v/>
      </c>
      <c r="V330" s="19" t="str">
        <f t="shared" si="70"/>
        <v/>
      </c>
      <c r="W330" s="19" t="str">
        <f t="shared" si="70"/>
        <v/>
      </c>
      <c r="X330" s="19" t="str">
        <f t="shared" si="70"/>
        <v/>
      </c>
      <c r="Y330" s="19" t="str">
        <f t="shared" si="70"/>
        <v/>
      </c>
      <c r="Z330" s="19" t="str">
        <f t="shared" si="70"/>
        <v/>
      </c>
      <c r="AA330" s="19" t="str">
        <f t="shared" si="70"/>
        <v/>
      </c>
      <c r="AB330" s="19" t="str">
        <f t="shared" si="70"/>
        <v/>
      </c>
      <c r="AC330" s="19" t="str">
        <f t="shared" si="70"/>
        <v/>
      </c>
      <c r="AD330" s="19" t="str">
        <f t="shared" si="70"/>
        <v/>
      </c>
      <c r="AE330" s="19" t="str">
        <f t="shared" si="70"/>
        <v/>
      </c>
      <c r="AF330" s="19" t="str">
        <f t="shared" si="70"/>
        <v/>
      </c>
      <c r="AG330" s="19" t="str">
        <f t="shared" si="70"/>
        <v/>
      </c>
      <c r="AH330" s="19" t="str">
        <f t="shared" si="70"/>
        <v/>
      </c>
      <c r="AI330" s="19" t="str">
        <f t="shared" si="70"/>
        <v/>
      </c>
      <c r="AJ330" s="19" t="str">
        <f t="shared" si="70"/>
        <v/>
      </c>
      <c r="AK330" s="19" t="str">
        <f t="shared" si="70"/>
        <v/>
      </c>
      <c r="AL330" s="87"/>
      <c r="AM330" s="87"/>
      <c r="AN330" s="87"/>
      <c r="AO330" s="94"/>
      <c r="AP330" s="90"/>
      <c r="AQ330" s="92"/>
    </row>
    <row r="331" spans="1:43" ht="20.25" hidden="1" customHeight="1" x14ac:dyDescent="0.4">
      <c r="A331" s="54" t="s">
        <v>32</v>
      </c>
      <c r="B331" s="56">
        <f>AL331</f>
        <v>0</v>
      </c>
      <c r="C331" s="56">
        <f>AL333</f>
        <v>0</v>
      </c>
      <c r="E331" s="95" t="s">
        <v>0</v>
      </c>
      <c r="F331" s="63" t="s">
        <v>7</v>
      </c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15">
        <f>COUNTIFS(G329:AK329,"&gt;="&amp;H$5,G329:AK329,"&lt;="&amp;P$5,G331:AK331,"〇")</f>
        <v>0</v>
      </c>
      <c r="AM331" s="96">
        <f>IFERROR(AL332/AL331,0)</f>
        <v>0</v>
      </c>
      <c r="AN331" s="97" t="str">
        <f>IF(AND(AL331=0,AL332=0),"対象外",
IF(B330=0,"対象外",
IF(AND(B330/AL331&lt;0.285,AL332&gt;=B330),"〇",
IF(AM331&lt;0.285,"×","〇"))))</f>
        <v>対象外</v>
      </c>
      <c r="AO331" s="78"/>
      <c r="AP331" s="98"/>
      <c r="AQ331" s="100" t="s">
        <v>27</v>
      </c>
    </row>
    <row r="332" spans="1:43" ht="20.25" hidden="1" customHeight="1" thickBot="1" x14ac:dyDescent="0.45">
      <c r="A332" s="54" t="s">
        <v>33</v>
      </c>
      <c r="B332" s="54">
        <f>AL332</f>
        <v>0</v>
      </c>
      <c r="C332" s="54">
        <f>AL334</f>
        <v>0</v>
      </c>
      <c r="E332" s="69"/>
      <c r="F332" s="5" t="s">
        <v>10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8"/>
      <c r="AL332" s="7">
        <f>COUNTIFS(G329:AK329,"&gt;="&amp;H$5,G329:AK329,"&lt;="&amp;P$5,G332:AK332,"&lt;&gt;"&amp;"")</f>
        <v>0</v>
      </c>
      <c r="AM332" s="71"/>
      <c r="AN332" s="73"/>
      <c r="AO332" s="79"/>
      <c r="AP332" s="99"/>
      <c r="AQ332" s="101"/>
    </row>
    <row r="333" spans="1:43" ht="20.25" hidden="1" customHeight="1" thickTop="1" x14ac:dyDescent="0.4">
      <c r="A333" s="54" t="s">
        <v>25</v>
      </c>
      <c r="B333" s="57" t="str">
        <f>AN331</f>
        <v>対象外</v>
      </c>
      <c r="C333" s="57" t="str">
        <f>AN333</f>
        <v>対象外</v>
      </c>
      <c r="E333" s="68" t="s">
        <v>1</v>
      </c>
      <c r="F333" s="6" t="s">
        <v>7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27">
        <f>COUNTIFS(G329:AK329,"&gt;="&amp;H$5,G329:AK329,"&lt;="&amp;P$5,G333:AK333,"〇")</f>
        <v>0</v>
      </c>
      <c r="AM333" s="70">
        <f>IFERROR(AL334/AL333,0)</f>
        <v>0</v>
      </c>
      <c r="AN333" s="72" t="str">
        <f>IF(AND(AL333=0,AL334=0),"対象外",
IF(C330=0,"対象外",
IF(AND(C330/AL333&lt;0.285,AL334&gt;=C330),"〇",
IF(AM333&lt;0.285,"×","〇"))))</f>
        <v>対象外</v>
      </c>
      <c r="AO333" s="80" t="str">
        <f>C335</f>
        <v>対象外</v>
      </c>
      <c r="AP333" s="74" t="str">
        <f>IF(AN333="対象外","－",
IF(AN333="×","×",
IF(AND(COUNTIFS(G331:AK331,"〇",G332:AK332,"●",G333:AK333,"〇")=COUNTIFS(G332:AK332,"●",G333:AK333,"〇",G334:AK334,"●"),COUNTIF(G334:AK334,"●")&gt;0),"〇",
IF(AND(COUNTIF(G332:AK332,"●")=0,COUNTIF(G334:AK334,"●")=0,AN333="〇"),"〇","×"))))</f>
        <v>－</v>
      </c>
      <c r="AQ333" s="76" t="s">
        <v>24</v>
      </c>
    </row>
    <row r="334" spans="1:43" ht="20.25" hidden="1" customHeight="1" thickBot="1" x14ac:dyDescent="0.45">
      <c r="A334" s="54" t="s">
        <v>38</v>
      </c>
      <c r="B334" s="57"/>
      <c r="C334" s="57" t="str">
        <f>IF(C328="","",AP333)</f>
        <v/>
      </c>
      <c r="E334" s="69"/>
      <c r="F334" s="5" t="s">
        <v>10</v>
      </c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8"/>
      <c r="AL334" s="7">
        <f>COUNTIFS(G329:AK329,"&gt;="&amp;H$5,G329:AK329,"&lt;="&amp;P$5,G334:AK334,"&lt;&gt;"&amp;"")</f>
        <v>0</v>
      </c>
      <c r="AM334" s="71"/>
      <c r="AN334" s="73"/>
      <c r="AO334" s="81"/>
      <c r="AP334" s="75"/>
      <c r="AQ334" s="77"/>
    </row>
    <row r="335" spans="1:43" ht="42" hidden="1" customHeight="1" thickTop="1" thickBot="1" x14ac:dyDescent="0.45">
      <c r="A335" s="58" t="s">
        <v>39</v>
      </c>
      <c r="C335" s="62" t="str">
        <f>IF(OR(C328="",AN333="対象外"),"対象外",IF(AND(COUNTIFS(G331:AK331,"〇",G332:AK332,"●",G333:AK333,"〇")=COUNTIFS(G332:AK332,"●",G333:AK333,"〇",G334:AK334,"●"),COUNTIF(G334:AK334,"●")&gt;0),"〇","×"))</f>
        <v>対象外</v>
      </c>
      <c r="E335" s="25" t="s">
        <v>13</v>
      </c>
      <c r="F335" s="20"/>
      <c r="G335" s="22"/>
      <c r="H335" s="22"/>
      <c r="I335" s="22"/>
      <c r="J335" s="22"/>
      <c r="K335" s="22"/>
      <c r="L335" s="22"/>
      <c r="M335" s="22"/>
      <c r="N335" s="22"/>
      <c r="O335" s="21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60"/>
      <c r="AL335" s="31"/>
      <c r="AM335" s="32"/>
      <c r="AN335" s="32"/>
      <c r="AO335" s="32"/>
      <c r="AP335" s="33"/>
      <c r="AQ335" s="23" t="s">
        <v>17</v>
      </c>
    </row>
    <row r="336" spans="1:43" hidden="1" x14ac:dyDescent="0.4"/>
    <row r="337" spans="6:43" x14ac:dyDescent="0.4"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2"/>
      <c r="AL337" s="3"/>
      <c r="AM337" s="2"/>
    </row>
    <row r="338" spans="6:43" x14ac:dyDescent="0.4">
      <c r="F338" t="s">
        <v>18</v>
      </c>
      <c r="N338" t="s">
        <v>40</v>
      </c>
      <c r="V338" s="52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52"/>
      <c r="AH338" s="3"/>
      <c r="AI338" s="3"/>
      <c r="AJ338" s="3"/>
      <c r="AK338" s="3"/>
      <c r="AL338" s="3"/>
      <c r="AM338" s="3"/>
      <c r="AN338" s="10"/>
      <c r="AO338" s="10"/>
      <c r="AP338" s="10"/>
    </row>
    <row r="339" spans="6:43" x14ac:dyDescent="0.4">
      <c r="F339" s="102" t="s">
        <v>21</v>
      </c>
      <c r="G339" s="102"/>
      <c r="H339" s="102"/>
      <c r="I339" s="102"/>
      <c r="J339" s="102">
        <f>SUMIF(A13:A227,"対象",B13:B227)</f>
        <v>63</v>
      </c>
      <c r="K339" s="102"/>
      <c r="L339" s="102"/>
      <c r="N339" s="102" t="s">
        <v>9</v>
      </c>
      <c r="O339" s="102"/>
      <c r="P339" s="102"/>
      <c r="Q339" s="102"/>
      <c r="R339" s="102">
        <f>SUMIF(A13:A335,"対象",C13:C335)</f>
        <v>63</v>
      </c>
      <c r="S339" s="102"/>
      <c r="T339" s="102"/>
      <c r="V339" s="65"/>
      <c r="W339" s="129" t="s">
        <v>43</v>
      </c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3"/>
      <c r="AP339" s="13"/>
      <c r="AQ339" s="4"/>
    </row>
    <row r="340" spans="6:43" x14ac:dyDescent="0.4">
      <c r="F340" s="102" t="s">
        <v>19</v>
      </c>
      <c r="G340" s="102"/>
      <c r="H340" s="102"/>
      <c r="I340" s="102"/>
      <c r="J340" s="102">
        <f>SUMIF(A13:A227,"閉所",B13:B227)</f>
        <v>18</v>
      </c>
      <c r="K340" s="102"/>
      <c r="L340" s="102"/>
      <c r="N340" s="102" t="s">
        <v>20</v>
      </c>
      <c r="O340" s="102"/>
      <c r="P340" s="102"/>
      <c r="Q340" s="102"/>
      <c r="R340" s="102">
        <f>SUMIF(A13:A335,"閉所",C13:C335)</f>
        <v>18</v>
      </c>
      <c r="S340" s="102"/>
      <c r="T340" s="102"/>
      <c r="V340" s="65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0"/>
      <c r="AP340" s="10"/>
    </row>
    <row r="341" spans="6:43" x14ac:dyDescent="0.4">
      <c r="F341" s="102" t="s">
        <v>22</v>
      </c>
      <c r="G341" s="102"/>
      <c r="H341" s="102"/>
      <c r="I341" s="102"/>
      <c r="J341" s="127">
        <f>IFERROR(J340/J339,"")</f>
        <v>0.2857142857142857</v>
      </c>
      <c r="K341" s="127"/>
      <c r="L341" s="127"/>
      <c r="N341" s="102" t="s">
        <v>12</v>
      </c>
      <c r="O341" s="102"/>
      <c r="P341" s="102"/>
      <c r="Q341" s="102"/>
      <c r="R341" s="127">
        <f>IFERROR(R340/R339,"")</f>
        <v>0.2857142857142857</v>
      </c>
      <c r="S341" s="127"/>
      <c r="T341" s="127"/>
      <c r="V341" s="65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3"/>
      <c r="AP341" s="13"/>
    </row>
    <row r="342" spans="6:43" x14ac:dyDescent="0.4"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2"/>
      <c r="AL342" s="3"/>
      <c r="AM342" s="2"/>
    </row>
  </sheetData>
  <autoFilter ref="A12:C335" xr:uid="{00000000-0009-0000-0000-000002000000}"/>
  <mergeCells count="716">
    <mergeCell ref="J341:L341"/>
    <mergeCell ref="N341:Q341"/>
    <mergeCell ref="R341:T341"/>
    <mergeCell ref="F339:I339"/>
    <mergeCell ref="J339:L339"/>
    <mergeCell ref="N339:Q339"/>
    <mergeCell ref="R339:T339"/>
    <mergeCell ref="W339:AN341"/>
    <mergeCell ref="F340:I340"/>
    <mergeCell ref="J340:L340"/>
    <mergeCell ref="N340:Q340"/>
    <mergeCell ref="R340:T340"/>
    <mergeCell ref="F341:I341"/>
    <mergeCell ref="E333:E334"/>
    <mergeCell ref="AM333:AM334"/>
    <mergeCell ref="AN333:AN334"/>
    <mergeCell ref="AO333:AO334"/>
    <mergeCell ref="AP333:AP334"/>
    <mergeCell ref="AQ333:AQ334"/>
    <mergeCell ref="AQ329:AQ330"/>
    <mergeCell ref="E331:E332"/>
    <mergeCell ref="AM331:AM332"/>
    <mergeCell ref="AN331:AN332"/>
    <mergeCell ref="AO331:AO332"/>
    <mergeCell ref="AP331:AP332"/>
    <mergeCell ref="AQ331:AQ332"/>
    <mergeCell ref="E329:F330"/>
    <mergeCell ref="AL329:AL330"/>
    <mergeCell ref="AM329:AM330"/>
    <mergeCell ref="AN329:AN330"/>
    <mergeCell ref="AO329:AO330"/>
    <mergeCell ref="AP329:AP330"/>
    <mergeCell ref="E324:E325"/>
    <mergeCell ref="AM324:AM325"/>
    <mergeCell ref="AN324:AN325"/>
    <mergeCell ref="AO324:AO325"/>
    <mergeCell ref="AP324:AP325"/>
    <mergeCell ref="AQ324:AQ325"/>
    <mergeCell ref="AQ320:AQ321"/>
    <mergeCell ref="E322:E323"/>
    <mergeCell ref="AM322:AM323"/>
    <mergeCell ref="AN322:AN323"/>
    <mergeCell ref="AO322:AO323"/>
    <mergeCell ref="AP322:AP323"/>
    <mergeCell ref="AQ322:AQ323"/>
    <mergeCell ref="E320:F321"/>
    <mergeCell ref="AL320:AL321"/>
    <mergeCell ref="AM320:AM321"/>
    <mergeCell ref="AN320:AN321"/>
    <mergeCell ref="AO320:AO321"/>
    <mergeCell ref="AP320:AP321"/>
    <mergeCell ref="E315:E316"/>
    <mergeCell ref="AM315:AM316"/>
    <mergeCell ref="AN315:AN316"/>
    <mergeCell ref="AO315:AO316"/>
    <mergeCell ref="AP315:AP316"/>
    <mergeCell ref="AQ315:AQ316"/>
    <mergeCell ref="AQ311:AQ312"/>
    <mergeCell ref="E313:E314"/>
    <mergeCell ref="AM313:AM314"/>
    <mergeCell ref="AN313:AN314"/>
    <mergeCell ref="AO313:AO314"/>
    <mergeCell ref="AP313:AP314"/>
    <mergeCell ref="AQ313:AQ314"/>
    <mergeCell ref="E311:F312"/>
    <mergeCell ref="AL311:AL312"/>
    <mergeCell ref="AM311:AM312"/>
    <mergeCell ref="AN311:AN312"/>
    <mergeCell ref="AO311:AO312"/>
    <mergeCell ref="AP311:AP312"/>
    <mergeCell ref="E306:E307"/>
    <mergeCell ref="AM306:AM307"/>
    <mergeCell ref="AN306:AN307"/>
    <mergeCell ref="AO306:AO307"/>
    <mergeCell ref="AP306:AP307"/>
    <mergeCell ref="AQ306:AQ307"/>
    <mergeCell ref="AQ302:AQ303"/>
    <mergeCell ref="E304:E305"/>
    <mergeCell ref="AM304:AM305"/>
    <mergeCell ref="AN304:AN305"/>
    <mergeCell ref="AO304:AO305"/>
    <mergeCell ref="AP304:AP305"/>
    <mergeCell ref="AQ304:AQ305"/>
    <mergeCell ref="E302:F303"/>
    <mergeCell ref="AL302:AL303"/>
    <mergeCell ref="AM302:AM303"/>
    <mergeCell ref="AN302:AN303"/>
    <mergeCell ref="AO302:AO303"/>
    <mergeCell ref="AP302:AP303"/>
    <mergeCell ref="E297:E298"/>
    <mergeCell ref="AM297:AM298"/>
    <mergeCell ref="AN297:AN298"/>
    <mergeCell ref="AO297:AO298"/>
    <mergeCell ref="AP297:AP298"/>
    <mergeCell ref="AQ297:AQ298"/>
    <mergeCell ref="AQ293:AQ294"/>
    <mergeCell ref="E295:E296"/>
    <mergeCell ref="AM295:AM296"/>
    <mergeCell ref="AN295:AN296"/>
    <mergeCell ref="AO295:AO296"/>
    <mergeCell ref="AP295:AP296"/>
    <mergeCell ref="AQ295:AQ296"/>
    <mergeCell ref="E293:F294"/>
    <mergeCell ref="AL293:AL294"/>
    <mergeCell ref="AM293:AM294"/>
    <mergeCell ref="AN293:AN294"/>
    <mergeCell ref="AO293:AO294"/>
    <mergeCell ref="AP293:AP294"/>
    <mergeCell ref="E288:E289"/>
    <mergeCell ref="AM288:AM289"/>
    <mergeCell ref="AN288:AN289"/>
    <mergeCell ref="AO288:AO289"/>
    <mergeCell ref="AP288:AP289"/>
    <mergeCell ref="AQ288:AQ289"/>
    <mergeCell ref="AQ284:AQ285"/>
    <mergeCell ref="E286:E287"/>
    <mergeCell ref="AM286:AM287"/>
    <mergeCell ref="AN286:AN287"/>
    <mergeCell ref="AO286:AO287"/>
    <mergeCell ref="AP286:AP287"/>
    <mergeCell ref="AQ286:AQ287"/>
    <mergeCell ref="E284:F285"/>
    <mergeCell ref="AL284:AL285"/>
    <mergeCell ref="AM284:AM285"/>
    <mergeCell ref="AN284:AN285"/>
    <mergeCell ref="AO284:AO285"/>
    <mergeCell ref="AP284:AP285"/>
    <mergeCell ref="E279:E280"/>
    <mergeCell ref="AM279:AM280"/>
    <mergeCell ref="AN279:AN280"/>
    <mergeCell ref="AO279:AO280"/>
    <mergeCell ref="AP279:AP280"/>
    <mergeCell ref="AQ279:AQ280"/>
    <mergeCell ref="AQ275:AQ276"/>
    <mergeCell ref="E277:E278"/>
    <mergeCell ref="AM277:AM278"/>
    <mergeCell ref="AN277:AN278"/>
    <mergeCell ref="AO277:AO278"/>
    <mergeCell ref="AP277:AP278"/>
    <mergeCell ref="AQ277:AQ278"/>
    <mergeCell ref="E275:F276"/>
    <mergeCell ref="AL275:AL276"/>
    <mergeCell ref="AM275:AM276"/>
    <mergeCell ref="AN275:AN276"/>
    <mergeCell ref="AO275:AO276"/>
    <mergeCell ref="AP275:AP276"/>
    <mergeCell ref="E270:E271"/>
    <mergeCell ref="AM270:AM271"/>
    <mergeCell ref="AN270:AN271"/>
    <mergeCell ref="AO270:AO271"/>
    <mergeCell ref="AP270:AP271"/>
    <mergeCell ref="AQ270:AQ271"/>
    <mergeCell ref="AQ266:AQ267"/>
    <mergeCell ref="E268:E269"/>
    <mergeCell ref="AM268:AM269"/>
    <mergeCell ref="AN268:AN269"/>
    <mergeCell ref="AO268:AO269"/>
    <mergeCell ref="AP268:AP269"/>
    <mergeCell ref="AQ268:AQ269"/>
    <mergeCell ref="E266:F267"/>
    <mergeCell ref="AL266:AL267"/>
    <mergeCell ref="AM266:AM267"/>
    <mergeCell ref="AN266:AN267"/>
    <mergeCell ref="AO266:AO267"/>
    <mergeCell ref="AP266:AP267"/>
    <mergeCell ref="E261:E262"/>
    <mergeCell ref="AM261:AM262"/>
    <mergeCell ref="AN261:AN262"/>
    <mergeCell ref="AO261:AO262"/>
    <mergeCell ref="AP261:AP262"/>
    <mergeCell ref="AQ261:AQ262"/>
    <mergeCell ref="AQ257:AQ258"/>
    <mergeCell ref="E259:E260"/>
    <mergeCell ref="AM259:AM260"/>
    <mergeCell ref="AN259:AN260"/>
    <mergeCell ref="AO259:AO260"/>
    <mergeCell ref="AP259:AP260"/>
    <mergeCell ref="AQ259:AQ260"/>
    <mergeCell ref="E257:F258"/>
    <mergeCell ref="AL257:AL258"/>
    <mergeCell ref="AM257:AM258"/>
    <mergeCell ref="AN257:AN258"/>
    <mergeCell ref="AO257:AO258"/>
    <mergeCell ref="AP257:AP258"/>
    <mergeCell ref="E252:E253"/>
    <mergeCell ref="AM252:AM253"/>
    <mergeCell ref="AN252:AN253"/>
    <mergeCell ref="AO252:AO253"/>
    <mergeCell ref="AP252:AP253"/>
    <mergeCell ref="AQ252:AQ253"/>
    <mergeCell ref="AQ248:AQ249"/>
    <mergeCell ref="E250:E251"/>
    <mergeCell ref="AM250:AM251"/>
    <mergeCell ref="AN250:AN251"/>
    <mergeCell ref="AO250:AO251"/>
    <mergeCell ref="AP250:AP251"/>
    <mergeCell ref="AQ250:AQ251"/>
    <mergeCell ref="E248:F249"/>
    <mergeCell ref="AL248:AL249"/>
    <mergeCell ref="AM248:AM249"/>
    <mergeCell ref="AN248:AN249"/>
    <mergeCell ref="AO248:AO249"/>
    <mergeCell ref="AP248:AP249"/>
    <mergeCell ref="E243:E244"/>
    <mergeCell ref="AM243:AM244"/>
    <mergeCell ref="AN243:AN244"/>
    <mergeCell ref="AO243:AO244"/>
    <mergeCell ref="AP243:AP244"/>
    <mergeCell ref="AQ243:AQ244"/>
    <mergeCell ref="AQ239:AQ240"/>
    <mergeCell ref="E241:E242"/>
    <mergeCell ref="AM241:AM242"/>
    <mergeCell ref="AN241:AN242"/>
    <mergeCell ref="AO241:AO242"/>
    <mergeCell ref="AP241:AP242"/>
    <mergeCell ref="AQ241:AQ242"/>
    <mergeCell ref="E239:F240"/>
    <mergeCell ref="AL239:AL240"/>
    <mergeCell ref="AM239:AM240"/>
    <mergeCell ref="AN239:AN240"/>
    <mergeCell ref="AO239:AO240"/>
    <mergeCell ref="AP239:AP240"/>
    <mergeCell ref="E234:E235"/>
    <mergeCell ref="AM234:AM235"/>
    <mergeCell ref="AN234:AN235"/>
    <mergeCell ref="AO234:AO235"/>
    <mergeCell ref="AP234:AP235"/>
    <mergeCell ref="AQ234:AQ235"/>
    <mergeCell ref="AQ230:AQ231"/>
    <mergeCell ref="E232:E233"/>
    <mergeCell ref="AM232:AM233"/>
    <mergeCell ref="AN232:AN233"/>
    <mergeCell ref="AO232:AO233"/>
    <mergeCell ref="AP232:AP233"/>
    <mergeCell ref="AQ232:AQ233"/>
    <mergeCell ref="E230:F231"/>
    <mergeCell ref="AL230:AL231"/>
    <mergeCell ref="AM230:AM231"/>
    <mergeCell ref="AN230:AN231"/>
    <mergeCell ref="AO230:AO231"/>
    <mergeCell ref="AP230:AP231"/>
    <mergeCell ref="E225:E226"/>
    <mergeCell ref="AM225:AM226"/>
    <mergeCell ref="AN225:AN226"/>
    <mergeCell ref="AO225:AO226"/>
    <mergeCell ref="AP225:AP226"/>
    <mergeCell ref="AQ225:AQ226"/>
    <mergeCell ref="AQ221:AQ222"/>
    <mergeCell ref="E223:E224"/>
    <mergeCell ref="AM223:AM224"/>
    <mergeCell ref="AN223:AN224"/>
    <mergeCell ref="AO223:AO224"/>
    <mergeCell ref="AP223:AP224"/>
    <mergeCell ref="AQ223:AQ224"/>
    <mergeCell ref="E221:F222"/>
    <mergeCell ref="AL221:AL222"/>
    <mergeCell ref="AM221:AM222"/>
    <mergeCell ref="AN221:AN222"/>
    <mergeCell ref="AO221:AO222"/>
    <mergeCell ref="AP221:AP222"/>
    <mergeCell ref="E216:E217"/>
    <mergeCell ref="AM216:AM217"/>
    <mergeCell ref="AN216:AN217"/>
    <mergeCell ref="AO216:AO217"/>
    <mergeCell ref="AP216:AP217"/>
    <mergeCell ref="AQ216:AQ217"/>
    <mergeCell ref="AQ212:AQ213"/>
    <mergeCell ref="E214:E215"/>
    <mergeCell ref="AM214:AM215"/>
    <mergeCell ref="AN214:AN215"/>
    <mergeCell ref="AO214:AO215"/>
    <mergeCell ref="AP214:AP215"/>
    <mergeCell ref="AQ214:AQ215"/>
    <mergeCell ref="E212:F213"/>
    <mergeCell ref="AL212:AL213"/>
    <mergeCell ref="AM212:AM213"/>
    <mergeCell ref="AN212:AN213"/>
    <mergeCell ref="AO212:AO213"/>
    <mergeCell ref="AP212:AP213"/>
    <mergeCell ref="E207:E208"/>
    <mergeCell ref="AM207:AM208"/>
    <mergeCell ref="AN207:AN208"/>
    <mergeCell ref="AO207:AO208"/>
    <mergeCell ref="AP207:AP208"/>
    <mergeCell ref="AQ207:AQ208"/>
    <mergeCell ref="AQ203:AQ204"/>
    <mergeCell ref="E205:E206"/>
    <mergeCell ref="AM205:AM206"/>
    <mergeCell ref="AN205:AN206"/>
    <mergeCell ref="AO205:AO206"/>
    <mergeCell ref="AP205:AP206"/>
    <mergeCell ref="AQ205:AQ206"/>
    <mergeCell ref="E203:F204"/>
    <mergeCell ref="AL203:AL204"/>
    <mergeCell ref="AM203:AM204"/>
    <mergeCell ref="AN203:AN204"/>
    <mergeCell ref="AO203:AO204"/>
    <mergeCell ref="AP203:AP204"/>
    <mergeCell ref="E198:E199"/>
    <mergeCell ref="AM198:AM199"/>
    <mergeCell ref="AN198:AN199"/>
    <mergeCell ref="AO198:AO199"/>
    <mergeCell ref="AP198:AP199"/>
    <mergeCell ref="AQ198:AQ199"/>
    <mergeCell ref="AQ194:AQ195"/>
    <mergeCell ref="E196:E197"/>
    <mergeCell ref="AM196:AM197"/>
    <mergeCell ref="AN196:AN197"/>
    <mergeCell ref="AO196:AO197"/>
    <mergeCell ref="AP196:AP197"/>
    <mergeCell ref="AQ196:AQ197"/>
    <mergeCell ref="E194:F195"/>
    <mergeCell ref="AL194:AL195"/>
    <mergeCell ref="AM194:AM195"/>
    <mergeCell ref="AN194:AN195"/>
    <mergeCell ref="AO194:AO195"/>
    <mergeCell ref="AP194:AP195"/>
    <mergeCell ref="E189:E190"/>
    <mergeCell ref="AM189:AM190"/>
    <mergeCell ref="AN189:AN190"/>
    <mergeCell ref="AO189:AO190"/>
    <mergeCell ref="AP189:AP190"/>
    <mergeCell ref="AQ189:AQ190"/>
    <mergeCell ref="AQ185:AQ186"/>
    <mergeCell ref="E187:E188"/>
    <mergeCell ref="AM187:AM188"/>
    <mergeCell ref="AN187:AN188"/>
    <mergeCell ref="AO187:AO188"/>
    <mergeCell ref="AP187:AP188"/>
    <mergeCell ref="AQ187:AQ188"/>
    <mergeCell ref="E185:F186"/>
    <mergeCell ref="AL185:AL186"/>
    <mergeCell ref="AM185:AM186"/>
    <mergeCell ref="AN185:AN186"/>
    <mergeCell ref="AO185:AO186"/>
    <mergeCell ref="AP185:AP186"/>
    <mergeCell ref="E180:E181"/>
    <mergeCell ref="AM180:AM181"/>
    <mergeCell ref="AN180:AN181"/>
    <mergeCell ref="AO180:AO181"/>
    <mergeCell ref="AP180:AP181"/>
    <mergeCell ref="AQ180:AQ181"/>
    <mergeCell ref="AQ176:AQ177"/>
    <mergeCell ref="E178:E179"/>
    <mergeCell ref="AM178:AM179"/>
    <mergeCell ref="AN178:AN179"/>
    <mergeCell ref="AO178:AO179"/>
    <mergeCell ref="AP178:AP179"/>
    <mergeCell ref="AQ178:AQ179"/>
    <mergeCell ref="E176:F177"/>
    <mergeCell ref="AL176:AL177"/>
    <mergeCell ref="AM176:AM177"/>
    <mergeCell ref="AN176:AN177"/>
    <mergeCell ref="AO176:AO177"/>
    <mergeCell ref="AP176:AP177"/>
    <mergeCell ref="E171:E172"/>
    <mergeCell ref="AM171:AM172"/>
    <mergeCell ref="AN171:AN172"/>
    <mergeCell ref="AO171:AO172"/>
    <mergeCell ref="AP171:AP172"/>
    <mergeCell ref="AQ171:AQ172"/>
    <mergeCell ref="AQ167:AQ168"/>
    <mergeCell ref="E169:E170"/>
    <mergeCell ref="AM169:AM170"/>
    <mergeCell ref="AN169:AN170"/>
    <mergeCell ref="AO169:AO170"/>
    <mergeCell ref="AP169:AP170"/>
    <mergeCell ref="AQ169:AQ170"/>
    <mergeCell ref="E167:F168"/>
    <mergeCell ref="AL167:AL168"/>
    <mergeCell ref="AM167:AM168"/>
    <mergeCell ref="AN167:AN168"/>
    <mergeCell ref="AO167:AO168"/>
    <mergeCell ref="AP167:AP168"/>
    <mergeCell ref="E162:E163"/>
    <mergeCell ref="AM162:AM163"/>
    <mergeCell ref="AN162:AN163"/>
    <mergeCell ref="AO162:AO163"/>
    <mergeCell ref="AP162:AP163"/>
    <mergeCell ref="AQ162:AQ163"/>
    <mergeCell ref="AQ158:AQ159"/>
    <mergeCell ref="E160:E161"/>
    <mergeCell ref="AM160:AM161"/>
    <mergeCell ref="AN160:AN161"/>
    <mergeCell ref="AO160:AO161"/>
    <mergeCell ref="AP160:AP161"/>
    <mergeCell ref="AQ160:AQ161"/>
    <mergeCell ref="E158:F159"/>
    <mergeCell ref="AL158:AL159"/>
    <mergeCell ref="AM158:AM159"/>
    <mergeCell ref="AN158:AN159"/>
    <mergeCell ref="AO158:AO159"/>
    <mergeCell ref="AP158:AP159"/>
    <mergeCell ref="E153:E154"/>
    <mergeCell ref="AM153:AM154"/>
    <mergeCell ref="AN153:AN154"/>
    <mergeCell ref="AO153:AO154"/>
    <mergeCell ref="AP153:AP154"/>
    <mergeCell ref="AQ153:AQ154"/>
    <mergeCell ref="AQ149:AQ150"/>
    <mergeCell ref="E151:E152"/>
    <mergeCell ref="AM151:AM152"/>
    <mergeCell ref="AN151:AN152"/>
    <mergeCell ref="AO151:AO152"/>
    <mergeCell ref="AP151:AP152"/>
    <mergeCell ref="AQ151:AQ152"/>
    <mergeCell ref="E149:F150"/>
    <mergeCell ref="AL149:AL150"/>
    <mergeCell ref="AM149:AM150"/>
    <mergeCell ref="AN149:AN150"/>
    <mergeCell ref="AO149:AO150"/>
    <mergeCell ref="AP149:AP150"/>
    <mergeCell ref="E144:E145"/>
    <mergeCell ref="AM144:AM145"/>
    <mergeCell ref="AN144:AN145"/>
    <mergeCell ref="AO144:AO145"/>
    <mergeCell ref="AP144:AP145"/>
    <mergeCell ref="AQ144:AQ145"/>
    <mergeCell ref="AQ140:AQ141"/>
    <mergeCell ref="E142:E143"/>
    <mergeCell ref="AM142:AM143"/>
    <mergeCell ref="AN142:AN143"/>
    <mergeCell ref="AO142:AO143"/>
    <mergeCell ref="AP142:AP143"/>
    <mergeCell ref="AQ142:AQ143"/>
    <mergeCell ref="E140:F141"/>
    <mergeCell ref="AL140:AL141"/>
    <mergeCell ref="AM140:AM141"/>
    <mergeCell ref="AN140:AN141"/>
    <mergeCell ref="AO140:AO141"/>
    <mergeCell ref="AP140:AP141"/>
    <mergeCell ref="E135:E136"/>
    <mergeCell ref="AM135:AM136"/>
    <mergeCell ref="AN135:AN136"/>
    <mergeCell ref="AO135:AO136"/>
    <mergeCell ref="AP135:AP136"/>
    <mergeCell ref="AQ135:AQ136"/>
    <mergeCell ref="AQ131:AQ132"/>
    <mergeCell ref="E133:E134"/>
    <mergeCell ref="AM133:AM134"/>
    <mergeCell ref="AN133:AN134"/>
    <mergeCell ref="AO133:AO134"/>
    <mergeCell ref="AP133:AP134"/>
    <mergeCell ref="AQ133:AQ134"/>
    <mergeCell ref="E131:F132"/>
    <mergeCell ref="AL131:AL132"/>
    <mergeCell ref="AM131:AM132"/>
    <mergeCell ref="AN131:AN132"/>
    <mergeCell ref="AO131:AO132"/>
    <mergeCell ref="AP131:AP132"/>
    <mergeCell ref="E126:E127"/>
    <mergeCell ref="AM126:AM127"/>
    <mergeCell ref="AN126:AN127"/>
    <mergeCell ref="AO126:AO127"/>
    <mergeCell ref="AP126:AP127"/>
    <mergeCell ref="AQ126:AQ127"/>
    <mergeCell ref="AQ122:AQ123"/>
    <mergeCell ref="E124:E125"/>
    <mergeCell ref="AM124:AM125"/>
    <mergeCell ref="AN124:AN125"/>
    <mergeCell ref="AO124:AO125"/>
    <mergeCell ref="AP124:AP125"/>
    <mergeCell ref="AQ124:AQ125"/>
    <mergeCell ref="E122:F123"/>
    <mergeCell ref="AL122:AL123"/>
    <mergeCell ref="AM122:AM123"/>
    <mergeCell ref="AN122:AN123"/>
    <mergeCell ref="AO122:AO123"/>
    <mergeCell ref="AP122:AP123"/>
    <mergeCell ref="E117:E118"/>
    <mergeCell ref="AM117:AM118"/>
    <mergeCell ref="AN117:AN118"/>
    <mergeCell ref="AO117:AO118"/>
    <mergeCell ref="AP117:AP118"/>
    <mergeCell ref="AQ117:AQ118"/>
    <mergeCell ref="AQ113:AQ114"/>
    <mergeCell ref="E115:E116"/>
    <mergeCell ref="AM115:AM116"/>
    <mergeCell ref="AN115:AN116"/>
    <mergeCell ref="AO115:AO116"/>
    <mergeCell ref="AP115:AP116"/>
    <mergeCell ref="AQ115:AQ116"/>
    <mergeCell ref="E113:F114"/>
    <mergeCell ref="AL113:AL114"/>
    <mergeCell ref="AM113:AM114"/>
    <mergeCell ref="AN113:AN114"/>
    <mergeCell ref="AO113:AO114"/>
    <mergeCell ref="AP113:AP114"/>
    <mergeCell ref="E108:E109"/>
    <mergeCell ref="AM108:AM109"/>
    <mergeCell ref="AN108:AN109"/>
    <mergeCell ref="AO108:AO109"/>
    <mergeCell ref="AP108:AP109"/>
    <mergeCell ref="AQ108:AQ109"/>
    <mergeCell ref="AQ104:AQ105"/>
    <mergeCell ref="E106:E107"/>
    <mergeCell ref="AM106:AM107"/>
    <mergeCell ref="AN106:AN107"/>
    <mergeCell ref="AO106:AO107"/>
    <mergeCell ref="AP106:AP107"/>
    <mergeCell ref="AQ106:AQ107"/>
    <mergeCell ref="E104:F105"/>
    <mergeCell ref="AL104:AL105"/>
    <mergeCell ref="AM104:AM105"/>
    <mergeCell ref="AN104:AN105"/>
    <mergeCell ref="AO104:AO105"/>
    <mergeCell ref="AP104:AP105"/>
    <mergeCell ref="E99:E100"/>
    <mergeCell ref="AM99:AM100"/>
    <mergeCell ref="AN99:AN100"/>
    <mergeCell ref="AO99:AO100"/>
    <mergeCell ref="AP99:AP100"/>
    <mergeCell ref="AQ99:AQ100"/>
    <mergeCell ref="AQ95:AQ96"/>
    <mergeCell ref="E97:E98"/>
    <mergeCell ref="AM97:AM98"/>
    <mergeCell ref="AN97:AN98"/>
    <mergeCell ref="AO97:AO98"/>
    <mergeCell ref="AP97:AP98"/>
    <mergeCell ref="AQ97:AQ98"/>
    <mergeCell ref="E95:F96"/>
    <mergeCell ref="AL95:AL96"/>
    <mergeCell ref="AM95:AM96"/>
    <mergeCell ref="AN95:AN96"/>
    <mergeCell ref="AO95:AO96"/>
    <mergeCell ref="AP95:AP96"/>
    <mergeCell ref="E90:E91"/>
    <mergeCell ref="AM90:AM91"/>
    <mergeCell ref="AN90:AN91"/>
    <mergeCell ref="AO90:AO91"/>
    <mergeCell ref="AP90:AP91"/>
    <mergeCell ref="AQ90:AQ91"/>
    <mergeCell ref="AQ86:AQ87"/>
    <mergeCell ref="E88:E89"/>
    <mergeCell ref="AM88:AM89"/>
    <mergeCell ref="AN88:AN89"/>
    <mergeCell ref="AO88:AO89"/>
    <mergeCell ref="AP88:AP89"/>
    <mergeCell ref="AQ88:AQ89"/>
    <mergeCell ref="E86:F87"/>
    <mergeCell ref="AL86:AL87"/>
    <mergeCell ref="AM86:AM87"/>
    <mergeCell ref="AN86:AN87"/>
    <mergeCell ref="AO86:AO87"/>
    <mergeCell ref="AP86:AP87"/>
    <mergeCell ref="E81:E82"/>
    <mergeCell ref="AM81:AM82"/>
    <mergeCell ref="AN81:AN82"/>
    <mergeCell ref="AO81:AO82"/>
    <mergeCell ref="AP81:AP82"/>
    <mergeCell ref="AQ81:AQ82"/>
    <mergeCell ref="AQ77:AQ78"/>
    <mergeCell ref="E79:E80"/>
    <mergeCell ref="AM79:AM80"/>
    <mergeCell ref="AN79:AN80"/>
    <mergeCell ref="AO79:AO80"/>
    <mergeCell ref="AP79:AP80"/>
    <mergeCell ref="AQ79:AQ80"/>
    <mergeCell ref="E77:F78"/>
    <mergeCell ref="AL77:AL78"/>
    <mergeCell ref="AM77:AM78"/>
    <mergeCell ref="AN77:AN78"/>
    <mergeCell ref="AO77:AO78"/>
    <mergeCell ref="AP77:AP78"/>
    <mergeCell ref="E72:E73"/>
    <mergeCell ref="AM72:AM73"/>
    <mergeCell ref="AN72:AN73"/>
    <mergeCell ref="AO72:AO73"/>
    <mergeCell ref="AP72:AP73"/>
    <mergeCell ref="AQ72:AQ73"/>
    <mergeCell ref="AQ68:AQ69"/>
    <mergeCell ref="E70:E71"/>
    <mergeCell ref="AM70:AM71"/>
    <mergeCell ref="AN70:AN71"/>
    <mergeCell ref="AO70:AO71"/>
    <mergeCell ref="AP70:AP71"/>
    <mergeCell ref="AQ70:AQ71"/>
    <mergeCell ref="E68:F69"/>
    <mergeCell ref="AL68:AL69"/>
    <mergeCell ref="AM68:AM69"/>
    <mergeCell ref="AN68:AN69"/>
    <mergeCell ref="AO68:AO69"/>
    <mergeCell ref="AP68:AP69"/>
    <mergeCell ref="E63:E64"/>
    <mergeCell ref="AM63:AM64"/>
    <mergeCell ref="AN63:AN64"/>
    <mergeCell ref="AO63:AO64"/>
    <mergeCell ref="AP63:AP64"/>
    <mergeCell ref="AQ63:AQ64"/>
    <mergeCell ref="AQ59:AQ60"/>
    <mergeCell ref="E61:E62"/>
    <mergeCell ref="AM61:AM62"/>
    <mergeCell ref="AN61:AN62"/>
    <mergeCell ref="AO61:AO62"/>
    <mergeCell ref="AP61:AP62"/>
    <mergeCell ref="AQ61:AQ62"/>
    <mergeCell ref="E59:F60"/>
    <mergeCell ref="AL59:AL60"/>
    <mergeCell ref="AM59:AM60"/>
    <mergeCell ref="AN59:AN60"/>
    <mergeCell ref="AO59:AO60"/>
    <mergeCell ref="AP59:AP60"/>
    <mergeCell ref="E54:E55"/>
    <mergeCell ref="AM54:AM55"/>
    <mergeCell ref="AN54:AN55"/>
    <mergeCell ref="AO54:AO55"/>
    <mergeCell ref="AP54:AP55"/>
    <mergeCell ref="AQ54:AQ55"/>
    <mergeCell ref="AQ50:AQ51"/>
    <mergeCell ref="E52:E53"/>
    <mergeCell ref="AM52:AM53"/>
    <mergeCell ref="AN52:AN53"/>
    <mergeCell ref="AO52:AO53"/>
    <mergeCell ref="AP52:AP53"/>
    <mergeCell ref="AQ52:AQ53"/>
    <mergeCell ref="E50:F51"/>
    <mergeCell ref="AL50:AL51"/>
    <mergeCell ref="AM50:AM51"/>
    <mergeCell ref="AN50:AN51"/>
    <mergeCell ref="AO50:AO51"/>
    <mergeCell ref="AP50:AP51"/>
    <mergeCell ref="E45:E46"/>
    <mergeCell ref="AM45:AM46"/>
    <mergeCell ref="AN45:AN46"/>
    <mergeCell ref="AO45:AO46"/>
    <mergeCell ref="AP45:AP46"/>
    <mergeCell ref="AQ45:AQ46"/>
    <mergeCell ref="AQ41:AQ42"/>
    <mergeCell ref="E43:E44"/>
    <mergeCell ref="AM43:AM44"/>
    <mergeCell ref="AN43:AN44"/>
    <mergeCell ref="AO43:AO44"/>
    <mergeCell ref="AP43:AP44"/>
    <mergeCell ref="AQ43:AQ44"/>
    <mergeCell ref="E41:F42"/>
    <mergeCell ref="AL41:AL42"/>
    <mergeCell ref="AM41:AM42"/>
    <mergeCell ref="AN41:AN42"/>
    <mergeCell ref="AO41:AO42"/>
    <mergeCell ref="AP41:AP42"/>
    <mergeCell ref="E36:E37"/>
    <mergeCell ref="AM36:AM37"/>
    <mergeCell ref="AN36:AN37"/>
    <mergeCell ref="AO36:AO37"/>
    <mergeCell ref="AP36:AP37"/>
    <mergeCell ref="AQ36:AQ37"/>
    <mergeCell ref="AQ32:AQ33"/>
    <mergeCell ref="E34:E35"/>
    <mergeCell ref="AM34:AM35"/>
    <mergeCell ref="AN34:AN35"/>
    <mergeCell ref="AO34:AO35"/>
    <mergeCell ref="AP34:AP35"/>
    <mergeCell ref="AQ34:AQ35"/>
    <mergeCell ref="E32:F33"/>
    <mergeCell ref="AL32:AL33"/>
    <mergeCell ref="AM32:AM33"/>
    <mergeCell ref="AN32:AN33"/>
    <mergeCell ref="AO32:AO33"/>
    <mergeCell ref="AP32:AP33"/>
    <mergeCell ref="E27:E28"/>
    <mergeCell ref="AM27:AM28"/>
    <mergeCell ref="AN27:AN28"/>
    <mergeCell ref="AO27:AO28"/>
    <mergeCell ref="AP27:AP28"/>
    <mergeCell ref="AQ27:AQ28"/>
    <mergeCell ref="AQ23:AQ24"/>
    <mergeCell ref="E25:E26"/>
    <mergeCell ref="AM25:AM26"/>
    <mergeCell ref="AN25:AN26"/>
    <mergeCell ref="AO25:AO26"/>
    <mergeCell ref="AP25:AP26"/>
    <mergeCell ref="AQ25:AQ26"/>
    <mergeCell ref="E23:F24"/>
    <mergeCell ref="AL23:AL24"/>
    <mergeCell ref="AM23:AM24"/>
    <mergeCell ref="AN23:AN24"/>
    <mergeCell ref="AO23:AO24"/>
    <mergeCell ref="AP23:AP24"/>
    <mergeCell ref="E18:E19"/>
    <mergeCell ref="AM18:AM19"/>
    <mergeCell ref="AN18:AN19"/>
    <mergeCell ref="AO18:AO19"/>
    <mergeCell ref="AP18:AP19"/>
    <mergeCell ref="AQ18:AQ19"/>
    <mergeCell ref="E16:E17"/>
    <mergeCell ref="AM16:AM17"/>
    <mergeCell ref="AN16:AN17"/>
    <mergeCell ref="AO16:AO17"/>
    <mergeCell ref="AP16:AP17"/>
    <mergeCell ref="AQ16:AQ17"/>
    <mergeCell ref="AA8:AQ11"/>
    <mergeCell ref="U9:V9"/>
    <mergeCell ref="U10:V10"/>
    <mergeCell ref="E14:F15"/>
    <mergeCell ref="AL14:AL15"/>
    <mergeCell ref="AM14:AM15"/>
    <mergeCell ref="AN14:AN15"/>
    <mergeCell ref="AO14:AO15"/>
    <mergeCell ref="AP14:AP15"/>
    <mergeCell ref="AQ14:AQ15"/>
    <mergeCell ref="AB5:AK5"/>
    <mergeCell ref="AN5:AQ5"/>
    <mergeCell ref="F6:G6"/>
    <mergeCell ref="H6:L6"/>
    <mergeCell ref="M6:P6"/>
    <mergeCell ref="Q6:V6"/>
    <mergeCell ref="F4:G4"/>
    <mergeCell ref="H4:V4"/>
    <mergeCell ref="X4:AA4"/>
    <mergeCell ref="AB4:AK4"/>
    <mergeCell ref="AN4:AQ4"/>
    <mergeCell ref="F5:G5"/>
    <mergeCell ref="H5:M5"/>
    <mergeCell ref="N5:O5"/>
    <mergeCell ref="P5:V5"/>
    <mergeCell ref="X5:AA5"/>
  </mergeCells>
  <phoneticPr fontId="1"/>
  <conditionalFormatting sqref="G14:AK15">
    <cfRule type="expression" dxfId="222" priority="50">
      <formula>WEEKDAY(G$14,1)=7</formula>
    </cfRule>
    <cfRule type="expression" dxfId="221" priority="51">
      <formula>WEEKDAY(G$14,1)=1</formula>
    </cfRule>
  </conditionalFormatting>
  <conditionalFormatting sqref="G23:AK24">
    <cfRule type="expression" dxfId="220" priority="52">
      <formula>WEEKDAY(G$23,1)=7</formula>
    </cfRule>
    <cfRule type="expression" dxfId="219" priority="53">
      <formula>WEEKDAY(G$23,1)=1</formula>
    </cfRule>
  </conditionalFormatting>
  <conditionalFormatting sqref="G32:AK33">
    <cfRule type="expression" dxfId="218" priority="54">
      <formula>WEEKDAY(G$32,1)=7</formula>
    </cfRule>
    <cfRule type="expression" dxfId="217" priority="55">
      <formula>WEEKDAY(G$32,1)=1</formula>
    </cfRule>
  </conditionalFormatting>
  <conditionalFormatting sqref="G41:AK42">
    <cfRule type="expression" dxfId="216" priority="56">
      <formula>WEEKDAY(G$41,1)=7</formula>
    </cfRule>
    <cfRule type="expression" dxfId="215" priority="57">
      <formula>WEEKDAY(G$41,1)=1</formula>
    </cfRule>
  </conditionalFormatting>
  <conditionalFormatting sqref="G50:AK51">
    <cfRule type="expression" dxfId="214" priority="58">
      <formula>WEEKDAY(G$50,1)=7</formula>
    </cfRule>
    <cfRule type="expression" dxfId="213" priority="59">
      <formula>WEEKDAY(G$50,1)=1</formula>
    </cfRule>
  </conditionalFormatting>
  <conditionalFormatting sqref="G59:AK60">
    <cfRule type="expression" dxfId="212" priority="60">
      <formula>WEEKDAY(G$59,1)=7</formula>
    </cfRule>
    <cfRule type="expression" dxfId="211" priority="61">
      <formula>WEEKDAY(G$59,1)=1</formula>
    </cfRule>
  </conditionalFormatting>
  <conditionalFormatting sqref="G68:AK69">
    <cfRule type="expression" dxfId="210" priority="62">
      <formula>WEEKDAY(G$68,1)=7</formula>
    </cfRule>
    <cfRule type="expression" dxfId="209" priority="63">
      <formula>WEEKDAY(G$68,1)=1</formula>
    </cfRule>
  </conditionalFormatting>
  <conditionalFormatting sqref="G77:AK78">
    <cfRule type="expression" dxfId="208" priority="64">
      <formula>WEEKDAY(G$77,1)=7</formula>
    </cfRule>
    <cfRule type="expression" dxfId="207" priority="65">
      <formula>WEEKDAY(G$77,1)=1</formula>
    </cfRule>
  </conditionalFormatting>
  <conditionalFormatting sqref="G86:AK87">
    <cfRule type="expression" dxfId="206" priority="66">
      <formula>WEEKDAY(G$86,1)=7</formula>
    </cfRule>
    <cfRule type="expression" dxfId="205" priority="67">
      <formula>WEEKDAY(G$86,1)=1</formula>
    </cfRule>
  </conditionalFormatting>
  <conditionalFormatting sqref="G95:AK96">
    <cfRule type="expression" dxfId="204" priority="68">
      <formula>WEEKDAY(G$95,1)=7</formula>
    </cfRule>
    <cfRule type="expression" dxfId="203" priority="69">
      <formula>WEEKDAY(G$95,1)=1</formula>
    </cfRule>
  </conditionalFormatting>
  <conditionalFormatting sqref="G104:AK105">
    <cfRule type="expression" dxfId="202" priority="70">
      <formula>WEEKDAY(G$104,1)=7</formula>
    </cfRule>
    <cfRule type="expression" dxfId="201" priority="71">
      <formula>WEEKDAY(G$104,1)=1</formula>
    </cfRule>
  </conditionalFormatting>
  <conditionalFormatting sqref="G113:AK114">
    <cfRule type="expression" dxfId="200" priority="72">
      <formula>WEEKDAY(G$113,1)=7</formula>
    </cfRule>
    <cfRule type="expression" dxfId="199" priority="73">
      <formula>WEEKDAY(G$113,1)=1</formula>
    </cfRule>
  </conditionalFormatting>
  <conditionalFormatting sqref="G122:AK123">
    <cfRule type="expression" dxfId="198" priority="74">
      <formula>WEEKDAY(G$122,1)=7</formula>
    </cfRule>
    <cfRule type="expression" dxfId="197" priority="75">
      <formula>WEEKDAY(G$122,1)=1</formula>
    </cfRule>
  </conditionalFormatting>
  <conditionalFormatting sqref="G131:AK132">
    <cfRule type="expression" dxfId="196" priority="76">
      <formula>WEEKDAY(G$131,1)=7</formula>
    </cfRule>
    <cfRule type="expression" dxfId="195" priority="77">
      <formula>WEEKDAY(G$131,1)=1</formula>
    </cfRule>
  </conditionalFormatting>
  <conditionalFormatting sqref="G140:AK141">
    <cfRule type="expression" dxfId="194" priority="78">
      <formula>WEEKDAY(G$140,1)=7</formula>
    </cfRule>
    <cfRule type="expression" dxfId="193" priority="79">
      <formula>WEEKDAY(G$140,1)=1</formula>
    </cfRule>
  </conditionalFormatting>
  <conditionalFormatting sqref="G149:AK150">
    <cfRule type="expression" dxfId="192" priority="80">
      <formula>WEEKDAY(G$149,1)=7</formula>
    </cfRule>
    <cfRule type="expression" dxfId="191" priority="81">
      <formula>WEEKDAY(G$149,1)=1</formula>
    </cfRule>
  </conditionalFormatting>
  <conditionalFormatting sqref="G158:AK159">
    <cfRule type="expression" dxfId="190" priority="82">
      <formula>WEEKDAY(G$158,1)=7</formula>
    </cfRule>
    <cfRule type="expression" dxfId="189" priority="83">
      <formula>WEEKDAY(G$158,1)=1</formula>
    </cfRule>
  </conditionalFormatting>
  <conditionalFormatting sqref="G167:AK168">
    <cfRule type="expression" dxfId="188" priority="84">
      <formula>WEEKDAY(G$167,1)=7</formula>
    </cfRule>
    <cfRule type="expression" dxfId="187" priority="85">
      <formula>WEEKDAY(G$167,1)=1</formula>
    </cfRule>
  </conditionalFormatting>
  <conditionalFormatting sqref="G176:AK177">
    <cfRule type="expression" dxfId="186" priority="86">
      <formula>WEEKDAY(G$176,1)=7</formula>
    </cfRule>
    <cfRule type="expression" dxfId="185" priority="87">
      <formula>WEEKDAY(G$176,1)=1</formula>
    </cfRule>
  </conditionalFormatting>
  <conditionalFormatting sqref="G185:AK186">
    <cfRule type="expression" dxfId="184" priority="88">
      <formula>WEEKDAY(G$185,1)=7</formula>
    </cfRule>
    <cfRule type="expression" dxfId="183" priority="89">
      <formula>WEEKDAY(G$185,1)=1</formula>
    </cfRule>
  </conditionalFormatting>
  <conditionalFormatting sqref="G194:AK195">
    <cfRule type="expression" dxfId="182" priority="90">
      <formula>WEEKDAY(G$194,1)=7</formula>
    </cfRule>
    <cfRule type="expression" dxfId="181" priority="91">
      <formula>WEEKDAY(G$194,1)=1</formula>
    </cfRule>
  </conditionalFormatting>
  <conditionalFormatting sqref="G203:AK204">
    <cfRule type="expression" dxfId="180" priority="92">
      <formula>WEEKDAY(G$203,1)=7</formula>
    </cfRule>
    <cfRule type="expression" dxfId="179" priority="93">
      <formula>WEEKDAY(G$203,1)=1</formula>
    </cfRule>
  </conditionalFormatting>
  <conditionalFormatting sqref="G212:AK213">
    <cfRule type="expression" dxfId="178" priority="94">
      <formula>WEEKDAY(G$212,1)=7</formula>
    </cfRule>
    <cfRule type="expression" dxfId="177" priority="95">
      <formula>WEEKDAY(G$212,1)=1</formula>
    </cfRule>
  </conditionalFormatting>
  <conditionalFormatting sqref="G221:AK222">
    <cfRule type="expression" dxfId="176" priority="96">
      <formula>WEEKDAY(G$221,1)=7</formula>
    </cfRule>
    <cfRule type="expression" dxfId="175" priority="97">
      <formula>WEEKDAY(G$221,1)=1</formula>
    </cfRule>
  </conditionalFormatting>
  <conditionalFormatting sqref="G230:AK231">
    <cfRule type="expression" dxfId="174" priority="98">
      <formula>WEEKDAY(G$230,1)=7</formula>
    </cfRule>
    <cfRule type="expression" dxfId="173" priority="99">
      <formula>WEEKDAY(G$230,1)=1</formula>
    </cfRule>
  </conditionalFormatting>
  <conditionalFormatting sqref="G239:AK240">
    <cfRule type="expression" dxfId="172" priority="100">
      <formula>WEEKDAY(G$239,1)=7</formula>
    </cfRule>
    <cfRule type="expression" dxfId="171" priority="101">
      <formula>WEEKDAY(G$239,1)=1</formula>
    </cfRule>
  </conditionalFormatting>
  <conditionalFormatting sqref="G248:AK249">
    <cfRule type="expression" dxfId="170" priority="102">
      <formula>WEEKDAY(G$248,1)=7</formula>
    </cfRule>
    <cfRule type="expression" dxfId="169" priority="103">
      <formula>WEEKDAY(G$248,1)=1</formula>
    </cfRule>
  </conditionalFormatting>
  <conditionalFormatting sqref="G257:AK258">
    <cfRule type="expression" dxfId="168" priority="104">
      <formula>WEEKDAY(G$257,1)=7</formula>
    </cfRule>
    <cfRule type="expression" dxfId="167" priority="105">
      <formula>WEEKDAY(G$257,1)=1</formula>
    </cfRule>
  </conditionalFormatting>
  <conditionalFormatting sqref="G266:AK267">
    <cfRule type="expression" dxfId="166" priority="106">
      <formula>WEEKDAY(G$266,1)=7</formula>
    </cfRule>
    <cfRule type="expression" dxfId="165" priority="107">
      <formula>WEEKDAY(G$266,1)=1</formula>
    </cfRule>
  </conditionalFormatting>
  <conditionalFormatting sqref="G275:AK276">
    <cfRule type="expression" dxfId="164" priority="108">
      <formula>WEEKDAY(G$275,1)=7</formula>
    </cfRule>
    <cfRule type="expression" dxfId="163" priority="109">
      <formula>WEEKDAY(G$275,1)=1</formula>
    </cfRule>
  </conditionalFormatting>
  <conditionalFormatting sqref="G284:AK285">
    <cfRule type="expression" dxfId="162" priority="110">
      <formula>WEEKDAY(G$284,1)=7</formula>
    </cfRule>
    <cfRule type="expression" dxfId="161" priority="111">
      <formula>WEEKDAY(G$284,1)=1</formula>
    </cfRule>
  </conditionalFormatting>
  <conditionalFormatting sqref="G293:AK294">
    <cfRule type="expression" dxfId="160" priority="112">
      <formula>WEEKDAY(G$293,1)=7</formula>
    </cfRule>
    <cfRule type="expression" dxfId="159" priority="113">
      <formula>WEEKDAY(G$293,1)=1</formula>
    </cfRule>
  </conditionalFormatting>
  <conditionalFormatting sqref="G302:AK303">
    <cfRule type="expression" dxfId="158" priority="114">
      <formula>WEEKDAY(G$302,1)=7</formula>
    </cfRule>
    <cfRule type="expression" dxfId="157" priority="115">
      <formula>WEEKDAY(G$302,1)=1</formula>
    </cfRule>
  </conditionalFormatting>
  <conditionalFormatting sqref="G311:AK312">
    <cfRule type="expression" dxfId="156" priority="116">
      <formula>WEEKDAY(G$311,1)=7</formula>
    </cfRule>
    <cfRule type="expression" dxfId="155" priority="117">
      <formula>WEEKDAY(G$311,1)=1</formula>
    </cfRule>
  </conditionalFormatting>
  <conditionalFormatting sqref="G320:AK321">
    <cfRule type="expression" dxfId="154" priority="118">
      <formula>WEEKDAY(G$320,1)=7</formula>
    </cfRule>
    <cfRule type="expression" dxfId="153" priority="119">
      <formula>WEEKDAY(G$320,1)=1</formula>
    </cfRule>
  </conditionalFormatting>
  <conditionalFormatting sqref="G329:AK330">
    <cfRule type="expression" dxfId="152" priority="120">
      <formula>WEEKDAY(G$329,1)=7</formula>
    </cfRule>
    <cfRule type="expression" dxfId="151" priority="121">
      <formula>WEEKDAY(G$329,1)=1</formula>
    </cfRule>
  </conditionalFormatting>
  <conditionalFormatting sqref="I9:V9">
    <cfRule type="expression" dxfId="150" priority="49">
      <formula>#REF!="〇"</formula>
    </cfRule>
  </conditionalFormatting>
  <conditionalFormatting sqref="G20:L20 O20:T20 V20:Z20 AC20:AH20 AJ20:AK20 G14:AK19">
    <cfRule type="expression" dxfId="149" priority="122" stopIfTrue="1">
      <formula>G$14=""</formula>
    </cfRule>
    <cfRule type="expression" dxfId="148" priority="123" stopIfTrue="1">
      <formula>G$14&lt;$H$5</formula>
    </cfRule>
    <cfRule type="expression" dxfId="147" priority="124" stopIfTrue="1">
      <formula>$P$5&lt;G$14</formula>
    </cfRule>
  </conditionalFormatting>
  <conditionalFormatting sqref="G23:AK25 G26:K26 T26:Y26 AH26:AK26 AA26:AE26 M26:Q26 G27:AK29">
    <cfRule type="expression" dxfId="146" priority="125" stopIfTrue="1">
      <formula>G$23=""</formula>
    </cfRule>
    <cfRule type="expression" dxfId="145" priority="126" stopIfTrue="1">
      <formula>G$23&lt;$H$5</formula>
    </cfRule>
    <cfRule type="expression" dxfId="144" priority="127" stopIfTrue="1">
      <formula>$P$5&lt;G$23</formula>
    </cfRule>
  </conditionalFormatting>
  <conditionalFormatting sqref="G35:H35 J35:N35 Q35:AB35 G38:H38 J38:N38 Q38:AB38 AE35:AK35 AE38:AK38 G32:AK34 G36:AK37">
    <cfRule type="expression" dxfId="143" priority="128" stopIfTrue="1">
      <formula>G$32=""</formula>
    </cfRule>
    <cfRule type="expression" dxfId="142" priority="129" stopIfTrue="1">
      <formula>G$32&lt;$H$5</formula>
    </cfRule>
    <cfRule type="expression" dxfId="141" priority="130" stopIfTrue="1">
      <formula>$P$5&lt;G$32</formula>
    </cfRule>
  </conditionalFormatting>
  <conditionalFormatting sqref="G41:AK47">
    <cfRule type="expression" dxfId="140" priority="131" stopIfTrue="1">
      <formula>G$41=""</formula>
    </cfRule>
    <cfRule type="expression" dxfId="139" priority="132" stopIfTrue="1">
      <formula>G$41&lt;$H$5</formula>
    </cfRule>
    <cfRule type="expression" dxfId="138" priority="133" stopIfTrue="1">
      <formula>$P$5&lt;G$41</formula>
    </cfRule>
  </conditionalFormatting>
  <conditionalFormatting sqref="G50:AK56">
    <cfRule type="expression" dxfId="137" priority="134" stopIfTrue="1">
      <formula>G$50=""</formula>
    </cfRule>
    <cfRule type="expression" dxfId="136" priority="135" stopIfTrue="1">
      <formula>G$50&lt;$H$5</formula>
    </cfRule>
    <cfRule type="expression" dxfId="135" priority="136" stopIfTrue="1">
      <formula>$P$5&lt;G$50</formula>
    </cfRule>
  </conditionalFormatting>
  <conditionalFormatting sqref="G59:AK65">
    <cfRule type="expression" dxfId="134" priority="137" stopIfTrue="1">
      <formula>G$59=""</formula>
    </cfRule>
    <cfRule type="expression" dxfId="133" priority="138" stopIfTrue="1">
      <formula>G$59&lt;$H$5</formula>
    </cfRule>
    <cfRule type="expression" dxfId="132" priority="139" stopIfTrue="1">
      <formula>$P$5&lt;G$59</formula>
    </cfRule>
  </conditionalFormatting>
  <conditionalFormatting sqref="G68:AK74">
    <cfRule type="expression" dxfId="131" priority="140" stopIfTrue="1">
      <formula>G$68=""</formula>
    </cfRule>
    <cfRule type="expression" dxfId="130" priority="141" stopIfTrue="1">
      <formula>G$68&lt;$H$5</formula>
    </cfRule>
    <cfRule type="expression" dxfId="129" priority="142" stopIfTrue="1">
      <formula>$P$5&lt;G$68</formula>
    </cfRule>
  </conditionalFormatting>
  <conditionalFormatting sqref="G77:AK83">
    <cfRule type="expression" dxfId="128" priority="143" stopIfTrue="1">
      <formula>G$77=""</formula>
    </cfRule>
    <cfRule type="expression" dxfId="127" priority="144" stopIfTrue="1">
      <formula>G$77&lt;$H$5</formula>
    </cfRule>
    <cfRule type="expression" dxfId="126" priority="145" stopIfTrue="1">
      <formula>$P$5&lt;G$77</formula>
    </cfRule>
  </conditionalFormatting>
  <conditionalFormatting sqref="G86:AK92">
    <cfRule type="expression" dxfId="125" priority="146" stopIfTrue="1">
      <formula>G$86=""</formula>
    </cfRule>
    <cfRule type="expression" dxfId="124" priority="147" stopIfTrue="1">
      <formula>G$86&lt;$H$5</formula>
    </cfRule>
    <cfRule type="expression" dxfId="123" priority="148" stopIfTrue="1">
      <formula>$P$5&lt;G$86</formula>
    </cfRule>
  </conditionalFormatting>
  <conditionalFormatting sqref="G95:AK101">
    <cfRule type="expression" dxfId="122" priority="149" stopIfTrue="1">
      <formula>G$95=""</formula>
    </cfRule>
    <cfRule type="expression" dxfId="121" priority="150" stopIfTrue="1">
      <formula>G$95&lt;$H$5</formula>
    </cfRule>
    <cfRule type="expression" dxfId="120" priority="151" stopIfTrue="1">
      <formula>$P$5&lt;G$95</formula>
    </cfRule>
  </conditionalFormatting>
  <conditionalFormatting sqref="G104:AK110">
    <cfRule type="expression" dxfId="119" priority="152" stopIfTrue="1">
      <formula>G$104=""</formula>
    </cfRule>
    <cfRule type="expression" dxfId="118" priority="153" stopIfTrue="1">
      <formula>G$104&lt;$H$5</formula>
    </cfRule>
    <cfRule type="expression" dxfId="117" priority="154" stopIfTrue="1">
      <formula>$P$5&lt;G$104</formula>
    </cfRule>
  </conditionalFormatting>
  <conditionalFormatting sqref="G113:AK119">
    <cfRule type="expression" dxfId="116" priority="155" stopIfTrue="1">
      <formula>G$113=""</formula>
    </cfRule>
    <cfRule type="expression" dxfId="115" priority="156" stopIfTrue="1">
      <formula>G$113&lt;$H$5</formula>
    </cfRule>
    <cfRule type="expression" dxfId="114" priority="157" stopIfTrue="1">
      <formula>$P$5&lt;G$113</formula>
    </cfRule>
  </conditionalFormatting>
  <conditionalFormatting sqref="G122:AK128">
    <cfRule type="expression" dxfId="113" priority="158" stopIfTrue="1">
      <formula>G$122=""</formula>
    </cfRule>
    <cfRule type="expression" dxfId="112" priority="159" stopIfTrue="1">
      <formula>G$122&lt;$H$5</formula>
    </cfRule>
    <cfRule type="expression" dxfId="111" priority="160" stopIfTrue="1">
      <formula>$P$5&lt;G$122</formula>
    </cfRule>
  </conditionalFormatting>
  <conditionalFormatting sqref="G131:AK137">
    <cfRule type="expression" dxfId="110" priority="161" stopIfTrue="1">
      <formula>G$131=""</formula>
    </cfRule>
    <cfRule type="expression" dxfId="109" priority="162" stopIfTrue="1">
      <formula>G$131&lt;$H$5</formula>
    </cfRule>
    <cfRule type="expression" dxfId="108" priority="163" stopIfTrue="1">
      <formula>$P$5&lt;G$131</formula>
    </cfRule>
  </conditionalFormatting>
  <conditionalFormatting sqref="G140:AK146">
    <cfRule type="expression" dxfId="107" priority="164" stopIfTrue="1">
      <formula>G$140=""</formula>
    </cfRule>
    <cfRule type="expression" dxfId="106" priority="165" stopIfTrue="1">
      <formula>G$140&lt;$H$5</formula>
    </cfRule>
    <cfRule type="expression" dxfId="105" priority="166" stopIfTrue="1">
      <formula>$P$5&lt;G$140</formula>
    </cfRule>
  </conditionalFormatting>
  <conditionalFormatting sqref="G149:AK155">
    <cfRule type="expression" dxfId="104" priority="167" stopIfTrue="1">
      <formula>G$149=""</formula>
    </cfRule>
    <cfRule type="expression" dxfId="103" priority="168" stopIfTrue="1">
      <formula>G$149&lt;$H$5</formula>
    </cfRule>
    <cfRule type="expression" dxfId="102" priority="169" stopIfTrue="1">
      <formula>$P$5&lt;G$149</formula>
    </cfRule>
  </conditionalFormatting>
  <conditionalFormatting sqref="G158:AK164">
    <cfRule type="expression" dxfId="101" priority="170" stopIfTrue="1">
      <formula>G$158=""</formula>
    </cfRule>
    <cfRule type="expression" dxfId="100" priority="171" stopIfTrue="1">
      <formula>G$158&lt;$H$5</formula>
    </cfRule>
    <cfRule type="expression" dxfId="99" priority="172" stopIfTrue="1">
      <formula>$P$5&lt;G$158</formula>
    </cfRule>
  </conditionalFormatting>
  <conditionalFormatting sqref="G167:AK173">
    <cfRule type="expression" dxfId="98" priority="173" stopIfTrue="1">
      <formula>G$167=""</formula>
    </cfRule>
    <cfRule type="expression" dxfId="97" priority="174" stopIfTrue="1">
      <formula>G$167&lt;$H$5</formula>
    </cfRule>
    <cfRule type="expression" dxfId="96" priority="175" stopIfTrue="1">
      <formula>$P$5&lt;G$167</formula>
    </cfRule>
  </conditionalFormatting>
  <conditionalFormatting sqref="G176:AK182">
    <cfRule type="expression" dxfId="95" priority="176" stopIfTrue="1">
      <formula>G$176=""</formula>
    </cfRule>
    <cfRule type="expression" dxfId="94" priority="177" stopIfTrue="1">
      <formula>G$176&lt;$H$5</formula>
    </cfRule>
    <cfRule type="expression" dxfId="93" priority="178" stopIfTrue="1">
      <formula>$P$5&lt;G$176</formula>
    </cfRule>
  </conditionalFormatting>
  <conditionalFormatting sqref="G185:AK191">
    <cfRule type="expression" dxfId="92" priority="179" stopIfTrue="1">
      <formula>G$185=""</formula>
    </cfRule>
    <cfRule type="expression" dxfId="91" priority="180" stopIfTrue="1">
      <formula>G$185&lt;$H$5</formula>
    </cfRule>
    <cfRule type="expression" dxfId="90" priority="181" stopIfTrue="1">
      <formula>$P$5&lt;G$185</formula>
    </cfRule>
  </conditionalFormatting>
  <conditionalFormatting sqref="G194:AK200">
    <cfRule type="expression" dxfId="89" priority="182" stopIfTrue="1">
      <formula>G$194=""</formula>
    </cfRule>
    <cfRule type="expression" dxfId="88" priority="183" stopIfTrue="1">
      <formula>G$194&lt;$H$5</formula>
    </cfRule>
    <cfRule type="expression" dxfId="87" priority="184" stopIfTrue="1">
      <formula>$P$5&lt;G$194</formula>
    </cfRule>
  </conditionalFormatting>
  <conditionalFormatting sqref="G203:AK209">
    <cfRule type="expression" dxfId="86" priority="185" stopIfTrue="1">
      <formula>G$203=""</formula>
    </cfRule>
    <cfRule type="expression" dxfId="85" priority="186" stopIfTrue="1">
      <formula>G$203&lt;$H$5</formula>
    </cfRule>
    <cfRule type="expression" dxfId="84" priority="187" stopIfTrue="1">
      <formula>$P$5&lt;G$203</formula>
    </cfRule>
  </conditionalFormatting>
  <conditionalFormatting sqref="G212:AK218">
    <cfRule type="expression" dxfId="83" priority="188" stopIfTrue="1">
      <formula>G$212=""</formula>
    </cfRule>
    <cfRule type="expression" dxfId="82" priority="189" stopIfTrue="1">
      <formula>G$212&lt;$H$5</formula>
    </cfRule>
    <cfRule type="expression" dxfId="81" priority="190" stopIfTrue="1">
      <formula>$P$5&lt;G$212</formula>
    </cfRule>
  </conditionalFormatting>
  <conditionalFormatting sqref="G221:AK227">
    <cfRule type="expression" dxfId="80" priority="191" stopIfTrue="1">
      <formula>G$221=""</formula>
    </cfRule>
    <cfRule type="expression" dxfId="79" priority="192" stopIfTrue="1">
      <formula>G$221&lt;$H$5</formula>
    </cfRule>
    <cfRule type="expression" dxfId="78" priority="193" stopIfTrue="1">
      <formula>$P$5&lt;G$221</formula>
    </cfRule>
  </conditionalFormatting>
  <conditionalFormatting sqref="G230:AK236">
    <cfRule type="expression" dxfId="77" priority="194" stopIfTrue="1">
      <formula>G$230=""</formula>
    </cfRule>
    <cfRule type="expression" dxfId="76" priority="195" stopIfTrue="1">
      <formula>G$230&lt;$H$5</formula>
    </cfRule>
    <cfRule type="expression" dxfId="75" priority="196" stopIfTrue="1">
      <formula>$P$5&lt;G$230</formula>
    </cfRule>
  </conditionalFormatting>
  <conditionalFormatting sqref="G239:AK245">
    <cfRule type="expression" dxfId="74" priority="197" stopIfTrue="1">
      <formula>G$239=""</formula>
    </cfRule>
    <cfRule type="expression" dxfId="73" priority="198" stopIfTrue="1">
      <formula>G$239&lt;$H$5</formula>
    </cfRule>
    <cfRule type="expression" dxfId="72" priority="199" stopIfTrue="1">
      <formula>$P$5&lt;G$239</formula>
    </cfRule>
  </conditionalFormatting>
  <conditionalFormatting sqref="G248:AK254">
    <cfRule type="expression" dxfId="71" priority="200" stopIfTrue="1">
      <formula>G$248=""</formula>
    </cfRule>
    <cfRule type="expression" dxfId="70" priority="201" stopIfTrue="1">
      <formula>G$248&lt;$H$5</formula>
    </cfRule>
    <cfRule type="expression" dxfId="69" priority="202" stopIfTrue="1">
      <formula>$P$5&lt;G$248</formula>
    </cfRule>
  </conditionalFormatting>
  <conditionalFormatting sqref="G257:AK263">
    <cfRule type="expression" dxfId="68" priority="203" stopIfTrue="1">
      <formula>G$257=""</formula>
    </cfRule>
    <cfRule type="expression" dxfId="67" priority="204" stopIfTrue="1">
      <formula>G$257&lt;$H$5</formula>
    </cfRule>
    <cfRule type="expression" dxfId="66" priority="205" stopIfTrue="1">
      <formula>$P$5&lt;G$257</formula>
    </cfRule>
  </conditionalFormatting>
  <conditionalFormatting sqref="G266:AK272">
    <cfRule type="expression" dxfId="65" priority="206" stopIfTrue="1">
      <formula>G$266=""</formula>
    </cfRule>
    <cfRule type="expression" dxfId="64" priority="207" stopIfTrue="1">
      <formula>G$266&lt;$H$5</formula>
    </cfRule>
    <cfRule type="expression" dxfId="63" priority="208" stopIfTrue="1">
      <formula>$P$5&lt;G$266</formula>
    </cfRule>
  </conditionalFormatting>
  <conditionalFormatting sqref="G275:AK281">
    <cfRule type="expression" dxfId="62" priority="209" stopIfTrue="1">
      <formula>G$275=""</formula>
    </cfRule>
    <cfRule type="expression" dxfId="61" priority="210" stopIfTrue="1">
      <formula>G$275&lt;$H$5</formula>
    </cfRule>
    <cfRule type="expression" dxfId="60" priority="211" stopIfTrue="1">
      <formula>$P$5&lt;G$275</formula>
    </cfRule>
  </conditionalFormatting>
  <conditionalFormatting sqref="G284:AK290">
    <cfRule type="expression" dxfId="59" priority="212" stopIfTrue="1">
      <formula>G$284=""</formula>
    </cfRule>
    <cfRule type="expression" dxfId="58" priority="213" stopIfTrue="1">
      <formula>G$284&lt;$H$5</formula>
    </cfRule>
    <cfRule type="expression" dxfId="57" priority="214" stopIfTrue="1">
      <formula>$P$5&lt;G$284</formula>
    </cfRule>
  </conditionalFormatting>
  <conditionalFormatting sqref="G293:AK299">
    <cfRule type="expression" dxfId="56" priority="215" stopIfTrue="1">
      <formula>G$293=""</formula>
    </cfRule>
    <cfRule type="expression" dxfId="55" priority="216" stopIfTrue="1">
      <formula>G$293&lt;$H$5</formula>
    </cfRule>
    <cfRule type="expression" dxfId="54" priority="217" stopIfTrue="1">
      <formula>$P$5&lt;G$293</formula>
    </cfRule>
  </conditionalFormatting>
  <conditionalFormatting sqref="G302:AK308">
    <cfRule type="expression" dxfId="53" priority="218" stopIfTrue="1">
      <formula>G$302=""</formula>
    </cfRule>
    <cfRule type="expression" dxfId="52" priority="219" stopIfTrue="1">
      <formula>G$302&lt;$H$5</formula>
    </cfRule>
    <cfRule type="expression" dxfId="51" priority="220" stopIfTrue="1">
      <formula>$P$5&lt;G$302</formula>
    </cfRule>
  </conditionalFormatting>
  <conditionalFormatting sqref="G311:AK317">
    <cfRule type="expression" dxfId="50" priority="221" stopIfTrue="1">
      <formula>G$311=""</formula>
    </cfRule>
    <cfRule type="expression" dxfId="49" priority="222" stopIfTrue="1">
      <formula>G$311&lt;$H$5</formula>
    </cfRule>
    <cfRule type="expression" dxfId="48" priority="223" stopIfTrue="1">
      <formula>$P$5&lt;G$311</formula>
    </cfRule>
  </conditionalFormatting>
  <conditionalFormatting sqref="G320:AK326">
    <cfRule type="expression" dxfId="47" priority="224" stopIfTrue="1">
      <formula>G$320=""</formula>
    </cfRule>
    <cfRule type="expression" dxfId="46" priority="225" stopIfTrue="1">
      <formula>G$320&lt;$H$5</formula>
    </cfRule>
    <cfRule type="expression" dxfId="45" priority="226" stopIfTrue="1">
      <formula>$P$5&lt;G$320</formula>
    </cfRule>
  </conditionalFormatting>
  <conditionalFormatting sqref="G329:AK335">
    <cfRule type="expression" dxfId="44" priority="227" stopIfTrue="1">
      <formula>G$329=""</formula>
    </cfRule>
    <cfRule type="expression" dxfId="43" priority="228" stopIfTrue="1">
      <formula>G$329&lt;$H$5</formula>
    </cfRule>
    <cfRule type="expression" dxfId="42" priority="229" stopIfTrue="1">
      <formula>$P$5&lt;G$329</formula>
    </cfRule>
  </conditionalFormatting>
  <conditionalFormatting sqref="R26:S26">
    <cfRule type="expression" dxfId="41" priority="46" stopIfTrue="1">
      <formula>R$14=""</formula>
    </cfRule>
    <cfRule type="expression" dxfId="40" priority="47" stopIfTrue="1">
      <formula>R$14&lt;$H$5</formula>
    </cfRule>
    <cfRule type="expression" dxfId="39" priority="48" stopIfTrue="1">
      <formula>$P$5&lt;R$14</formula>
    </cfRule>
  </conditionalFormatting>
  <conditionalFormatting sqref="AF26:AG26">
    <cfRule type="expression" dxfId="38" priority="43" stopIfTrue="1">
      <formula>AF$14=""</formula>
    </cfRule>
    <cfRule type="expression" dxfId="37" priority="44" stopIfTrue="1">
      <formula>AF$14&lt;$H$5</formula>
    </cfRule>
    <cfRule type="expression" dxfId="36" priority="45" stopIfTrue="1">
      <formula>$P$5&lt;AF$14</formula>
    </cfRule>
  </conditionalFormatting>
  <conditionalFormatting sqref="Z26">
    <cfRule type="expression" dxfId="35" priority="40" stopIfTrue="1">
      <formula>Z$14=""</formula>
    </cfRule>
    <cfRule type="expression" dxfId="34" priority="41" stopIfTrue="1">
      <formula>Z$14&lt;$H$5</formula>
    </cfRule>
    <cfRule type="expression" dxfId="33" priority="42" stopIfTrue="1">
      <formula>$P$5&lt;Z$14</formula>
    </cfRule>
  </conditionalFormatting>
  <conditionalFormatting sqref="L26">
    <cfRule type="expression" dxfId="32" priority="37" stopIfTrue="1">
      <formula>L$14=""</formula>
    </cfRule>
    <cfRule type="expression" dxfId="31" priority="38" stopIfTrue="1">
      <formula>L$14&lt;$H$5</formula>
    </cfRule>
    <cfRule type="expression" dxfId="30" priority="39" stopIfTrue="1">
      <formula>$P$5&lt;L$14</formula>
    </cfRule>
  </conditionalFormatting>
  <conditionalFormatting sqref="I35">
    <cfRule type="expression" dxfId="29" priority="34" stopIfTrue="1">
      <formula>I$14=""</formula>
    </cfRule>
    <cfRule type="expression" dxfId="28" priority="35" stopIfTrue="1">
      <formula>I$14&lt;$H$5</formula>
    </cfRule>
    <cfRule type="expression" dxfId="27" priority="36" stopIfTrue="1">
      <formula>$P$5&lt;I$14</formula>
    </cfRule>
  </conditionalFormatting>
  <conditionalFormatting sqref="O35:P35">
    <cfRule type="expression" dxfId="26" priority="31" stopIfTrue="1">
      <formula>O$14=""</formula>
    </cfRule>
    <cfRule type="expression" dxfId="25" priority="32" stopIfTrue="1">
      <formula>O$14&lt;$H$5</formula>
    </cfRule>
    <cfRule type="expression" dxfId="24" priority="33" stopIfTrue="1">
      <formula>$P$5&lt;O$14</formula>
    </cfRule>
  </conditionalFormatting>
  <conditionalFormatting sqref="AC35:AD35">
    <cfRule type="expression" dxfId="23" priority="28" stopIfTrue="1">
      <formula>AC$14=""</formula>
    </cfRule>
    <cfRule type="expression" dxfId="22" priority="29" stopIfTrue="1">
      <formula>AC$14&lt;$H$5</formula>
    </cfRule>
    <cfRule type="expression" dxfId="21" priority="30" stopIfTrue="1">
      <formula>$P$5&lt;AC$14</formula>
    </cfRule>
  </conditionalFormatting>
  <conditionalFormatting sqref="I38">
    <cfRule type="expression" dxfId="20" priority="22" stopIfTrue="1">
      <formula>I$23=""</formula>
    </cfRule>
    <cfRule type="expression" dxfId="19" priority="23" stopIfTrue="1">
      <formula>I$23&lt;$H$5</formula>
    </cfRule>
    <cfRule type="expression" dxfId="18" priority="24" stopIfTrue="1">
      <formula>$P$5&lt;I$23</formula>
    </cfRule>
  </conditionalFormatting>
  <conditionalFormatting sqref="O38:P38">
    <cfRule type="expression" dxfId="17" priority="19" stopIfTrue="1">
      <formula>O$23=""</formula>
    </cfRule>
    <cfRule type="expression" dxfId="16" priority="20" stopIfTrue="1">
      <formula>O$23&lt;$H$5</formula>
    </cfRule>
    <cfRule type="expression" dxfId="15" priority="21" stopIfTrue="1">
      <formula>$P$5&lt;O$23</formula>
    </cfRule>
  </conditionalFormatting>
  <conditionalFormatting sqref="AC38:AD38">
    <cfRule type="expression" dxfId="14" priority="16" stopIfTrue="1">
      <formula>AC$23=""</formula>
    </cfRule>
    <cfRule type="expression" dxfId="13" priority="17" stopIfTrue="1">
      <formula>AC$23&lt;$H$5</formula>
    </cfRule>
    <cfRule type="expression" dxfId="12" priority="18" stopIfTrue="1">
      <formula>$P$5&lt;AC$23</formula>
    </cfRule>
  </conditionalFormatting>
  <conditionalFormatting sqref="M20:N20">
    <cfRule type="expression" dxfId="11" priority="10" stopIfTrue="1">
      <formula>M$23=""</formula>
    </cfRule>
    <cfRule type="expression" dxfId="10" priority="11" stopIfTrue="1">
      <formula>M$23&lt;$H$5</formula>
    </cfRule>
    <cfRule type="expression" dxfId="9" priority="12" stopIfTrue="1">
      <formula>$P$5&lt;M$23</formula>
    </cfRule>
  </conditionalFormatting>
  <conditionalFormatting sqref="U20">
    <cfRule type="expression" dxfId="8" priority="7" stopIfTrue="1">
      <formula>U$23=""</formula>
    </cfRule>
    <cfRule type="expression" dxfId="7" priority="8" stopIfTrue="1">
      <formula>U$23&lt;$H$5</formula>
    </cfRule>
    <cfRule type="expression" dxfId="6" priority="9" stopIfTrue="1">
      <formula>$P$5&lt;U$23</formula>
    </cfRule>
  </conditionalFormatting>
  <conditionalFormatting sqref="AA20:AB20">
    <cfRule type="expression" dxfId="5" priority="4" stopIfTrue="1">
      <formula>AA$23=""</formula>
    </cfRule>
    <cfRule type="expression" dxfId="4" priority="5" stopIfTrue="1">
      <formula>AA$23&lt;$H$5</formula>
    </cfRule>
    <cfRule type="expression" dxfId="3" priority="6" stopIfTrue="1">
      <formula>$P$5&lt;AA$23</formula>
    </cfRule>
  </conditionalFormatting>
  <conditionalFormatting sqref="AI20">
    <cfRule type="expression" dxfId="2" priority="1" stopIfTrue="1">
      <formula>AI$23=""</formula>
    </cfRule>
    <cfRule type="expression" dxfId="1" priority="2" stopIfTrue="1">
      <formula>AI$23&lt;$H$5</formula>
    </cfRule>
    <cfRule type="expression" dxfId="0" priority="3" stopIfTrue="1">
      <formula>$P$5&lt;AI$23</formula>
    </cfRule>
  </conditionalFormatting>
  <dataValidations count="5">
    <dataValidation type="list" allowBlank="1" showInputMessage="1" showErrorMessage="1" sqref="G19:AK19 G334:AK334 G37:AK37 G46:AK46 G55:AK55 G64:AK64 G73:AK73 G82:AK82 G91:AK91 G100:AK100 G109:AK109 G118:AK118 G127:AK127 G136:AK136 G145:AK145 G154:AK154 G163:AK163 G172:AK172 G181:AK181 G190:AK190 G199:AK199 G208:AK208 G217:AK217 G226:AK226 G235:AK235 G244:AK244 G253:AK253 G262:AK262 G271:AK271 G280:AK280 G289:AK289 G298:AK298 G307:AK307 G316:AK316 G325:AK325 G28:AK28" xr:uid="{8CB013AF-9810-4B7B-B9CF-C8934A0FB1F3}">
      <formula1>"●"</formula1>
    </dataValidation>
    <dataValidation type="list" allowBlank="1" showInputMessage="1" showErrorMessage="1" sqref="G20:AK20 G335:AK335 G29:AK29 G47:AK47 G56:AK56 G65:AK65 G74:AK74 G83:AK83 G92:AK92 G101:AK101 G110:AK110 G119:AK119 G128:AK128 G137:AK137 G146:AK146 G155:AK155 G164:AK164 G173:AK173 G182:AK182 G191:AK191 G200:AK200 G209:AK209 G218:AK218 G227:AK227 G236:AK236 G245:AK245 G254:AK254 G263:AK263 G272:AK272 G281:AK281 G290:AK290 G299:AK299 G308:AK308 G317:AK317 G326:AK326 G38:AK38" xr:uid="{9A07E2D1-BEEC-4162-A3D1-7D2E70439284}">
      <formula1>"指定,振替,開始,完成"</formula1>
    </dataValidation>
    <dataValidation type="list" allowBlank="1" showInputMessage="1" showErrorMessage="1" sqref="G333:AK333 S45:AK45 G18:AK18 G27:AK27 G324:AK324 G54:AK54 G63:AK63 G72:AK72 G81:AK81 G90:AK90 G99:AK99 G108:AK108 G117:AK117 G126:AK126 G135:AK135 G144:AK144 G153:AK153 G162:AK162 G171:AK171 G180:AK180 G189:AK189 G198:AK198 G207:AK207 G216:AK216 G225:AK225 G234:AK234 G243:AK243 G252:AK252 G261:AK261 G270:AK270 G279:AK279 G288:AK288 G297:AK297 G306:AK306 G315:AK315 G36:AA36 AJ36:AK36" xr:uid="{4DE823A1-BB6A-459A-880C-99BDE8061E90}">
      <formula1>"準,片,夏,年,製,〇,事,災,他"</formula1>
    </dataValidation>
    <dataValidation type="list" allowBlank="1" showInputMessage="1" showErrorMessage="1" sqref="G206:AK206 G161:AK161 G17:AK17 G332:AK332 G323:AK323 G251:AK251 G215:AK215 G170:AK170 G26:AK26 G242:AK242 G44:AK44 G305:AK305 G53:AK53 G179:AK179 G62:AK62 G296:AK296 G71:AK71 G314:AK314 G80:AK80 G287:AK287 G89:AK89 G188:AK188 G98:AK98 G278:AK278 G107:AK107 G233:AK233 G116:AK116 G269:AK269 G125:AK125 G197:AK197 G134:AK134 G260:AK260 G143:AK143 G224:AK224 G152:AK152 G35:AK35" xr:uid="{5FE26C03-A576-4597-8F5F-EE5764FC1A01}">
      <formula1>"〇,●"</formula1>
    </dataValidation>
    <dataValidation type="list" allowBlank="1" showInputMessage="1" showErrorMessage="1" sqref="G331:AK331 G322:AK322 G16:AK16 G25:AK25 G45:R45 G52:AK52 G61:AK61 G70:AK70 G79:AK79 G88:AK88 G97:AK97 G106:AK106 G115:AK115 G124:AK124 G133:AK133 G142:AK142 G151:AK151 G160:AK160 G169:AK169 G178:AK178 G187:AK187 G196:AK196 G205:AK205 G214:AK214 G223:AK223 G232:AK232 G241:AK241 G250:AK250 G259:AK259 G268:AK268 G277:AK277 G286:AK286 G295:AK295 G304:AK304 G313:AK313 G43:AK43 G34:AK34 AB36:AI36" xr:uid="{C7763FED-2B62-41F8-B2C3-4745B7429457}">
      <formula1>"準,片,夏,年,製,〇"</formula1>
    </dataValidation>
  </dataValidations>
  <pageMargins left="0.70866141732283472" right="0.31496062992125984" top="0.15748031496062992" bottom="0.15748031496062992" header="0.31496062992125984" footer="0.31496062992125984"/>
  <pageSetup paperSize="8" scale="78" orientation="landscape"/>
  <headerFooter>
    <oddHeader>&amp;R
　</oddHeader>
  </headerFooter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判別</vt:lpstr>
      <vt:lpstr>（例）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2025-04-08T02:50:54Z</cp:lastPrinted>
  <dcterms:created xsi:type="dcterms:W3CDTF">2022-02-01T03:05:04Z</dcterms:created>
  <dcterms:modified xsi:type="dcterms:W3CDTF">2025-09-03T00:19:38Z</dcterms:modified>
</cp:coreProperties>
</file>