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EAD87028-19B8-4B98-87B0-73B4A97BF357}" revIDLastSave="0" xr10:uidLastSave="{00000000-0000-0000-0000-000000000000}"/>
  <bookViews>
    <workbookView activeTab="1" xr2:uid="{3E82AE90-8D0E-4787-9BE7-7EB0F51AE1FA}" windowHeight="11160" windowWidth="20730" xWindow="-120" yWindow="-120"/>
  </bookViews>
  <sheets>
    <sheet r:id="rId1" name="有形固定資産の明細" sheetId="1"/>
    <sheet r:id="rId2" name="有形固定資産に係る行政目的別の明細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17" i="2"/>
  <c r="F16" i="2"/>
  <c r="F10" i="2"/>
  <c r="F9" i="2"/>
  <c r="F7" i="2"/>
  <c r="D10" i="2"/>
  <c r="D9" i="2"/>
  <c r="H22" i="2"/>
  <c r="H10" i="2"/>
  <c r="H9" i="2"/>
  <c r="H7" i="2"/>
  <c r="D22" i="2"/>
  <c r="B22" i="2" l="1"/>
  <c r="B21" i="2"/>
  <c r="B20" i="2"/>
  <c r="H19" i="2"/>
  <c r="H16" i="2" s="1"/>
  <c r="B19" i="2"/>
  <c r="B18" i="2"/>
  <c r="H17" i="2"/>
  <c r="B17" i="2"/>
  <c r="B16" i="2" s="1"/>
  <c r="B23" i="2" s="1"/>
  <c r="G16" i="2"/>
  <c r="G23" i="2" s="1"/>
  <c r="E16" i="2"/>
  <c r="E23" i="2" s="1"/>
  <c r="D16" i="2"/>
  <c r="C16" i="2"/>
  <c r="C23" i="2" s="1"/>
  <c r="H15" i="2"/>
  <c r="F15" i="2"/>
  <c r="F6" i="2"/>
  <c r="H6" i="2"/>
  <c r="G6" i="2"/>
  <c r="E6" i="2"/>
  <c r="D6" i="2"/>
  <c r="C6" i="2"/>
  <c r="B6" i="2"/>
  <c r="D23" i="2" l="1"/>
  <c r="H23" i="2"/>
  <c r="F23" i="2"/>
</calcChain>
</file>

<file path=xl/sharedStrings.xml><?xml version="1.0" encoding="utf-8"?>
<sst xmlns="http://schemas.openxmlformats.org/spreadsheetml/2006/main" count="146" uniqueCount="37">
  <si>
    <t>有形固定資産の明細</t>
  </si>
  <si>
    <t>自治体名：津市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</si>
  <si>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</si>
  <si>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</si>
  <si>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</si>
  <si>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</si>
  <si>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</si>
  <si>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</si>
  <si>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</si>
  <si>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</si>
  <si>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</si>
  <si>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</si>
  <si>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</si>
  <si>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</si>
  <si>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</si>
  <si>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</si>
  <si>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</si>
  <si>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</si>
  <si>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</si>
  <si>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</si>
  <si>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</si>
  <si>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合計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</si>
  <si>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</si>
  <si>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</si>
  <si>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</si>
  <si>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</si>
  <si>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</si>
  <si>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</si>
  <si>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</si>
  <si>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</si>
  <si>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年度：令和3年度</t>
  </si>
  <si>
    <t>本年度償却額_x000D_
(F)</t>
  </si>
  <si>
    <t>　その他</t>
    <phoneticPr fontId="6"/>
  </si>
  <si>
    <t>-</t>
    <phoneticPr fontId="6"/>
  </si>
  <si>
    <t>　建設仮勘定</t>
    <phoneticPr fontId="6"/>
  </si>
  <si>
    <t>会計：連結会計</t>
    <rPh sb="3" eb="5">
      <t>レンケツ</t>
    </rPh>
    <phoneticPr fontId="2"/>
  </si>
  <si>
    <t>（単位：百万円）</t>
    <rPh sb="4" eb="6">
      <t>ヒャクマン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</si>
</sst>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,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3" fontId="3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6F76-D1BE-4538-930B-3B7FDC90A622}">
  <sheetPr>
    <pageSetUpPr fitToPage="1"/>
  </sheetPr>
  <dimension ref="A1:H23"/>
  <sheetViews>
    <sheetView workbookViewId="0">
      <selection activeCell="A5" sqref="A5"/>
    </sheetView>
  </sheetViews>
  <sheetFormatPr defaultColWidth="8.875" defaultRowHeight="11.25" x14ac:dyDescent="0.15"/>
  <cols>
    <col min="1" max="1" width="30.875" style="1" customWidth="1"/>
    <col min="2" max="8" width="15.875" style="1" customWidth="1"/>
    <col min="9" max="9" width="8.875" style="1"/>
    <col min="10" max="10" width="10.75" style="1" customWidth="1"/>
    <col min="11" max="16384" width="8.875" style="1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2" t="s">
        <v>1</v>
      </c>
      <c r="B2" s="2"/>
      <c r="C2" s="2"/>
      <c r="D2" s="2"/>
      <c r="E2" s="2"/>
      <c r="F2" s="2"/>
      <c r="G2" s="2"/>
      <c r="H2" s="3" t="s">
        <v>30</v>
      </c>
    </row>
    <row r="3" spans="1:8" ht="13.5" x14ac:dyDescent="0.15">
      <c r="A3" s="2" t="s">
        <v>35</v>
      </c>
      <c r="B3" s="2"/>
      <c r="C3" s="2"/>
      <c r="D3" s="2"/>
      <c r="E3" s="2"/>
      <c r="F3" s="2"/>
      <c r="G3" s="2"/>
      <c r="H3" s="2"/>
    </row>
    <row r="4" spans="1:8" ht="13.5" x14ac:dyDescent="0.15">
      <c r="A4" s="2"/>
      <c r="B4" s="2"/>
      <c r="C4" s="2"/>
      <c r="D4" s="2"/>
      <c r="E4" s="2"/>
      <c r="F4" s="2"/>
      <c r="G4" s="2"/>
      <c r="H4" s="3" t="s">
        <v>36</v>
      </c>
    </row>
    <row r="5" spans="1:8" ht="33.75" x14ac:dyDescent="0.1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31</v>
      </c>
      <c r="H5" s="5" t="s">
        <v>8</v>
      </c>
    </row>
    <row r="6" spans="1:8" x14ac:dyDescent="0.15">
      <c r="A6" s="6" t="s">
        <v>9</v>
      </c>
      <c r="B6" s="7">
        <v>384645134269</v>
      </c>
      <c r="C6" s="7">
        <v>2701178919</v>
      </c>
      <c r="D6" s="7">
        <v>838061658</v>
      </c>
      <c r="E6" s="7">
        <v>386508251530</v>
      </c>
      <c r="F6" s="7">
        <v>186945471367</v>
      </c>
      <c r="G6" s="7">
        <v>6790098995</v>
      </c>
      <c r="H6" s="7">
        <v>199562780163</v>
      </c>
    </row>
    <row r="7" spans="1:8" x14ac:dyDescent="0.15">
      <c r="A7" s="6" t="s">
        <v>10</v>
      </c>
      <c r="B7" s="7">
        <v>73525296943</v>
      </c>
      <c r="C7" s="7">
        <v>17285904</v>
      </c>
      <c r="D7" s="7">
        <v>112794401</v>
      </c>
      <c r="E7" s="7">
        <v>73429788446</v>
      </c>
      <c r="F7" s="7" t="s">
        <v>11</v>
      </c>
      <c r="G7" s="7" t="s">
        <v>11</v>
      </c>
      <c r="H7" s="7">
        <v>73429788446</v>
      </c>
    </row>
    <row r="8" spans="1:8" x14ac:dyDescent="0.15">
      <c r="A8" s="6" t="s">
        <v>12</v>
      </c>
      <c r="B8" s="7">
        <v>2570880000</v>
      </c>
      <c r="C8" s="7" t="s">
        <v>11</v>
      </c>
      <c r="D8" s="7" t="s">
        <v>11</v>
      </c>
      <c r="E8" s="7">
        <v>2570880000</v>
      </c>
      <c r="F8" s="7" t="s">
        <v>11</v>
      </c>
      <c r="G8" s="7" t="s">
        <v>11</v>
      </c>
      <c r="H8" s="7">
        <v>2570880000</v>
      </c>
    </row>
    <row r="9" spans="1:8" x14ac:dyDescent="0.15">
      <c r="A9" s="6" t="s">
        <v>13</v>
      </c>
      <c r="B9" s="7">
        <v>277530402752</v>
      </c>
      <c r="C9" s="7">
        <v>1884257855</v>
      </c>
      <c r="D9" s="7">
        <v>590101726</v>
      </c>
      <c r="E9" s="7">
        <v>278824558881</v>
      </c>
      <c r="F9" s="7">
        <v>161186142058</v>
      </c>
      <c r="G9" s="7">
        <v>6238625519</v>
      </c>
      <c r="H9" s="7">
        <v>117638416823</v>
      </c>
    </row>
    <row r="10" spans="1:8" x14ac:dyDescent="0.15">
      <c r="A10" s="6" t="s">
        <v>14</v>
      </c>
      <c r="B10" s="7">
        <v>29468267308</v>
      </c>
      <c r="C10" s="7">
        <v>74059587</v>
      </c>
      <c r="D10" s="7">
        <v>116761431</v>
      </c>
      <c r="E10" s="7">
        <v>29425565464</v>
      </c>
      <c r="F10" s="7">
        <v>24837344358</v>
      </c>
      <c r="G10" s="7">
        <v>549496288</v>
      </c>
      <c r="H10" s="7">
        <v>4588221106</v>
      </c>
    </row>
    <row r="11" spans="1:8" x14ac:dyDescent="0.15">
      <c r="A11" s="6" t="s">
        <v>15</v>
      </c>
      <c r="B11" s="7">
        <v>911720268</v>
      </c>
      <c r="C11" s="7">
        <v>15077375</v>
      </c>
      <c r="D11" s="7" t="s">
        <v>11</v>
      </c>
      <c r="E11" s="7">
        <v>926797643</v>
      </c>
      <c r="F11" s="7">
        <v>921984951</v>
      </c>
      <c r="G11" s="7">
        <v>1977188</v>
      </c>
      <c r="H11" s="7">
        <v>4812692</v>
      </c>
    </row>
    <row r="12" spans="1:8" x14ac:dyDescent="0.15">
      <c r="A12" s="6" t="s">
        <v>16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  <c r="H12" s="7" t="s">
        <v>11</v>
      </c>
    </row>
    <row r="13" spans="1:8" x14ac:dyDescent="0.15">
      <c r="A13" s="6" t="s">
        <v>17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7" t="s">
        <v>11</v>
      </c>
    </row>
    <row r="14" spans="1:8" x14ac:dyDescent="0.15">
      <c r="A14" s="6" t="s">
        <v>32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7" t="s">
        <v>11</v>
      </c>
      <c r="H14" s="7" t="s">
        <v>11</v>
      </c>
    </row>
    <row r="15" spans="1:8" x14ac:dyDescent="0.15">
      <c r="A15" s="6" t="s">
        <v>18</v>
      </c>
      <c r="B15" s="7">
        <v>638566998</v>
      </c>
      <c r="C15" s="7">
        <v>710498198</v>
      </c>
      <c r="D15" s="7">
        <v>18404100</v>
      </c>
      <c r="E15" s="7">
        <v>1330661096</v>
      </c>
      <c r="F15" s="7" t="s">
        <v>11</v>
      </c>
      <c r="G15" s="7" t="s">
        <v>11</v>
      </c>
      <c r="H15" s="7">
        <v>1330661096</v>
      </c>
    </row>
    <row r="16" spans="1:8" x14ac:dyDescent="0.15">
      <c r="A16" s="6" t="s">
        <v>19</v>
      </c>
      <c r="B16" s="7">
        <v>1087590435123</v>
      </c>
      <c r="C16" s="7">
        <v>11264634219</v>
      </c>
      <c r="D16" s="7">
        <v>1006023031</v>
      </c>
      <c r="E16" s="7">
        <v>1097849046311</v>
      </c>
      <c r="F16" s="7">
        <v>578710623613</v>
      </c>
      <c r="G16" s="7">
        <v>21890413443</v>
      </c>
      <c r="H16" s="7">
        <v>519138422698</v>
      </c>
    </row>
    <row r="17" spans="1:8" x14ac:dyDescent="0.15">
      <c r="A17" s="6" t="s">
        <v>10</v>
      </c>
      <c r="B17" s="7">
        <v>54476470381</v>
      </c>
      <c r="C17" s="7">
        <v>423451886</v>
      </c>
      <c r="D17" s="7">
        <v>97000</v>
      </c>
      <c r="E17" s="7">
        <v>54899825267</v>
      </c>
      <c r="F17" s="7" t="s">
        <v>33</v>
      </c>
      <c r="G17" s="7" t="s">
        <v>33</v>
      </c>
      <c r="H17" s="7">
        <v>54899825267</v>
      </c>
    </row>
    <row r="18" spans="1:8" x14ac:dyDescent="0.15">
      <c r="A18" s="6" t="s">
        <v>13</v>
      </c>
      <c r="B18" s="7">
        <v>12923547629</v>
      </c>
      <c r="C18" s="7">
        <v>42527400</v>
      </c>
      <c r="D18" s="7">
        <v>800000</v>
      </c>
      <c r="E18" s="7">
        <v>12965275029</v>
      </c>
      <c r="F18" s="7">
        <v>7142627759</v>
      </c>
      <c r="G18" s="7">
        <v>383455515</v>
      </c>
      <c r="H18" s="7">
        <v>5822647270</v>
      </c>
    </row>
    <row r="19" spans="1:8" x14ac:dyDescent="0.15">
      <c r="A19" s="6" t="s">
        <v>14</v>
      </c>
      <c r="B19" s="7">
        <v>1010457911582</v>
      </c>
      <c r="C19" s="7">
        <v>6690408402</v>
      </c>
      <c r="D19" s="7">
        <v>49978946</v>
      </c>
      <c r="E19" s="7">
        <v>1017098341038</v>
      </c>
      <c r="F19" s="7">
        <v>571567374810</v>
      </c>
      <c r="G19" s="7">
        <v>21506336884</v>
      </c>
      <c r="H19" s="7">
        <v>445530966228</v>
      </c>
    </row>
    <row r="20" spans="1:8" x14ac:dyDescent="0.15">
      <c r="A20" s="6" t="s">
        <v>32</v>
      </c>
      <c r="B20" s="7">
        <v>35438484</v>
      </c>
      <c r="C20" s="7" t="s">
        <v>11</v>
      </c>
      <c r="D20" s="7" t="s">
        <v>11</v>
      </c>
      <c r="E20" s="7">
        <v>35438484</v>
      </c>
      <c r="F20" s="7">
        <v>621044</v>
      </c>
      <c r="G20" s="7">
        <v>621044</v>
      </c>
      <c r="H20" s="7">
        <v>34817440</v>
      </c>
    </row>
    <row r="21" spans="1:8" x14ac:dyDescent="0.15">
      <c r="A21" s="6" t="s">
        <v>34</v>
      </c>
      <c r="B21" s="7">
        <v>9697067047</v>
      </c>
      <c r="C21" s="7">
        <v>4108246531</v>
      </c>
      <c r="D21" s="7">
        <v>955147085</v>
      </c>
      <c r="E21" s="7">
        <v>12850166493</v>
      </c>
      <c r="F21" s="7" t="s">
        <v>11</v>
      </c>
      <c r="G21" s="7" t="s">
        <v>11</v>
      </c>
      <c r="H21" s="7">
        <v>12850166493</v>
      </c>
    </row>
    <row r="22" spans="1:8" x14ac:dyDescent="0.15">
      <c r="A22" s="6" t="s">
        <v>20</v>
      </c>
      <c r="B22" s="7">
        <v>53770087799</v>
      </c>
      <c r="C22" s="7">
        <v>940232458</v>
      </c>
      <c r="D22" s="7">
        <v>111275262</v>
      </c>
      <c r="E22" s="7">
        <v>54599044995</v>
      </c>
      <c r="F22" s="7">
        <v>45648771954</v>
      </c>
      <c r="G22" s="7">
        <v>1194270967</v>
      </c>
      <c r="H22" s="7">
        <v>8950273041</v>
      </c>
    </row>
    <row r="23" spans="1:8" x14ac:dyDescent="0.15">
      <c r="A23" s="6" t="s">
        <v>21</v>
      </c>
      <c r="B23" s="7">
        <v>1526005657191</v>
      </c>
      <c r="C23" s="7">
        <v>14906045596</v>
      </c>
      <c r="D23" s="7">
        <v>1955359951</v>
      </c>
      <c r="E23" s="7">
        <v>1538956342836</v>
      </c>
      <c r="F23" s="7">
        <v>811304866934</v>
      </c>
      <c r="G23" s="7">
        <v>29874783405</v>
      </c>
      <c r="H23" s="7">
        <v>727651475902</v>
      </c>
    </row>
  </sheetData>
  <mergeCells count="1">
    <mergeCell ref="A1:H1"/>
  </mergeCells>
  <phoneticPr fontId="2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CFFA-4FC0-472B-931E-196109F3BA6C}">
  <sheetPr>
    <pageSetUpPr fitToPage="1"/>
  </sheetPr>
  <dimension ref="A1:I23"/>
  <sheetViews>
    <sheetView tabSelected="1" workbookViewId="0">
      <selection activeCell="I5" sqref="I5"/>
    </sheetView>
  </sheetViews>
  <sheetFormatPr defaultColWidth="8.875" defaultRowHeight="11.25" x14ac:dyDescent="0.15"/>
  <cols>
    <col min="1" max="1" width="21.125" style="1" customWidth="1"/>
    <col min="2" max="9" width="14.375" style="1" customWidth="1"/>
    <col min="10" max="11" width="15.875" style="1" customWidth="1"/>
    <col min="12" max="12" width="9.75" style="1" bestFit="1" customWidth="1"/>
    <col min="13" max="16384" width="8.875" style="1"/>
  </cols>
  <sheetData>
    <row r="1" spans="1:9" ht="21" x14ac:dyDescent="0.1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2" t="s">
        <v>1</v>
      </c>
      <c r="B2" s="2"/>
      <c r="C2" s="2"/>
      <c r="D2" s="2"/>
      <c r="E2" s="2"/>
      <c r="F2" s="2"/>
      <c r="G2" s="2"/>
      <c r="H2" s="2"/>
      <c r="I2" s="3" t="s">
        <v>30</v>
      </c>
    </row>
    <row r="3" spans="1:9" ht="13.5" x14ac:dyDescent="0.15">
      <c r="A3" s="2" t="s">
        <v>35</v>
      </c>
      <c r="B3" s="2"/>
      <c r="C3" s="2"/>
      <c r="D3" s="2"/>
      <c r="E3" s="2"/>
      <c r="F3" s="2"/>
      <c r="G3" s="2"/>
      <c r="H3" s="2"/>
      <c r="I3" s="2"/>
    </row>
    <row r="4" spans="1:9" ht="13.5" x14ac:dyDescent="0.15">
      <c r="A4" s="2"/>
      <c r="B4" s="2"/>
      <c r="C4" s="2"/>
      <c r="D4" s="2"/>
      <c r="E4" s="2"/>
      <c r="F4" s="2"/>
      <c r="G4" s="2"/>
      <c r="H4" s="2"/>
      <c r="I4" s="3" t="s">
        <v>36</v>
      </c>
    </row>
    <row r="5" spans="1:9" ht="22.5" x14ac:dyDescent="0.15">
      <c r="A5" s="4" t="s">
        <v>2</v>
      </c>
      <c r="B5" s="5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21</v>
      </c>
    </row>
    <row r="6" spans="1:9" x14ac:dyDescent="0.15">
      <c r="A6" s="6" t="s">
        <v>9</v>
      </c>
      <c r="B6" s="7">
        <f>SUM(B7:B15)</f>
        <v>18574670029</v>
      </c>
      <c r="C6" s="7">
        <f t="shared" ref="C6:H6" si="0">SUM(C7:C15)</f>
        <v>89123103043</v>
      </c>
      <c r="D6" s="7">
        <f t="shared" si="0"/>
        <v>11411234847</v>
      </c>
      <c r="E6" s="7">
        <f t="shared" si="0"/>
        <v>17487709174</v>
      </c>
      <c r="F6" s="7">
        <f t="shared" si="0"/>
        <v>21828353807</v>
      </c>
      <c r="G6" s="7">
        <f t="shared" si="0"/>
        <v>5553000482</v>
      </c>
      <c r="H6" s="7">
        <f t="shared" si="0"/>
        <v>35584708781</v>
      </c>
      <c r="I6" s="7">
        <v>199562780163</v>
      </c>
    </row>
    <row r="7" spans="1:9" x14ac:dyDescent="0.15">
      <c r="A7" s="6" t="s">
        <v>10</v>
      </c>
      <c r="B7" s="7">
        <v>11992192586</v>
      </c>
      <c r="C7" s="7">
        <v>30580366975</v>
      </c>
      <c r="D7" s="7">
        <v>4205338918</v>
      </c>
      <c r="E7" s="7">
        <v>3791665697</v>
      </c>
      <c r="F7" s="7">
        <f>2714121775+9413700+4708259953</f>
        <v>7431795428</v>
      </c>
      <c r="G7" s="7">
        <v>1069133503</v>
      </c>
      <c r="H7" s="7">
        <f>11106531466+3227008842+25755031</f>
        <v>14359295339</v>
      </c>
      <c r="I7" s="7">
        <v>73429788446</v>
      </c>
    </row>
    <row r="8" spans="1:9" x14ac:dyDescent="0.15">
      <c r="A8" s="6" t="s">
        <v>12</v>
      </c>
      <c r="B8" s="7" t="s">
        <v>11</v>
      </c>
      <c r="C8" s="7" t="s">
        <v>11</v>
      </c>
      <c r="D8" s="7" t="s">
        <v>11</v>
      </c>
      <c r="E8" s="7" t="s">
        <v>11</v>
      </c>
      <c r="F8" s="7">
        <v>2570880000</v>
      </c>
      <c r="G8" s="7" t="s">
        <v>11</v>
      </c>
      <c r="H8" s="7" t="s">
        <v>11</v>
      </c>
      <c r="I8" s="7">
        <v>2570880000</v>
      </c>
    </row>
    <row r="9" spans="1:9" x14ac:dyDescent="0.15">
      <c r="A9" s="6" t="s">
        <v>13</v>
      </c>
      <c r="B9" s="7">
        <v>6284366188</v>
      </c>
      <c r="C9" s="7">
        <v>56085570731</v>
      </c>
      <c r="D9" s="7">
        <f>6922805617+3235996+79881140</f>
        <v>7005922753</v>
      </c>
      <c r="E9" s="7">
        <v>13477059995</v>
      </c>
      <c r="F9" s="7">
        <f>1282871623+6771477869+370248+2586564013</f>
        <v>10641283753</v>
      </c>
      <c r="G9" s="7">
        <v>3477782922</v>
      </c>
      <c r="H9" s="7">
        <f>19948372669+681512275+36545537</f>
        <v>20666430481</v>
      </c>
      <c r="I9" s="7">
        <v>117638416823</v>
      </c>
    </row>
    <row r="10" spans="1:9" x14ac:dyDescent="0.15">
      <c r="A10" s="6" t="s">
        <v>14</v>
      </c>
      <c r="B10" s="7">
        <v>99811253</v>
      </c>
      <c r="C10" s="7">
        <v>2277210045</v>
      </c>
      <c r="D10" s="7">
        <f>177504168+21175248+1293760</f>
        <v>199973176</v>
      </c>
      <c r="E10" s="7">
        <v>207656442</v>
      </c>
      <c r="F10" s="7">
        <f>319988742+91338786+2348657</f>
        <v>413676185</v>
      </c>
      <c r="G10" s="7">
        <v>951660697</v>
      </c>
      <c r="H10" s="7">
        <f>355753087+81366323+1113898</f>
        <v>438233308</v>
      </c>
      <c r="I10" s="7">
        <v>4588221106</v>
      </c>
    </row>
    <row r="11" spans="1:9" x14ac:dyDescent="0.15">
      <c r="A11" s="6" t="s">
        <v>15</v>
      </c>
      <c r="B11" s="7">
        <v>2</v>
      </c>
      <c r="C11" s="7" t="s">
        <v>11</v>
      </c>
      <c r="D11" s="7" t="s">
        <v>11</v>
      </c>
      <c r="E11" s="7" t="s">
        <v>11</v>
      </c>
      <c r="F11" s="7">
        <v>4812690</v>
      </c>
      <c r="G11" s="7" t="s">
        <v>11</v>
      </c>
      <c r="H11" s="7" t="s">
        <v>11</v>
      </c>
      <c r="I11" s="7">
        <v>4812692</v>
      </c>
    </row>
    <row r="12" spans="1:9" x14ac:dyDescent="0.15">
      <c r="A12" s="6" t="s">
        <v>16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  <c r="H12" s="7" t="s">
        <v>11</v>
      </c>
      <c r="I12" s="7" t="s">
        <v>11</v>
      </c>
    </row>
    <row r="13" spans="1:9" x14ac:dyDescent="0.15">
      <c r="A13" s="6" t="s">
        <v>17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7" t="s">
        <v>11</v>
      </c>
      <c r="I13" s="7" t="s">
        <v>11</v>
      </c>
    </row>
    <row r="14" spans="1:9" x14ac:dyDescent="0.15">
      <c r="A14" s="6" t="s">
        <v>32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7" t="s">
        <v>11</v>
      </c>
      <c r="H14" s="7" t="s">
        <v>11</v>
      </c>
      <c r="I14" s="7" t="s">
        <v>11</v>
      </c>
    </row>
    <row r="15" spans="1:9" x14ac:dyDescent="0.15">
      <c r="A15" s="6" t="s">
        <v>18</v>
      </c>
      <c r="B15" s="7">
        <v>198300000</v>
      </c>
      <c r="C15" s="7">
        <v>179955292</v>
      </c>
      <c r="D15" s="7" t="s">
        <v>11</v>
      </c>
      <c r="E15" s="7">
        <v>11327040</v>
      </c>
      <c r="F15" s="7">
        <f>480501450+285404301</f>
        <v>765905751</v>
      </c>
      <c r="G15" s="7">
        <v>54423360</v>
      </c>
      <c r="H15" s="7">
        <f>67012453+53737200</f>
        <v>120749653</v>
      </c>
      <c r="I15" s="7">
        <v>1330661096</v>
      </c>
    </row>
    <row r="16" spans="1:9" x14ac:dyDescent="0.15">
      <c r="A16" s="6" t="s">
        <v>19</v>
      </c>
      <c r="B16" s="7">
        <f>SUM(B17:B21)</f>
        <v>502346686330</v>
      </c>
      <c r="C16" s="7">
        <f t="shared" ref="C16:H16" si="1">SUM(C17:C21)</f>
        <v>27812810</v>
      </c>
      <c r="D16" s="7">
        <f t="shared" si="1"/>
        <v>7555965</v>
      </c>
      <c r="E16" s="7">
        <f t="shared" si="1"/>
        <v>148612170</v>
      </c>
      <c r="F16" s="7">
        <f>SUM(F17:F21)</f>
        <v>16232412629</v>
      </c>
      <c r="G16" s="7">
        <f t="shared" si="1"/>
        <v>779003</v>
      </c>
      <c r="H16" s="7">
        <f t="shared" si="1"/>
        <v>374563791</v>
      </c>
      <c r="I16" s="7">
        <v>519138422698</v>
      </c>
    </row>
    <row r="17" spans="1:9" x14ac:dyDescent="0.15">
      <c r="A17" s="6" t="s">
        <v>10</v>
      </c>
      <c r="B17" s="7">
        <f>40621854155+6794641741</f>
        <v>47416495896</v>
      </c>
      <c r="C17" s="7" t="s">
        <v>33</v>
      </c>
      <c r="D17" s="7" t="s">
        <v>33</v>
      </c>
      <c r="E17" s="7">
        <v>10517136</v>
      </c>
      <c r="F17" s="7">
        <f>7164610123+35338081</f>
        <v>7199948204</v>
      </c>
      <c r="G17" s="7">
        <v>3</v>
      </c>
      <c r="H17" s="7">
        <f>258324028+14540000</f>
        <v>272864028</v>
      </c>
      <c r="I17" s="7">
        <v>54899825267</v>
      </c>
    </row>
    <row r="18" spans="1:9" x14ac:dyDescent="0.15">
      <c r="A18" s="6" t="s">
        <v>13</v>
      </c>
      <c r="B18" s="7">
        <f>1790760022+4000401722</f>
        <v>5791161744</v>
      </c>
      <c r="C18" s="7">
        <v>22771102</v>
      </c>
      <c r="D18" s="7">
        <v>0</v>
      </c>
      <c r="E18" s="7">
        <v>3654421</v>
      </c>
      <c r="F18" s="7">
        <v>5060002</v>
      </c>
      <c r="G18" s="7" t="s">
        <v>33</v>
      </c>
      <c r="H18" s="7">
        <v>1</v>
      </c>
      <c r="I18" s="7">
        <v>5822647270</v>
      </c>
    </row>
    <row r="19" spans="1:9" x14ac:dyDescent="0.15">
      <c r="A19" s="6" t="s">
        <v>14</v>
      </c>
      <c r="B19" s="7">
        <f>257042902252+179277728378</f>
        <v>436320630630</v>
      </c>
      <c r="C19" s="7">
        <v>5041708</v>
      </c>
      <c r="D19" s="7">
        <v>7555965</v>
      </c>
      <c r="E19" s="7">
        <v>116182575</v>
      </c>
      <c r="F19" s="7">
        <v>8999565316</v>
      </c>
      <c r="G19" s="7" t="s">
        <v>33</v>
      </c>
      <c r="H19" s="7">
        <f>374731+81615303</f>
        <v>81990034</v>
      </c>
      <c r="I19" s="7">
        <v>445530966228</v>
      </c>
    </row>
    <row r="20" spans="1:9" x14ac:dyDescent="0.15">
      <c r="A20" s="6" t="s">
        <v>32</v>
      </c>
      <c r="B20" s="7">
        <f>19461428+4386284</f>
        <v>23847712</v>
      </c>
      <c r="C20" s="7" t="s">
        <v>11</v>
      </c>
      <c r="D20" s="7" t="s">
        <v>11</v>
      </c>
      <c r="E20" s="7" t="s">
        <v>11</v>
      </c>
      <c r="F20" s="7" t="s">
        <v>11</v>
      </c>
      <c r="G20" s="7" t="s">
        <v>11</v>
      </c>
      <c r="H20" s="7">
        <v>10969728</v>
      </c>
      <c r="I20" s="7">
        <v>34817440</v>
      </c>
    </row>
    <row r="21" spans="1:9" x14ac:dyDescent="0.15">
      <c r="A21" s="6" t="s">
        <v>34</v>
      </c>
      <c r="B21" s="7">
        <f>3108217547+9686332801</f>
        <v>12794550348</v>
      </c>
      <c r="C21" s="7" t="s">
        <v>11</v>
      </c>
      <c r="D21" s="7" t="s">
        <v>11</v>
      </c>
      <c r="E21" s="7">
        <v>18258038</v>
      </c>
      <c r="F21" s="7">
        <v>27839107</v>
      </c>
      <c r="G21" s="7">
        <v>779000</v>
      </c>
      <c r="H21" s="7">
        <v>8740000</v>
      </c>
      <c r="I21" s="7">
        <v>12850166493</v>
      </c>
    </row>
    <row r="22" spans="1:9" x14ac:dyDescent="0.15">
      <c r="A22" s="6" t="s">
        <v>20</v>
      </c>
      <c r="B22" s="7">
        <f>1355735799+3288693156+2415711835</f>
        <v>7060140790</v>
      </c>
      <c r="C22" s="7">
        <v>251366912</v>
      </c>
      <c r="D22" s="7">
        <f>18278429+17782341+43214195</f>
        <v>79274965</v>
      </c>
      <c r="E22" s="7">
        <v>29692370</v>
      </c>
      <c r="F22" s="7">
        <f>20591461+84143454+652799469+578636+20393814</f>
        <v>778506834</v>
      </c>
      <c r="G22" s="7">
        <v>564886370</v>
      </c>
      <c r="H22" s="7">
        <f>139880589+21712410+23856817+954984</f>
        <v>186404800</v>
      </c>
      <c r="I22" s="7">
        <v>8950273041</v>
      </c>
    </row>
    <row r="23" spans="1:9" x14ac:dyDescent="0.15">
      <c r="A23" s="6" t="s">
        <v>21</v>
      </c>
      <c r="B23" s="7">
        <f t="shared" ref="B23:G23" si="2">B22+B16+B6</f>
        <v>527981497149</v>
      </c>
      <c r="C23" s="7">
        <f t="shared" si="2"/>
        <v>89402282765</v>
      </c>
      <c r="D23" s="7">
        <f t="shared" si="2"/>
        <v>11498065777</v>
      </c>
      <c r="E23" s="7">
        <f t="shared" si="2"/>
        <v>17666013714</v>
      </c>
      <c r="F23" s="7">
        <f t="shared" si="2"/>
        <v>38839273270</v>
      </c>
      <c r="G23" s="7">
        <f t="shared" si="2"/>
        <v>6118665855</v>
      </c>
      <c r="H23" s="7">
        <f>H22+H16+H6</f>
        <v>36145677372</v>
      </c>
      <c r="I23" s="7">
        <v>727651475902</v>
      </c>
    </row>
  </sheetData>
  <mergeCells count="1">
    <mergeCell ref="A1:I1"/>
  </mergeCells>
  <phoneticPr fontId="2"/>
  <pageMargins left="0.7" right="0.7" top="0.75" bottom="0.75" header="0.3" footer="0.3"/>
  <pageSetup paperSize="9" scale="8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有形固定資産の明細</vt:lpstr>
      <vt:lpstr>有形固定資産に係る行政目的別の明細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2023-04-06T05:55:43Z</cp:lastPrinted>
  <dcterms:created xsi:type="dcterms:W3CDTF">2022-03-25T07:08:03Z</dcterms:created>
  <dcterms:modified xsi:type="dcterms:W3CDTF">2023-04-06T05:59:53Z</dcterms:modified>
</cp:coreProperties>
</file>