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73"/>
  <workbookPr codeName="ThisWorkbook"/>
  <xr:revisionPtr xr6:coauthVersionLast="36" xr6:coauthVersionMax="36" documentId="13_ncr:1_{E41CCA09-EA8F-458D-9F7C-C8508A204639}" revIDLastSave="0" xr10:uidLastSave="{00000000-0000-0000-0000-000000000000}"/>
  <bookViews>
    <workbookView xr2:uid="{00000000-000D-0000-FFFF-FFFF00000000}" windowHeight="2205" windowWidth="9675" xWindow="240" yWindow="105"/>
  </bookViews>
  <sheets>
    <sheet r:id="rId1" name="施設一覧" sheetId="1"/>
  </sheets>
  <definedNames>
    <definedName hidden="1" localSheetId="0" name="_xlnm._FilterDatabase">施設一覧!$A$12:$Y$801</definedName>
    <definedName localSheetId="0" name="_xlnm.Print_Area">施設一覧!$A$1:$Y$801</definedName>
    <definedName localSheetId="0" name="_xlnm.Print_Titles">施設一覧!$11:$11</definedName>
    <definedName hidden="1" localSheetId="0" name="Z_122A711C_C5D6_4BA3_BB31_1FC67002C036_.wvu.FilterData">施設一覧!$A$11:$Y$801</definedName>
    <definedName hidden="1" localSheetId="0" name="Z_12FAD966_13FE_4FE4_AE3B_7F4F60A7EB6D_.wvu.Cols">施設一覧!$X:$Y</definedName>
    <definedName hidden="1" localSheetId="0" name="Z_12FAD966_13FE_4FE4_AE3B_7F4F60A7EB6D_.wvu.FilterData">施設一覧!$A$11:$Y$801</definedName>
    <definedName hidden="1" localSheetId="0" name="Z_12FAD966_13FE_4FE4_AE3B_7F4F60A7EB6D_.wvu.PrintArea">施設一覧!$A$1:$Y$801</definedName>
    <definedName hidden="1" localSheetId="0" name="Z_12FAD966_13FE_4FE4_AE3B_7F4F60A7EB6D_.wvu.PrintTitles">施設一覧!$11:$11</definedName>
    <definedName hidden="1" localSheetId="0" name="Z_12FAD966_13FE_4FE4_AE3B_7F4F60A7EB6D_.wvu.Rows">施設一覧!#REF!</definedName>
    <definedName hidden="1" localSheetId="0" name="Z_2737D8AB_4AA6_457A_8FD0_07B8C819F805_.wvu.FilterData">施設一覧!$F$11:$V$444</definedName>
    <definedName hidden="1" localSheetId="0" name="Z_2DD8A05A_9649_4437_80EE_08DECD9CC108_.wvu.FilterData">施設一覧!$A$11:$Y$801</definedName>
    <definedName hidden="1" localSheetId="0" name="Z_2FC41A24_353D_42F7_A1DA_4910D4780E4E_.wvu.FilterData">施設一覧!$F$11:$V$444</definedName>
    <definedName hidden="1" localSheetId="0" name="Z_3B174FA1_6C16_4769_AF34_0E5D19E99062_.wvu.Cols">施設一覧!$X:$Y</definedName>
    <definedName hidden="1" localSheetId="0" name="Z_3B174FA1_6C16_4769_AF34_0E5D19E99062_.wvu.FilterData">施設一覧!$A$11:$Y$801</definedName>
    <definedName hidden="1" localSheetId="0" name="Z_3B174FA1_6C16_4769_AF34_0E5D19E99062_.wvu.PrintArea">施設一覧!$A$1:$X$801</definedName>
    <definedName hidden="1" localSheetId="0" name="Z_3B174FA1_6C16_4769_AF34_0E5D19E99062_.wvu.PrintTitles">施設一覧!$11:$11</definedName>
    <definedName hidden="1" localSheetId="0" name="Z_3B174FA1_6C16_4769_AF34_0E5D19E99062_.wvu.Rows">施設一覧!#REF!</definedName>
    <definedName hidden="1" localSheetId="0" name="Z_459B10D5_51B7_46EE_B57D_454F2E6253C3_.wvu.FilterData">施設一覧!$A$11:$Y$801</definedName>
    <definedName hidden="1" localSheetId="0" name="Z_5BB0DC69_6008_4FF1_A29E_797751DE2B0C_.wvu.FilterData">施設一覧!$A$11:$Y$801</definedName>
    <definedName hidden="1" localSheetId="0" name="Z_5E711685_3B16_4D58_B471_0D3B527FEA73_.wvu.FilterData">施設一覧!$A$11:$Y$801</definedName>
    <definedName hidden="1" localSheetId="0" name="Z_6E728822_C5C2_4A11_B2D9_BFEAC99DF81A_.wvu.FilterData">施設一覧!$A$11:$Y$801</definedName>
    <definedName hidden="1" localSheetId="0" name="Z_710F4584_4A77_46E3_8214_F821E81D7D12_.wvu.FilterData">施設一覧!$A$11:$Y$801</definedName>
    <definedName hidden="1" localSheetId="0" name="Z_793E4773_7172_4944_A3A2_5B93D3D29A9F_.wvu.FilterData">施設一覧!$F$11:$V$444</definedName>
    <definedName hidden="1" localSheetId="0" name="Z_8F852B8B_B25C_4785_A548_E26077A1A7FB_.wvu.FilterData">施設一覧!$A$11:$Y$801</definedName>
    <definedName hidden="1" localSheetId="0" name="Z_9E96D169_6FAC_4E5E_95D6_07004A0C96C8_.wvu.FilterData">施設一覧!$F$11:$V$444</definedName>
    <definedName hidden="1" localSheetId="0" name="Z_9E96D169_6FAC_4E5E_95D6_07004A0C96C8_.wvu.PrintArea">施設一覧!$F$11:$V$444</definedName>
    <definedName hidden="1" localSheetId="0" name="Z_9E96D169_6FAC_4E5E_95D6_07004A0C96C8_.wvu.PrintTitles">施設一覧!$11:$11</definedName>
    <definedName hidden="1" localSheetId="0" name="Z_A1140BA1_25F1_4DFD_9C12_010A63975AC3_.wvu.Cols">施設一覧!$X:$Y</definedName>
    <definedName hidden="1" localSheetId="0" name="Z_A1140BA1_25F1_4DFD_9C12_010A63975AC3_.wvu.FilterData">施設一覧!$A$11:$Y$801</definedName>
    <definedName hidden="1" localSheetId="0" name="Z_A1140BA1_25F1_4DFD_9C12_010A63975AC3_.wvu.PrintArea">施設一覧!$A$1:$X$801</definedName>
    <definedName hidden="1" localSheetId="0" name="Z_A1140BA1_25F1_4DFD_9C12_010A63975AC3_.wvu.PrintTitles">施設一覧!$11:$11</definedName>
    <definedName hidden="1" localSheetId="0" name="Z_A1140BA1_25F1_4DFD_9C12_010A63975AC3_.wvu.Rows">施設一覧!#REF!</definedName>
    <definedName hidden="1" localSheetId="0" name="Z_A19F88BD_0975_4BF5_A4E3_C4655FD9D488_.wvu.FilterData">施設一覧!$A$11:$Y$801</definedName>
    <definedName hidden="1" localSheetId="0" name="Z_A67C837B_C51A_4676_B752_C6E52BB9C3A7_.wvu.FilterData">施設一覧!$F$11:$V$444</definedName>
    <definedName hidden="1" localSheetId="0" name="Z_AC890E9F_91BC_41E6_88ED_02C799312A94_.wvu.Cols">施設一覧!#REF!</definedName>
    <definedName hidden="1" localSheetId="0" name="Z_AC890E9F_91BC_41E6_88ED_02C799312A94_.wvu.FilterData">施設一覧!$F$11:$V$444</definedName>
    <definedName hidden="1" localSheetId="0" name="Z_AC890E9F_91BC_41E6_88ED_02C799312A94_.wvu.PrintArea">施設一覧!$F$11:$V$444</definedName>
    <definedName hidden="1" localSheetId="0" name="Z_AC890E9F_91BC_41E6_88ED_02C799312A94_.wvu.PrintTitles">施設一覧!$11:$11</definedName>
    <definedName hidden="1" localSheetId="0" name="Z_AC890E9F_91BC_41E6_88ED_02C799312A94_.wvu.Rows">施設一覧!$402:$444,施設一覧!#REF!</definedName>
    <definedName hidden="1" localSheetId="0" name="Z_B1B7784C_B8AA_4B27_AFA1_8DD78F324C6F_.wvu.FilterData">施設一覧!$A$11:$Y$801</definedName>
    <definedName hidden="1" localSheetId="0" name="Z_B309B207_2023_4C5F_909F_3F5210638141_.wvu.FilterData">施設一覧!$A$11:$Y$801</definedName>
    <definedName hidden="1" localSheetId="0" name="Z_B309B207_2023_4C5F_909F_3F5210638141_.wvu.PrintArea">施設一覧!$A$1:$Y$801</definedName>
    <definedName hidden="1" localSheetId="0" name="Z_B309B207_2023_4C5F_909F_3F5210638141_.wvu.PrintTitles">施設一覧!$11:$11</definedName>
    <definedName hidden="1" localSheetId="0" name="Z_B309B207_2023_4C5F_909F_3F5210638141_.wvu.Rows">施設一覧!#REF!</definedName>
    <definedName hidden="1" localSheetId="0" name="Z_B8F69E92_501C_4F8F_A450_BEF567F5BF6B_.wvu.FilterData">施設一覧!$A$11:$Y$801</definedName>
    <definedName hidden="1" localSheetId="0" name="Z_BA7865A3_402B_4F5C_8949_519A4DF2A05C_.wvu.FilterData">施設一覧!$A$11:$Y$801</definedName>
    <definedName hidden="1" localSheetId="0" name="Z_C4EEB5E0_7644_4514_9411_81BD18E51056_.wvu.FilterData">施設一覧!$A$11:$Y$801</definedName>
    <definedName hidden="1" localSheetId="0" name="Z_D1F7C2D0_E4A2_495A_81DC_A57B26C180EA_.wvu.FilterData">施設一覧!$A$11:$Y$801</definedName>
    <definedName hidden="1" localSheetId="0" name="Z_E6EA7545_44A9_4184_9E6D_AEFC00A896EB_.wvu.FilterData">施設一覧!$A$11:$Y$801</definedName>
    <definedName hidden="1" localSheetId="0" name="Z_F5CA145E_B2F5_476F_961F_06923E4ACDB3_.wvu.Cols">施設一覧!$D:$D,施設一覧!$I:$N,施設一覧!$X:$Y</definedName>
    <definedName hidden="1" localSheetId="0" name="Z_F5CA145E_B2F5_476F_961F_06923E4ACDB3_.wvu.FilterData">施設一覧!$A$11:$Y$801</definedName>
    <definedName hidden="1" localSheetId="0" name="Z_F5CA145E_B2F5_476F_961F_06923E4ACDB3_.wvu.PrintArea">施設一覧!$A$1:$X$801</definedName>
    <definedName hidden="1" localSheetId="0" name="Z_F5CA145E_B2F5_476F_961F_06923E4ACDB3_.wvu.PrintTitles">施設一覧!$11:$11</definedName>
    <definedName hidden="1" localSheetId="0" name="Z_F5CA145E_B2F5_476F_961F_06923E4ACDB3_.wvu.Rows">施設一覧!#REF!</definedName>
  </definedNames>
  <calcPr calcId="191029"/>
  <customWorkbookViews>
    <customWorkbookView activeSheetId="1" guid="{A1140BA1-25F1-4DFD-9C12-010A63975AC3}" maximized="1" mergeInterval="0" name="山﨑　健一(F6062) - 個人用ビュー" personalView="1" showComments="commIndAndComment" windowHeight="744" windowWidth="1382" xWindow="-8" yWindow="-8"/>
    <customWorkbookView activeSheetId="1" guid="{3B174FA1-6C16-4769-AF34-0E5D19E99062}" maximized="1" mergeInterval="0" name="佐野　史人(E1918) - 個人用ビュー" personalView="1" tabRatio="548" windowHeight="744" windowWidth="1382" xWindow="-8" yWindow="-8"/>
    <customWorkbookView activeSheetId="1" guid="{F5CA145E-B2F5-476F-961F-06923E4ACDB3}" maximized="1" mergeInterval="0" name="裏川　由佳(K5146) - 個人用ビュー" personalView="1" tabRatio="548" windowHeight="744" windowWidth="1382" xWindow="-8" yWindow="-8"/>
    <customWorkbookView activeSheetId="1" guid="{B309B207-2023-4C5F-909F-3F5210638141}" maximized="1" mergeInterval="0" name="中村　光良(A0078) - 個人用ビュー" personalView="1" tabRatio="548" windowHeight="1056" windowWidth="1936" xWindow="-8" yWindow="-8"/>
    <customWorkbookView activeSheetId="1" guid="{AC890E9F-91BC-41E6-88ED-02C799312A94}" maximized="1" mergeInterval="0" name="酒井　亮(K6159) - 個人用ビュー" personalView="1" windowHeight="886" windowWidth="1616" xWindow="-8" yWindow="-8"/>
    <customWorkbookView activeSheetId="1" guid="{9E96D169-6FAC-4E5E-95D6-07004A0C96C8}" maximized="1" mergeInterval="0" name="藤田　哲史(L1358) - 個人用ビュー" personalView="1" windowHeight="876" windowWidth="1616" xWindow="-8" yWindow="-8"/>
    <customWorkbookView activeSheetId="1" guid="{12FAD966-13FE-4FE4-AE3B-7F4F60A7EB6D}" mergeInterval="0" name="下井　良介(W7263) - 個人用ビュー" personalView="1" windowHeight="1036" windowWidth="1625" xWindow="1"/>
  </customWorkbookViews>
</workbook>
</file>

<file path=xl/calcChain.xml><?xml version="1.0" encoding="utf-8"?>
<calcChain xmlns="http://schemas.openxmlformats.org/spreadsheetml/2006/main">
  <c r="S633" i="1" l="1"/>
  <c r="S634" i="1"/>
  <c r="S635" i="1"/>
  <c r="S252" i="1" l="1"/>
  <c r="S757" i="1" l="1"/>
  <c r="S39" i="1" l="1"/>
  <c r="S342" i="1"/>
  <c r="S561" i="1"/>
  <c r="S486" i="1" l="1"/>
  <c r="S731" i="1" l="1"/>
  <c r="R520" i="1" l="1"/>
  <c r="R518" i="1"/>
  <c r="R517" i="1"/>
  <c r="R516" i="1"/>
  <c r="R515" i="1"/>
  <c r="R513" i="1"/>
  <c r="R512" i="1"/>
  <c r="R511" i="1"/>
  <c r="R510" i="1"/>
  <c r="R509" i="1"/>
  <c r="R508" i="1"/>
  <c r="R507" i="1"/>
  <c r="R506" i="1"/>
  <c r="R505" i="1"/>
  <c r="S505" i="1" s="1"/>
  <c r="S481" i="1" l="1"/>
  <c r="S796" i="1" l="1"/>
  <c r="U353" i="1" l="1"/>
  <c r="S630" i="1" l="1"/>
  <c r="S629" i="1"/>
  <c r="S587" i="1" l="1"/>
  <c r="S801" i="1"/>
  <c r="S798" i="1"/>
  <c r="S797" i="1"/>
  <c r="S795" i="1"/>
  <c r="S794" i="1"/>
  <c r="S793" i="1"/>
  <c r="S792" i="1"/>
  <c r="S791" i="1"/>
  <c r="S790" i="1"/>
  <c r="S789" i="1"/>
  <c r="S788" i="1"/>
  <c r="S787" i="1"/>
  <c r="S786" i="1"/>
  <c r="S785" i="1"/>
  <c r="S784" i="1"/>
  <c r="S783" i="1"/>
  <c r="S782" i="1"/>
  <c r="S781" i="1"/>
  <c r="S780" i="1"/>
  <c r="S779" i="1"/>
  <c r="S778" i="1"/>
  <c r="S777" i="1"/>
  <c r="S776" i="1"/>
  <c r="S775" i="1"/>
  <c r="S774" i="1"/>
  <c r="S773" i="1"/>
  <c r="S772" i="1"/>
  <c r="S771" i="1"/>
  <c r="S770" i="1"/>
  <c r="S769" i="1"/>
  <c r="S768" i="1"/>
  <c r="S767" i="1"/>
  <c r="S766" i="1"/>
  <c r="S765" i="1"/>
  <c r="S764" i="1"/>
  <c r="S763" i="1"/>
  <c r="S762" i="1"/>
  <c r="S761" i="1"/>
  <c r="S760" i="1"/>
  <c r="S759" i="1"/>
  <c r="S758" i="1"/>
  <c r="S756" i="1"/>
  <c r="S755" i="1"/>
  <c r="S754" i="1"/>
  <c r="S753" i="1"/>
  <c r="S752" i="1"/>
  <c r="S751" i="1"/>
  <c r="S750" i="1"/>
  <c r="S749" i="1"/>
  <c r="S748" i="1"/>
  <c r="S747" i="1"/>
  <c r="S746" i="1"/>
  <c r="S745" i="1"/>
  <c r="S744" i="1"/>
  <c r="S743" i="1"/>
  <c r="S742" i="1"/>
  <c r="S741" i="1"/>
  <c r="S740" i="1"/>
  <c r="S739" i="1"/>
  <c r="S738" i="1"/>
  <c r="S737" i="1"/>
  <c r="S736" i="1"/>
  <c r="S735" i="1"/>
  <c r="S734" i="1"/>
  <c r="S733" i="1"/>
  <c r="S732" i="1"/>
  <c r="S730" i="1"/>
  <c r="S729" i="1"/>
  <c r="S728" i="1"/>
  <c r="S727" i="1"/>
  <c r="S726" i="1"/>
  <c r="S725" i="1"/>
  <c r="S724" i="1"/>
  <c r="S723" i="1"/>
  <c r="S722" i="1"/>
  <c r="S721" i="1"/>
  <c r="S720" i="1"/>
  <c r="S719" i="1"/>
  <c r="S718" i="1"/>
  <c r="S717" i="1"/>
  <c r="S716" i="1"/>
  <c r="S715" i="1"/>
  <c r="S714" i="1"/>
  <c r="S713" i="1"/>
  <c r="S712" i="1"/>
  <c r="S711" i="1"/>
  <c r="S710" i="1"/>
  <c r="S709" i="1"/>
  <c r="S708" i="1"/>
  <c r="S707" i="1"/>
  <c r="S706" i="1"/>
  <c r="S705" i="1"/>
  <c r="S704" i="1"/>
  <c r="S703" i="1"/>
  <c r="S702" i="1"/>
  <c r="S701" i="1"/>
  <c r="S700" i="1"/>
  <c r="S699" i="1"/>
  <c r="S698" i="1"/>
  <c r="S697" i="1"/>
  <c r="S696" i="1"/>
  <c r="S695" i="1"/>
  <c r="S694" i="1"/>
  <c r="S693" i="1"/>
  <c r="S692" i="1"/>
  <c r="S691" i="1"/>
  <c r="S690" i="1"/>
  <c r="S689" i="1"/>
  <c r="S688" i="1"/>
  <c r="S687" i="1"/>
  <c r="S686" i="1"/>
  <c r="S685" i="1"/>
  <c r="S684" i="1"/>
  <c r="S683" i="1"/>
  <c r="S682" i="1"/>
  <c r="S681" i="1"/>
  <c r="S680" i="1"/>
  <c r="S679" i="1"/>
  <c r="S678" i="1"/>
  <c r="S677" i="1"/>
  <c r="S676" i="1"/>
  <c r="S675" i="1"/>
  <c r="S674" i="1"/>
  <c r="S673" i="1"/>
  <c r="S672" i="1"/>
  <c r="S671" i="1"/>
  <c r="S670" i="1"/>
  <c r="S669" i="1"/>
  <c r="S668" i="1"/>
  <c r="S667" i="1"/>
  <c r="S666" i="1"/>
  <c r="S665" i="1"/>
  <c r="S664" i="1"/>
  <c r="S663" i="1"/>
  <c r="S662" i="1"/>
  <c r="S661" i="1"/>
  <c r="S660" i="1"/>
  <c r="S659" i="1"/>
  <c r="S658" i="1"/>
  <c r="S657" i="1"/>
  <c r="S656" i="1"/>
  <c r="S655" i="1"/>
  <c r="S654" i="1"/>
  <c r="S653" i="1"/>
  <c r="S652" i="1"/>
  <c r="S651" i="1"/>
  <c r="S650" i="1"/>
  <c r="S649" i="1"/>
  <c r="S648" i="1"/>
  <c r="S647" i="1"/>
  <c r="S646" i="1"/>
  <c r="S645" i="1"/>
  <c r="S644" i="1"/>
  <c r="S643" i="1"/>
  <c r="S642" i="1"/>
  <c r="S641" i="1"/>
  <c r="S640" i="1"/>
  <c r="S639" i="1"/>
  <c r="S638" i="1"/>
  <c r="S637" i="1"/>
  <c r="S636" i="1"/>
  <c r="S632" i="1"/>
  <c r="S631" i="1"/>
  <c r="S628" i="1"/>
  <c r="S627" i="1"/>
  <c r="S626" i="1"/>
  <c r="S625" i="1"/>
  <c r="S624" i="1"/>
  <c r="S623" i="1"/>
  <c r="S622" i="1"/>
  <c r="S621" i="1"/>
  <c r="S620" i="1"/>
  <c r="S619" i="1"/>
  <c r="S618" i="1"/>
  <c r="S617" i="1"/>
  <c r="S616" i="1"/>
  <c r="S615" i="1"/>
  <c r="S614" i="1"/>
  <c r="S613" i="1"/>
  <c r="S612" i="1"/>
  <c r="S611" i="1"/>
  <c r="S610" i="1"/>
  <c r="S609" i="1"/>
  <c r="S608" i="1"/>
  <c r="S607" i="1"/>
  <c r="S606" i="1"/>
  <c r="S605" i="1"/>
  <c r="S604" i="1"/>
  <c r="S603" i="1"/>
  <c r="S602" i="1"/>
  <c r="S601" i="1"/>
  <c r="S600" i="1"/>
  <c r="S599" i="1"/>
  <c r="S598" i="1"/>
  <c r="S597" i="1"/>
  <c r="S596" i="1"/>
  <c r="S595" i="1"/>
  <c r="S594" i="1"/>
  <c r="S593" i="1"/>
  <c r="S592" i="1"/>
  <c r="S591" i="1"/>
  <c r="S590" i="1"/>
  <c r="S589" i="1"/>
  <c r="S588" i="1"/>
  <c r="S586" i="1"/>
  <c r="S585" i="1"/>
  <c r="S584" i="1"/>
  <c r="S583" i="1"/>
  <c r="S582" i="1"/>
  <c r="S581" i="1"/>
  <c r="S580" i="1"/>
  <c r="S579" i="1"/>
  <c r="S578" i="1"/>
  <c r="S577" i="1"/>
  <c r="S576" i="1"/>
  <c r="S575" i="1"/>
  <c r="S574" i="1"/>
  <c r="S573" i="1"/>
  <c r="S572" i="1"/>
  <c r="S571" i="1"/>
  <c r="S570" i="1"/>
  <c r="S569" i="1"/>
  <c r="S568" i="1"/>
  <c r="S567" i="1"/>
  <c r="S566" i="1"/>
  <c r="S565" i="1"/>
  <c r="S564" i="1"/>
  <c r="S563" i="1"/>
  <c r="S562" i="1"/>
  <c r="S560" i="1"/>
  <c r="S559" i="1"/>
  <c r="S558" i="1"/>
  <c r="S557" i="1"/>
  <c r="S556" i="1"/>
  <c r="S555" i="1"/>
  <c r="S554" i="1"/>
  <c r="S553" i="1"/>
  <c r="S551" i="1"/>
  <c r="S550" i="1"/>
  <c r="S542" i="1"/>
  <c r="S549" i="1"/>
  <c r="S548" i="1"/>
  <c r="S547" i="1"/>
  <c r="S546" i="1"/>
  <c r="S545" i="1"/>
  <c r="S544" i="1"/>
  <c r="S543" i="1"/>
  <c r="S541" i="1"/>
  <c r="S540" i="1"/>
  <c r="S539" i="1"/>
  <c r="S538" i="1"/>
  <c r="S537" i="1"/>
  <c r="S536" i="1"/>
  <c r="S535" i="1"/>
  <c r="S534" i="1"/>
  <c r="S533" i="1"/>
  <c r="S532" i="1"/>
  <c r="S531" i="1"/>
  <c r="S530" i="1"/>
  <c r="S529" i="1"/>
  <c r="S528" i="1"/>
  <c r="S504" i="1"/>
  <c r="S503" i="1"/>
  <c r="S502" i="1"/>
  <c r="S501" i="1"/>
  <c r="S500" i="1"/>
  <c r="S499" i="1"/>
  <c r="S498" i="1"/>
  <c r="S497" i="1"/>
  <c r="S496" i="1"/>
  <c r="S527" i="1"/>
  <c r="S495" i="1"/>
  <c r="S494" i="1"/>
  <c r="S493" i="1"/>
  <c r="S492" i="1"/>
  <c r="S491" i="1"/>
  <c r="S490" i="1"/>
  <c r="S489" i="1"/>
  <c r="S488" i="1"/>
  <c r="S487" i="1"/>
  <c r="S485" i="1"/>
  <c r="S484" i="1"/>
  <c r="S483" i="1"/>
  <c r="S482" i="1"/>
  <c r="S480" i="1"/>
  <c r="S478" i="1"/>
  <c r="S477" i="1"/>
  <c r="S476" i="1"/>
  <c r="S475" i="1"/>
  <c r="S474" i="1"/>
  <c r="S473" i="1"/>
  <c r="S472" i="1"/>
  <c r="S471" i="1"/>
  <c r="S470" i="1"/>
  <c r="S469" i="1"/>
  <c r="S468" i="1"/>
  <c r="S467" i="1"/>
  <c r="S466" i="1"/>
  <c r="S465"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30" i="1"/>
  <c r="S429" i="1"/>
  <c r="S428"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1" i="1"/>
  <c r="S340" i="1"/>
  <c r="S339" i="1"/>
  <c r="S338" i="1"/>
  <c r="S337" i="1"/>
  <c r="S336" i="1"/>
  <c r="S332" i="1"/>
  <c r="S331" i="1"/>
  <c r="S333" i="1"/>
  <c r="S335" i="1"/>
  <c r="S334" i="1"/>
  <c r="S330" i="1"/>
  <c r="S329" i="1"/>
  <c r="S328" i="1"/>
  <c r="S327" i="1"/>
  <c r="S326" i="1"/>
  <c r="S325" i="1"/>
  <c r="S324" i="1"/>
  <c r="S323" i="1"/>
  <c r="S322" i="1"/>
  <c r="S321" i="1"/>
  <c r="S320" i="1"/>
  <c r="S319" i="1"/>
  <c r="S318" i="1"/>
  <c r="S310" i="1"/>
  <c r="S317" i="1"/>
  <c r="S309" i="1"/>
  <c r="S316" i="1"/>
  <c r="S308" i="1"/>
  <c r="S315" i="1"/>
  <c r="S307" i="1"/>
  <c r="S314" i="1"/>
  <c r="S313" i="1"/>
  <c r="S306" i="1"/>
  <c r="S305" i="1"/>
  <c r="S304" i="1"/>
  <c r="S303" i="1"/>
  <c r="S312" i="1"/>
  <c r="S302" i="1"/>
  <c r="S311" i="1"/>
  <c r="S301" i="1"/>
  <c r="S300" i="1"/>
  <c r="S299" i="1"/>
  <c r="S298" i="1"/>
  <c r="S297" i="1"/>
  <c r="S296" i="1"/>
  <c r="S295" i="1"/>
  <c r="S286" i="1"/>
  <c r="S294" i="1"/>
  <c r="S284" i="1"/>
  <c r="S283" i="1"/>
  <c r="S293" i="1"/>
  <c r="S282" i="1"/>
  <c r="S281" i="1"/>
  <c r="S280" i="1"/>
  <c r="S279" i="1"/>
  <c r="S292" i="1"/>
  <c r="S278" i="1"/>
  <c r="S277" i="1"/>
  <c r="S276" i="1"/>
  <c r="S275" i="1"/>
  <c r="S291" i="1"/>
  <c r="S274" i="1"/>
  <c r="S290" i="1"/>
  <c r="S273" i="1"/>
  <c r="S289" i="1"/>
  <c r="S288" i="1"/>
  <c r="S272" i="1"/>
  <c r="S287" i="1"/>
  <c r="S271" i="1"/>
  <c r="S285" i="1"/>
  <c r="S270" i="1"/>
  <c r="S269" i="1"/>
  <c r="S268" i="1"/>
  <c r="S267" i="1"/>
  <c r="S266" i="1"/>
  <c r="S265" i="1"/>
  <c r="S264" i="1"/>
  <c r="S263" i="1"/>
  <c r="S262" i="1"/>
  <c r="S261" i="1"/>
  <c r="S260" i="1"/>
  <c r="S259" i="1"/>
  <c r="S258" i="1"/>
  <c r="S257" i="1"/>
  <c r="S256" i="1"/>
  <c r="S255" i="1"/>
  <c r="S254" i="1"/>
  <c r="S253" i="1"/>
  <c r="S251" i="1"/>
  <c r="S250" i="1"/>
  <c r="S249" i="1"/>
  <c r="S248" i="1"/>
  <c r="S247" i="1"/>
  <c r="S246" i="1"/>
  <c r="S245" i="1"/>
  <c r="S244" i="1"/>
  <c r="S243" i="1"/>
  <c r="S242" i="1"/>
  <c r="S241" i="1"/>
  <c r="S240" i="1"/>
  <c r="S239" i="1"/>
  <c r="S238" i="1"/>
  <c r="S237" i="1"/>
  <c r="S236" i="1"/>
  <c r="S235" i="1"/>
  <c r="S234" i="1"/>
  <c r="S233" i="1"/>
  <c r="S232" i="1"/>
  <c r="S231" i="1"/>
  <c r="S230"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0" i="1"/>
  <c r="S49" i="1"/>
  <c r="S48" i="1"/>
  <c r="S47" i="1"/>
  <c r="S46" i="1"/>
  <c r="S45" i="1"/>
  <c r="S44" i="1"/>
  <c r="S43" i="1"/>
  <c r="S42" i="1"/>
  <c r="S41" i="1"/>
  <c r="S40" i="1"/>
  <c r="S38" i="1"/>
  <c r="S37" i="1"/>
  <c r="S36" i="1"/>
  <c r="S35" i="1"/>
  <c r="S34" i="1"/>
  <c r="S33" i="1"/>
  <c r="S32" i="1"/>
  <c r="S31" i="1"/>
  <c r="S30" i="1"/>
  <c r="S29" i="1"/>
  <c r="S28" i="1"/>
  <c r="S27" i="1"/>
  <c r="S26" i="1"/>
  <c r="S25" i="1"/>
  <c r="S24" i="1"/>
  <c r="S23" i="1"/>
  <c r="S22" i="1"/>
  <c r="S21" i="1"/>
  <c r="S20" i="1"/>
  <c r="S19" i="1"/>
  <c r="S18" i="1"/>
  <c r="S17" i="1"/>
  <c r="S16" i="1"/>
  <c r="S15" i="1"/>
  <c r="S14" i="1"/>
  <c r="S13" i="1"/>
  <c r="R51" i="1" l="1"/>
  <c r="S51" i="1" s="1"/>
  <c r="R99" i="1" l="1"/>
  <c r="S99" i="1" s="1"/>
  <c r="Q99" i="1"/>
  <c r="R98" i="1"/>
  <c r="S98" i="1" s="1"/>
  <c r="Q98" i="1"/>
  <c r="R97" i="1"/>
  <c r="S97" i="1" s="1"/>
  <c r="Q97" i="1"/>
  <c r="R96" i="1"/>
  <c r="S96" i="1" s="1"/>
  <c r="Q96" i="1"/>
  <c r="R95" i="1"/>
  <c r="S95" i="1" s="1"/>
  <c r="Q95" i="1"/>
  <c r="Q793" i="1" l="1"/>
  <c r="Q791" i="1"/>
  <c r="Q790" i="1"/>
  <c r="Q789" i="1"/>
  <c r="Q788" i="1"/>
  <c r="Q787" i="1"/>
  <c r="Q786" i="1"/>
  <c r="Q785" i="1"/>
  <c r="Q784" i="1"/>
  <c r="Q783" i="1"/>
  <c r="Q782" i="1"/>
  <c r="Q781" i="1"/>
  <c r="Q780" i="1"/>
  <c r="Q779" i="1"/>
  <c r="Q778" i="1"/>
  <c r="Q777" i="1"/>
  <c r="Q776" i="1"/>
  <c r="Q775" i="1"/>
  <c r="U335" i="1" l="1"/>
  <c r="Q335" i="1"/>
  <c r="R526" i="1" l="1"/>
  <c r="S526" i="1" s="1"/>
  <c r="R525" i="1"/>
  <c r="S525" i="1" s="1"/>
  <c r="R524" i="1"/>
  <c r="S524" i="1" s="1"/>
  <c r="R523" i="1"/>
  <c r="S523" i="1" s="1"/>
  <c r="R522" i="1"/>
  <c r="S522" i="1" s="1"/>
  <c r="R521" i="1"/>
  <c r="S521" i="1" s="1"/>
  <c r="S520" i="1"/>
  <c r="R519" i="1"/>
  <c r="S519" i="1" s="1"/>
  <c r="S518" i="1"/>
  <c r="S517" i="1"/>
  <c r="S516" i="1"/>
  <c r="S515" i="1"/>
  <c r="R514" i="1"/>
  <c r="S514" i="1" s="1"/>
  <c r="S513" i="1"/>
  <c r="S512" i="1"/>
  <c r="S511" i="1"/>
  <c r="S510" i="1"/>
  <c r="S509" i="1"/>
  <c r="S508" i="1"/>
  <c r="S507" i="1"/>
  <c r="S506" i="1"/>
  <c r="R427" i="1" l="1"/>
  <c r="S427" i="1" s="1"/>
  <c r="R426" i="1"/>
  <c r="S426" i="1" s="1"/>
  <c r="R425" i="1"/>
  <c r="S425" i="1" s="1"/>
  <c r="R552" i="1" l="1"/>
  <c r="S552" i="1" s="1"/>
  <c r="R800" i="1" l="1"/>
  <c r="S800" i="1" s="1"/>
  <c r="R799" i="1"/>
  <c r="S799" i="1" s="1"/>
  <c r="R229" i="1" l="1"/>
  <c r="S229" i="1" s="1"/>
</calcChain>
</file>

<file path=xl/sharedStrings.xml><?xml version="1.0" encoding="utf-8"?>
<sst xmlns="http://schemas.openxmlformats.org/spreadsheetml/2006/main" count="13011" uniqueCount="2443">
  <si>
    <t>利用率</t>
    <rPh sb="0" eb="3">
      <t>リヨウリツ</t>
    </rPh>
    <phoneticPr fontId="4"/>
  </si>
  <si>
    <t>構造</t>
    <rPh sb="0" eb="2">
      <t>コウゾウ</t>
    </rPh>
    <phoneticPr fontId="4"/>
  </si>
  <si>
    <t>RC</t>
  </si>
  <si>
    <t>W</t>
  </si>
  <si>
    <t>S54</t>
  </si>
  <si>
    <t>S53</t>
  </si>
  <si>
    <t>S45</t>
  </si>
  <si>
    <t>S44</t>
  </si>
  <si>
    <t>S46</t>
  </si>
  <si>
    <t>S49</t>
  </si>
  <si>
    <t>S56</t>
  </si>
  <si>
    <t>S47</t>
  </si>
  <si>
    <t>S43</t>
  </si>
  <si>
    <t>S58</t>
  </si>
  <si>
    <t>S55</t>
  </si>
  <si>
    <t>S48</t>
  </si>
  <si>
    <t>S51</t>
  </si>
  <si>
    <t>S41</t>
  </si>
  <si>
    <t>H3</t>
  </si>
  <si>
    <t>S60</t>
  </si>
  <si>
    <t>S59</t>
  </si>
  <si>
    <t>S63</t>
  </si>
  <si>
    <t>S57</t>
  </si>
  <si>
    <t>S38</t>
  </si>
  <si>
    <t>S29</t>
  </si>
  <si>
    <t>S34</t>
  </si>
  <si>
    <t>H9</t>
  </si>
  <si>
    <t>H16</t>
  </si>
  <si>
    <t>S52</t>
  </si>
  <si>
    <t>S61</t>
  </si>
  <si>
    <t>H2</t>
  </si>
  <si>
    <t>H11</t>
  </si>
  <si>
    <t>S39</t>
  </si>
  <si>
    <t>H17</t>
  </si>
  <si>
    <t>H15</t>
  </si>
  <si>
    <t>H14</t>
  </si>
  <si>
    <t>S37</t>
  </si>
  <si>
    <t>H13</t>
  </si>
  <si>
    <t>○</t>
  </si>
  <si>
    <t>白塚市民センター</t>
    <rPh sb="0" eb="2">
      <t>シラツカ</t>
    </rPh>
    <rPh sb="2" eb="4">
      <t>シミン</t>
    </rPh>
    <phoneticPr fontId="6"/>
  </si>
  <si>
    <t>橋南市民センター</t>
    <rPh sb="0" eb="1">
      <t>ハシ</t>
    </rPh>
    <rPh sb="1" eb="2">
      <t>ミナミ</t>
    </rPh>
    <rPh sb="2" eb="4">
      <t>シミン</t>
    </rPh>
    <phoneticPr fontId="6"/>
  </si>
  <si>
    <t>橋南会館</t>
    <rPh sb="0" eb="1">
      <t>ハシ</t>
    </rPh>
    <rPh sb="1" eb="2">
      <t>ミナミ</t>
    </rPh>
    <rPh sb="2" eb="4">
      <t>カイカン</t>
    </rPh>
    <phoneticPr fontId="6"/>
  </si>
  <si>
    <t>阿漕塚記念館</t>
    <rPh sb="0" eb="2">
      <t>アコギ</t>
    </rPh>
    <rPh sb="2" eb="3">
      <t>ツカ</t>
    </rPh>
    <rPh sb="3" eb="5">
      <t>キネン</t>
    </rPh>
    <rPh sb="5" eb="6">
      <t>カン</t>
    </rPh>
    <phoneticPr fontId="5"/>
  </si>
  <si>
    <t>津西会館</t>
    <rPh sb="0" eb="1">
      <t>ツ</t>
    </rPh>
    <rPh sb="1" eb="2">
      <t>ニシ</t>
    </rPh>
    <rPh sb="2" eb="4">
      <t>カイカン</t>
    </rPh>
    <phoneticPr fontId="6"/>
  </si>
  <si>
    <t>新町会館</t>
    <rPh sb="0" eb="2">
      <t>シンマチ</t>
    </rPh>
    <rPh sb="2" eb="4">
      <t>カイカン</t>
    </rPh>
    <phoneticPr fontId="6"/>
  </si>
  <si>
    <t>市民活動センター</t>
    <rPh sb="0" eb="2">
      <t>シミン</t>
    </rPh>
    <rPh sb="2" eb="4">
      <t>カツドウ</t>
    </rPh>
    <phoneticPr fontId="5"/>
  </si>
  <si>
    <t>西部市民センター</t>
  </si>
  <si>
    <t>贄崎防災コミュニティセンター</t>
  </si>
  <si>
    <t>南が丘会館</t>
    <rPh sb="0" eb="1">
      <t>ミナミ</t>
    </rPh>
    <rPh sb="2" eb="3">
      <t>オカ</t>
    </rPh>
    <rPh sb="3" eb="5">
      <t>カイカン</t>
    </rPh>
    <phoneticPr fontId="6"/>
  </si>
  <si>
    <t>雲出市民センター</t>
    <rPh sb="0" eb="1">
      <t>クモ</t>
    </rPh>
    <rPh sb="1" eb="2">
      <t>デ</t>
    </rPh>
    <rPh sb="2" eb="4">
      <t>シミン</t>
    </rPh>
    <phoneticPr fontId="6"/>
  </si>
  <si>
    <t>高茶屋市民センター</t>
    <rPh sb="0" eb="3">
      <t>タカチャヤ</t>
    </rPh>
    <rPh sb="3" eb="5">
      <t>シミン</t>
    </rPh>
    <phoneticPr fontId="6"/>
  </si>
  <si>
    <t>城山会館</t>
    <rPh sb="0" eb="2">
      <t>シロヤマ</t>
    </rPh>
    <rPh sb="2" eb="4">
      <t>カイカン</t>
    </rPh>
    <phoneticPr fontId="6"/>
  </si>
  <si>
    <t>豊が丘会館</t>
    <rPh sb="0" eb="1">
      <t>トヨ</t>
    </rPh>
    <rPh sb="2" eb="3">
      <t>オカ</t>
    </rPh>
    <rPh sb="3" eb="5">
      <t>カイカン</t>
    </rPh>
    <phoneticPr fontId="6"/>
  </si>
  <si>
    <t>須ヶ瀬構造改善センター</t>
  </si>
  <si>
    <t>七栗産業会館</t>
  </si>
  <si>
    <t>立成コミュニティセンター</t>
    <rPh sb="0" eb="1">
      <t>タ</t>
    </rPh>
    <rPh sb="1" eb="2">
      <t>ナ</t>
    </rPh>
    <phoneticPr fontId="5"/>
  </si>
  <si>
    <t>芸濃コミュニティセンター</t>
    <rPh sb="0" eb="2">
      <t>ゲイノウ</t>
    </rPh>
    <phoneticPr fontId="5"/>
  </si>
  <si>
    <t>波瀬ふれあい会館</t>
    <rPh sb="0" eb="1">
      <t>ハ</t>
    </rPh>
    <rPh sb="1" eb="2">
      <t>セ</t>
    </rPh>
    <rPh sb="6" eb="8">
      <t>カイカン</t>
    </rPh>
    <phoneticPr fontId="5"/>
  </si>
  <si>
    <t>コミュニティプラザ川合</t>
    <rPh sb="9" eb="11">
      <t>カワアイ</t>
    </rPh>
    <phoneticPr fontId="5"/>
  </si>
  <si>
    <t>竹原多目的集会所</t>
  </si>
  <si>
    <t>八幡生活改善センター</t>
  </si>
  <si>
    <t>美杉高齢者婦人センター（しゃくなげ会館）</t>
    <rPh sb="17" eb="19">
      <t>カイカン</t>
    </rPh>
    <phoneticPr fontId="5"/>
  </si>
  <si>
    <t>下之川生活改善センター</t>
  </si>
  <si>
    <t>下之川住民交流センター</t>
    <rPh sb="0" eb="1">
      <t>シモ</t>
    </rPh>
    <rPh sb="1" eb="2">
      <t>ノ</t>
    </rPh>
    <rPh sb="2" eb="3">
      <t>カワ</t>
    </rPh>
    <rPh sb="3" eb="5">
      <t>ジュウミン</t>
    </rPh>
    <rPh sb="5" eb="7">
      <t>コウリュウ</t>
    </rPh>
    <phoneticPr fontId="5"/>
  </si>
  <si>
    <t>豊が丘おおぞら会館</t>
    <rPh sb="7" eb="9">
      <t>カイカン</t>
    </rPh>
    <phoneticPr fontId="6"/>
  </si>
  <si>
    <t>複合
施設</t>
    <rPh sb="0" eb="2">
      <t>フクゴウ</t>
    </rPh>
    <rPh sb="3" eb="5">
      <t>シセツ</t>
    </rPh>
    <phoneticPr fontId="4"/>
  </si>
  <si>
    <t>○</t>
    <phoneticPr fontId="4"/>
  </si>
  <si>
    <t>H1</t>
  </si>
  <si>
    <t>S62</t>
  </si>
  <si>
    <t>S</t>
  </si>
  <si>
    <t>H18</t>
  </si>
  <si>
    <t>H28</t>
  </si>
  <si>
    <t>H7</t>
  </si>
  <si>
    <t>SRC</t>
  </si>
  <si>
    <t>H8</t>
  </si>
  <si>
    <t>H10</t>
  </si>
  <si>
    <t>H27</t>
  </si>
  <si>
    <t>S
(一部W)</t>
  </si>
  <si>
    <t>H4</t>
  </si>
  <si>
    <t>Ｈ29</t>
  </si>
  <si>
    <t>×</t>
  </si>
  <si>
    <t>指定管理</t>
  </si>
  <si>
    <t>直営</t>
  </si>
  <si>
    <t>-</t>
  </si>
  <si>
    <t>管理運営</t>
    <rPh sb="0" eb="2">
      <t>カンリ</t>
    </rPh>
    <rPh sb="2" eb="4">
      <t>ウンエイ</t>
    </rPh>
    <phoneticPr fontId="4"/>
  </si>
  <si>
    <t>愛宕会館</t>
    <rPh sb="0" eb="2">
      <t>アタゴ</t>
    </rPh>
    <rPh sb="2" eb="3">
      <t>カイ</t>
    </rPh>
    <rPh sb="3" eb="4">
      <t>カン</t>
    </rPh>
    <phoneticPr fontId="5"/>
  </si>
  <si>
    <t>高洲会館</t>
    <rPh sb="0" eb="2">
      <t>タカス</t>
    </rPh>
    <rPh sb="2" eb="3">
      <t>カイ</t>
    </rPh>
    <rPh sb="3" eb="4">
      <t>カン</t>
    </rPh>
    <phoneticPr fontId="5"/>
  </si>
  <si>
    <t>大井会館</t>
    <rPh sb="0" eb="2">
      <t>オオイ</t>
    </rPh>
    <rPh sb="2" eb="3">
      <t>カイ</t>
    </rPh>
    <rPh sb="3" eb="4">
      <t>カン</t>
    </rPh>
    <phoneticPr fontId="5"/>
  </si>
  <si>
    <t>明神町１地区集会所</t>
  </si>
  <si>
    <t>花の木台集会所</t>
  </si>
  <si>
    <t>レインボー安濃集会所</t>
  </si>
  <si>
    <t>ファミリーステージ安濃集会所</t>
  </si>
  <si>
    <t>リバーサイド集会所</t>
  </si>
  <si>
    <t>明合団地集会所</t>
  </si>
  <si>
    <t>上垣内集会所</t>
  </si>
  <si>
    <t>小山集会所</t>
  </si>
  <si>
    <t>庄村集会所</t>
  </si>
  <si>
    <t>片野集会所</t>
  </si>
  <si>
    <t>元取集会所</t>
  </si>
  <si>
    <t>瀬古集会所</t>
  </si>
  <si>
    <t>山田野上集会所</t>
  </si>
  <si>
    <t>山田野下集会所</t>
  </si>
  <si>
    <t>上ノ村集会所</t>
  </si>
  <si>
    <t>H6</t>
  </si>
  <si>
    <t>H5</t>
  </si>
  <si>
    <t>H12</t>
  </si>
  <si>
    <t>S50</t>
  </si>
  <si>
    <t>S36</t>
  </si>
  <si>
    <t>CB</t>
  </si>
  <si>
    <t>S40</t>
  </si>
  <si>
    <t>一身田公民館</t>
    <rPh sb="0" eb="6">
      <t>イシンデンコウミンカン</t>
    </rPh>
    <phoneticPr fontId="5"/>
  </si>
  <si>
    <t>白塚公民館</t>
    <rPh sb="0" eb="5">
      <t>シラツカコウミンカン</t>
    </rPh>
    <phoneticPr fontId="5"/>
  </si>
  <si>
    <t>橋南公民館</t>
    <rPh sb="0" eb="5">
      <t>キョウナンコウミンカン</t>
    </rPh>
    <phoneticPr fontId="5"/>
  </si>
  <si>
    <t>橋北公民館</t>
    <rPh sb="0" eb="5">
      <t>キョウホクコウミンカン</t>
    </rPh>
    <phoneticPr fontId="5"/>
  </si>
  <si>
    <t>中央公民館</t>
    <rPh sb="0" eb="2">
      <t>チュウオウ</t>
    </rPh>
    <rPh sb="2" eb="5">
      <t>コウミンカン</t>
    </rPh>
    <phoneticPr fontId="5"/>
  </si>
  <si>
    <t>片田公民館</t>
    <rPh sb="0" eb="5">
      <t>カタダコウミンカン</t>
    </rPh>
    <phoneticPr fontId="5"/>
  </si>
  <si>
    <t>敬和公民館</t>
    <rPh sb="0" eb="2">
      <t>ケイワ</t>
    </rPh>
    <rPh sb="2" eb="5">
      <t>コウミンカン</t>
    </rPh>
    <phoneticPr fontId="5"/>
  </si>
  <si>
    <t>南郊公民館</t>
    <rPh sb="0" eb="5">
      <t>ナンコウコウミンカン</t>
    </rPh>
    <phoneticPr fontId="5"/>
  </si>
  <si>
    <t>豊里公民館</t>
    <rPh sb="0" eb="5">
      <t>トヨサトコウミンカン</t>
    </rPh>
    <phoneticPr fontId="5"/>
  </si>
  <si>
    <t>戸木公民館</t>
    <rPh sb="0" eb="2">
      <t>ヘキ</t>
    </rPh>
    <rPh sb="2" eb="5">
      <t>コウミンカン</t>
    </rPh>
    <phoneticPr fontId="5"/>
  </si>
  <si>
    <t>久居公民館</t>
    <rPh sb="0" eb="2">
      <t>ヒサイ</t>
    </rPh>
    <rPh sb="2" eb="5">
      <t>コウミンカン</t>
    </rPh>
    <phoneticPr fontId="5"/>
  </si>
  <si>
    <t>稲葉公民館</t>
    <rPh sb="0" eb="2">
      <t>イナバ</t>
    </rPh>
    <rPh sb="2" eb="5">
      <t>コウミンカン</t>
    </rPh>
    <phoneticPr fontId="5"/>
  </si>
  <si>
    <t>七栗公民館</t>
    <rPh sb="0" eb="1">
      <t>ナナ</t>
    </rPh>
    <rPh sb="1" eb="2">
      <t>クリ</t>
    </rPh>
    <rPh sb="2" eb="5">
      <t>コウミンカン</t>
    </rPh>
    <phoneticPr fontId="5"/>
  </si>
  <si>
    <t>榊原公民館</t>
    <rPh sb="0" eb="5">
      <t>サカキバラコウミンカン</t>
    </rPh>
    <phoneticPr fontId="5"/>
  </si>
  <si>
    <t>桃園公民館</t>
    <rPh sb="0" eb="5">
      <t>モモゾノコウミンカン</t>
    </rPh>
    <phoneticPr fontId="5"/>
  </si>
  <si>
    <t>立成公民館</t>
    <rPh sb="0" eb="5">
      <t>リッセイコウミンカン</t>
    </rPh>
    <phoneticPr fontId="5"/>
  </si>
  <si>
    <t>河芸公民館</t>
    <rPh sb="0" eb="5">
      <t>カワゲコウミンカン</t>
    </rPh>
    <phoneticPr fontId="5"/>
  </si>
  <si>
    <t>上野公民館</t>
    <rPh sb="0" eb="2">
      <t>ウエノ</t>
    </rPh>
    <rPh sb="2" eb="5">
      <t>コウミンカン</t>
    </rPh>
    <phoneticPr fontId="5"/>
  </si>
  <si>
    <t>千里ヶ丘公民館</t>
    <rPh sb="0" eb="4">
      <t>チサトガオカ</t>
    </rPh>
    <rPh sb="4" eb="7">
      <t>コウミンカン</t>
    </rPh>
    <phoneticPr fontId="5"/>
  </si>
  <si>
    <t>芸濃公民館</t>
    <rPh sb="0" eb="2">
      <t>ゲイノウ</t>
    </rPh>
    <rPh sb="2" eb="5">
      <t>コウミンカン</t>
    </rPh>
    <phoneticPr fontId="5"/>
  </si>
  <si>
    <t>安濃公民館</t>
    <rPh sb="0" eb="2">
      <t>アノウ</t>
    </rPh>
    <rPh sb="2" eb="4">
      <t>コウミン</t>
    </rPh>
    <rPh sb="4" eb="5">
      <t>カン</t>
    </rPh>
    <phoneticPr fontId="5"/>
  </si>
  <si>
    <t>草生公民館</t>
    <rPh sb="0" eb="2">
      <t>クサワ</t>
    </rPh>
    <rPh sb="2" eb="5">
      <t>コウミンカン</t>
    </rPh>
    <phoneticPr fontId="5"/>
  </si>
  <si>
    <t>村主公民館</t>
    <rPh sb="0" eb="2">
      <t>スグリ</t>
    </rPh>
    <rPh sb="2" eb="5">
      <t>コウミンカン</t>
    </rPh>
    <phoneticPr fontId="5"/>
  </si>
  <si>
    <t>安濃中公民館</t>
    <rPh sb="0" eb="2">
      <t>アノウ</t>
    </rPh>
    <rPh sb="2" eb="3">
      <t>ナカ</t>
    </rPh>
    <rPh sb="3" eb="6">
      <t>コウミンカン</t>
    </rPh>
    <phoneticPr fontId="5"/>
  </si>
  <si>
    <t>明合公民館</t>
    <rPh sb="0" eb="2">
      <t>アケアイ</t>
    </rPh>
    <rPh sb="2" eb="5">
      <t>コウミンカン</t>
    </rPh>
    <phoneticPr fontId="5"/>
  </si>
  <si>
    <t>香良洲公民館</t>
    <rPh sb="0" eb="3">
      <t>カラス</t>
    </rPh>
    <phoneticPr fontId="5"/>
  </si>
  <si>
    <t>一志高岡公民館</t>
    <rPh sb="0" eb="2">
      <t>イチシ</t>
    </rPh>
    <rPh sb="2" eb="4">
      <t>タカオカ</t>
    </rPh>
    <rPh sb="4" eb="7">
      <t>コウミンカン</t>
    </rPh>
    <phoneticPr fontId="5"/>
  </si>
  <si>
    <t>大井公民館</t>
    <rPh sb="0" eb="2">
      <t>オオイ</t>
    </rPh>
    <rPh sb="2" eb="5">
      <t>コウミンカン</t>
    </rPh>
    <phoneticPr fontId="5"/>
  </si>
  <si>
    <t>波瀬公民館</t>
    <rPh sb="0" eb="2">
      <t>ハゼ</t>
    </rPh>
    <rPh sb="2" eb="5">
      <t>コウミンカン</t>
    </rPh>
    <phoneticPr fontId="5"/>
  </si>
  <si>
    <t>川合公民館</t>
    <rPh sb="0" eb="2">
      <t>カワイ</t>
    </rPh>
    <rPh sb="2" eb="5">
      <t>コウミンカン</t>
    </rPh>
    <phoneticPr fontId="5"/>
  </si>
  <si>
    <t>元取公民館</t>
    <rPh sb="0" eb="1">
      <t>モト</t>
    </rPh>
    <rPh sb="1" eb="2">
      <t>ト</t>
    </rPh>
    <rPh sb="2" eb="5">
      <t>コウミンカン</t>
    </rPh>
    <phoneticPr fontId="5"/>
  </si>
  <si>
    <t>家城公民館</t>
    <rPh sb="0" eb="2">
      <t>イエキ</t>
    </rPh>
    <rPh sb="2" eb="5">
      <t>コウミンカン</t>
    </rPh>
    <phoneticPr fontId="5"/>
  </si>
  <si>
    <t>白山公民館</t>
    <rPh sb="0" eb="2">
      <t>ハクサン</t>
    </rPh>
    <rPh sb="2" eb="5">
      <t>コウミンカン</t>
    </rPh>
    <phoneticPr fontId="5"/>
  </si>
  <si>
    <t>川口公民館</t>
    <rPh sb="0" eb="2">
      <t>カワグチ</t>
    </rPh>
    <rPh sb="2" eb="5">
      <t>コウミンカン</t>
    </rPh>
    <phoneticPr fontId="5"/>
  </si>
  <si>
    <t>大三公民館</t>
    <rPh sb="0" eb="2">
      <t>オオミツ</t>
    </rPh>
    <rPh sb="2" eb="5">
      <t>コウミンカン</t>
    </rPh>
    <phoneticPr fontId="5"/>
  </si>
  <si>
    <t>倭公民館</t>
    <rPh sb="0" eb="1">
      <t>ヤマト</t>
    </rPh>
    <rPh sb="1" eb="4">
      <t>コウミンカン</t>
    </rPh>
    <phoneticPr fontId="5"/>
  </si>
  <si>
    <t>太郎生公民館</t>
    <rPh sb="0" eb="2">
      <t>タロウ</t>
    </rPh>
    <rPh sb="2" eb="3">
      <t>セイ</t>
    </rPh>
    <rPh sb="3" eb="6">
      <t>コウミンカン</t>
    </rPh>
    <phoneticPr fontId="5"/>
  </si>
  <si>
    <t>竹原公民館</t>
    <rPh sb="0" eb="2">
      <t>タケハラ</t>
    </rPh>
    <rPh sb="2" eb="5">
      <t>コウミンカン</t>
    </rPh>
    <phoneticPr fontId="5"/>
  </si>
  <si>
    <t>八知公民館</t>
    <rPh sb="0" eb="2">
      <t>ヤチ</t>
    </rPh>
    <rPh sb="2" eb="5">
      <t>コウミンカン</t>
    </rPh>
    <phoneticPr fontId="5"/>
  </si>
  <si>
    <t>八幡公民館</t>
    <rPh sb="0" eb="2">
      <t>ヤワタ</t>
    </rPh>
    <rPh sb="2" eb="5">
      <t>コウミンカン</t>
    </rPh>
    <phoneticPr fontId="5"/>
  </si>
  <si>
    <t>下之川公民館</t>
    <rPh sb="0" eb="3">
      <t>シモノガワ</t>
    </rPh>
    <rPh sb="3" eb="6">
      <t>コウミンカン</t>
    </rPh>
    <phoneticPr fontId="5"/>
  </si>
  <si>
    <t>伊勢地公民館</t>
    <rPh sb="0" eb="2">
      <t>イセ</t>
    </rPh>
    <rPh sb="2" eb="3">
      <t>チ</t>
    </rPh>
    <rPh sb="3" eb="6">
      <t>コウミンカン</t>
    </rPh>
    <phoneticPr fontId="5"/>
  </si>
  <si>
    <t>多気公民館</t>
    <rPh sb="0" eb="2">
      <t>タキ</t>
    </rPh>
    <rPh sb="2" eb="5">
      <t>コウミンカン</t>
    </rPh>
    <phoneticPr fontId="5"/>
  </si>
  <si>
    <t>S42</t>
  </si>
  <si>
    <t>S・W</t>
  </si>
  <si>
    <t>H26</t>
  </si>
  <si>
    <t>地区</t>
    <rPh sb="0" eb="2">
      <t>チク</t>
    </rPh>
    <phoneticPr fontId="4"/>
  </si>
  <si>
    <t>伊勢地地域住民センター</t>
    <phoneticPr fontId="4"/>
  </si>
  <si>
    <t>転作促進技術研修所</t>
    <rPh sb="0" eb="2">
      <t>テンサク</t>
    </rPh>
    <rPh sb="2" eb="4">
      <t>ソクシン</t>
    </rPh>
    <rPh sb="4" eb="6">
      <t>ギジュツ</t>
    </rPh>
    <rPh sb="6" eb="9">
      <t>ケンシュウショ</t>
    </rPh>
    <phoneticPr fontId="5"/>
  </si>
  <si>
    <t>美里農業研修センター</t>
    <rPh sb="0" eb="2">
      <t>ミサト</t>
    </rPh>
    <rPh sb="2" eb="4">
      <t>ノウギョウ</t>
    </rPh>
    <rPh sb="4" eb="6">
      <t>ケンシュウ</t>
    </rPh>
    <phoneticPr fontId="5"/>
  </si>
  <si>
    <t>安濃農村集落多目的共同利用施設</t>
    <rPh sb="0" eb="2">
      <t>アノウ</t>
    </rPh>
    <rPh sb="2" eb="4">
      <t>ノウソン</t>
    </rPh>
    <rPh sb="4" eb="6">
      <t>シュウラク</t>
    </rPh>
    <rPh sb="6" eb="9">
      <t>タモクテキ</t>
    </rPh>
    <rPh sb="9" eb="11">
      <t>キョウドウ</t>
    </rPh>
    <rPh sb="11" eb="13">
      <t>リヨウ</t>
    </rPh>
    <rPh sb="13" eb="15">
      <t>シセツ</t>
    </rPh>
    <phoneticPr fontId="5"/>
  </si>
  <si>
    <t>草生農村集落多目的共同利用施設</t>
    <rPh sb="0" eb="2">
      <t>クサワ</t>
    </rPh>
    <rPh sb="2" eb="4">
      <t>ノウソン</t>
    </rPh>
    <rPh sb="4" eb="6">
      <t>シュウラク</t>
    </rPh>
    <rPh sb="6" eb="9">
      <t>タモクテキ</t>
    </rPh>
    <rPh sb="9" eb="11">
      <t>キョウドウ</t>
    </rPh>
    <rPh sb="11" eb="13">
      <t>リヨウ</t>
    </rPh>
    <rPh sb="13" eb="15">
      <t>シセツ</t>
    </rPh>
    <phoneticPr fontId="5"/>
  </si>
  <si>
    <t>村主農村集落多目的共同利用施設</t>
    <rPh sb="0" eb="2">
      <t>スグリ</t>
    </rPh>
    <rPh sb="2" eb="4">
      <t>ノウソン</t>
    </rPh>
    <rPh sb="4" eb="6">
      <t>シュウラク</t>
    </rPh>
    <rPh sb="6" eb="9">
      <t>タモクテキ</t>
    </rPh>
    <rPh sb="9" eb="11">
      <t>キョウドウ</t>
    </rPh>
    <rPh sb="11" eb="13">
      <t>リヨウ</t>
    </rPh>
    <rPh sb="13" eb="15">
      <t>シセツ</t>
    </rPh>
    <phoneticPr fontId="5"/>
  </si>
  <si>
    <t>一志農村環境改善センター</t>
    <rPh sb="0" eb="2">
      <t>イチシ</t>
    </rPh>
    <rPh sb="2" eb="4">
      <t>ノウソン</t>
    </rPh>
    <rPh sb="4" eb="6">
      <t>カンキョウ</t>
    </rPh>
    <rPh sb="6" eb="8">
      <t>カイゼン</t>
    </rPh>
    <phoneticPr fontId="5"/>
  </si>
  <si>
    <t>波瀬農村集落多目的共同利用施設</t>
    <rPh sb="0" eb="2">
      <t>ハゼ</t>
    </rPh>
    <rPh sb="2" eb="15">
      <t>ノウソンシュウラクタモクテキキョウドウリヨウシセツ</t>
    </rPh>
    <phoneticPr fontId="5"/>
  </si>
  <si>
    <t>家城農村集落多目的共同利用施設</t>
    <rPh sb="0" eb="2">
      <t>イエキ</t>
    </rPh>
    <rPh sb="2" eb="15">
      <t>ノウソンシュウラクタモクテキキョウドウリヨウシセツ</t>
    </rPh>
    <phoneticPr fontId="5"/>
  </si>
  <si>
    <t>大三農村集落多目的共同利用施設</t>
    <rPh sb="0" eb="2">
      <t>オオミツ</t>
    </rPh>
    <rPh sb="2" eb="15">
      <t>ノウソンシュウラクタモクテキキョウドウリヨウシセツ</t>
    </rPh>
    <phoneticPr fontId="5"/>
  </si>
  <si>
    <t>八ツ山農村集落多目的共同利用施設</t>
    <rPh sb="0" eb="1">
      <t>ハチ</t>
    </rPh>
    <rPh sb="2" eb="3">
      <t>サン</t>
    </rPh>
    <rPh sb="3" eb="5">
      <t>ノウソン</t>
    </rPh>
    <rPh sb="5" eb="7">
      <t>シュウラク</t>
    </rPh>
    <rPh sb="7" eb="10">
      <t>タモクテキ</t>
    </rPh>
    <rPh sb="10" eb="12">
      <t>キョウドウ</t>
    </rPh>
    <rPh sb="12" eb="14">
      <t>リヨウ</t>
    </rPh>
    <rPh sb="14" eb="16">
      <t>シセツ</t>
    </rPh>
    <phoneticPr fontId="5"/>
  </si>
  <si>
    <t>津図書館</t>
    <rPh sb="0" eb="1">
      <t>ツ</t>
    </rPh>
    <rPh sb="1" eb="4">
      <t>トショカン</t>
    </rPh>
    <phoneticPr fontId="5"/>
  </si>
  <si>
    <t>久居ふるさと文学館ポルタひさいふれあい図書室</t>
    <rPh sb="0" eb="2">
      <t>ヒサイ</t>
    </rPh>
    <rPh sb="6" eb="9">
      <t>ブンガクカン</t>
    </rPh>
    <rPh sb="19" eb="22">
      <t>トショシツ</t>
    </rPh>
    <phoneticPr fontId="5"/>
  </si>
  <si>
    <t>久居ふるさと文学館</t>
    <rPh sb="0" eb="2">
      <t>ヒサイ</t>
    </rPh>
    <rPh sb="6" eb="9">
      <t>ブンガクカン</t>
    </rPh>
    <phoneticPr fontId="5"/>
  </si>
  <si>
    <t>河芸図書館</t>
    <rPh sb="0" eb="2">
      <t>カワゲ</t>
    </rPh>
    <rPh sb="2" eb="5">
      <t>トショカン</t>
    </rPh>
    <phoneticPr fontId="5"/>
  </si>
  <si>
    <t>芸濃図書館</t>
    <rPh sb="0" eb="2">
      <t>ゲイノウ</t>
    </rPh>
    <rPh sb="2" eb="5">
      <t>トショカン</t>
    </rPh>
    <phoneticPr fontId="5"/>
  </si>
  <si>
    <t>美里図書館</t>
    <rPh sb="0" eb="5">
      <t>ミサトトショカン</t>
    </rPh>
    <phoneticPr fontId="5"/>
  </si>
  <si>
    <t>安濃図書館</t>
    <rPh sb="0" eb="5">
      <t>アノウトショカン</t>
    </rPh>
    <phoneticPr fontId="5"/>
  </si>
  <si>
    <t>きらめき図書館</t>
    <rPh sb="4" eb="7">
      <t>トショカン</t>
    </rPh>
    <phoneticPr fontId="5"/>
  </si>
  <si>
    <t>一志図書館</t>
    <rPh sb="0" eb="2">
      <t>イチシ</t>
    </rPh>
    <rPh sb="2" eb="5">
      <t>トショカン</t>
    </rPh>
    <phoneticPr fontId="5"/>
  </si>
  <si>
    <t>うぐいす図書館</t>
    <rPh sb="4" eb="7">
      <t>トショカン</t>
    </rPh>
    <phoneticPr fontId="5"/>
  </si>
  <si>
    <t>津図書館美杉図書室</t>
    <rPh sb="0" eb="1">
      <t>ツ</t>
    </rPh>
    <rPh sb="1" eb="4">
      <t>トショカン</t>
    </rPh>
    <rPh sb="4" eb="6">
      <t>ミスギ</t>
    </rPh>
    <rPh sb="6" eb="9">
      <t>トショシツ</t>
    </rPh>
    <phoneticPr fontId="5"/>
  </si>
  <si>
    <t>一身田寺内町の館</t>
    <rPh sb="0" eb="6">
      <t>イッシンデンジナイチョウ</t>
    </rPh>
    <rPh sb="7" eb="8">
      <t>ヤカタ</t>
    </rPh>
    <phoneticPr fontId="5"/>
  </si>
  <si>
    <t>谷川士清旧宅</t>
    <rPh sb="0" eb="4">
      <t>タニガワシセイ</t>
    </rPh>
    <rPh sb="4" eb="6">
      <t>キュウタク</t>
    </rPh>
    <phoneticPr fontId="5"/>
  </si>
  <si>
    <t>埋蔵文化財センター</t>
    <rPh sb="0" eb="5">
      <t>マイゾウブンカザイ</t>
    </rPh>
    <phoneticPr fontId="5"/>
  </si>
  <si>
    <t>歴史民俗資料収蔵庫</t>
    <rPh sb="0" eb="9">
      <t>レキシミンゾクシリョウシュウゾウコ</t>
    </rPh>
    <phoneticPr fontId="5"/>
  </si>
  <si>
    <t>雲出小学校旧校舎玄関</t>
    <rPh sb="0" eb="2">
      <t>クモデ</t>
    </rPh>
    <rPh sb="2" eb="5">
      <t>ショウガッコウ</t>
    </rPh>
    <rPh sb="5" eb="8">
      <t>キュウコウシャ</t>
    </rPh>
    <rPh sb="8" eb="10">
      <t>ゲンカン</t>
    </rPh>
    <phoneticPr fontId="5"/>
  </si>
  <si>
    <t>子午の鐘</t>
    <rPh sb="0" eb="1">
      <t>コ</t>
    </rPh>
    <rPh sb="1" eb="2">
      <t>ウマ</t>
    </rPh>
    <rPh sb="3" eb="4">
      <t>カネ</t>
    </rPh>
    <phoneticPr fontId="5"/>
  </si>
  <si>
    <t>河芸文化財収蔵庫</t>
    <rPh sb="0" eb="2">
      <t>カワゲ</t>
    </rPh>
    <rPh sb="2" eb="5">
      <t>ブンカザイ</t>
    </rPh>
    <rPh sb="5" eb="8">
      <t>シュウゾウコ</t>
    </rPh>
    <phoneticPr fontId="5"/>
  </si>
  <si>
    <t>芸濃郷土資料館</t>
    <rPh sb="0" eb="7">
      <t>ゲイノウキョウドシリョウカン</t>
    </rPh>
    <phoneticPr fontId="5"/>
  </si>
  <si>
    <t>旧明村役場庁舎</t>
    <rPh sb="0" eb="1">
      <t>キュウ</t>
    </rPh>
    <rPh sb="1" eb="2">
      <t>アキラ</t>
    </rPh>
    <rPh sb="2" eb="3">
      <t>ムラ</t>
    </rPh>
    <rPh sb="3" eb="5">
      <t>ヤクバ</t>
    </rPh>
    <rPh sb="5" eb="7">
      <t>チョウシャ</t>
    </rPh>
    <phoneticPr fontId="5"/>
  </si>
  <si>
    <t>美里ふるさと資料館</t>
    <rPh sb="0" eb="2">
      <t>ミサト</t>
    </rPh>
    <rPh sb="6" eb="9">
      <t>シリョウカン</t>
    </rPh>
    <phoneticPr fontId="5"/>
  </si>
  <si>
    <t>香良洲歴史資料館</t>
    <rPh sb="0" eb="3">
      <t>カラス</t>
    </rPh>
    <rPh sb="3" eb="8">
      <t>レキシシリョウカン</t>
    </rPh>
    <phoneticPr fontId="5"/>
  </si>
  <si>
    <t>埋蔵文化財センター多気北畠氏遺跡調査分室</t>
    <rPh sb="0" eb="5">
      <t>マイゾウブンカザイ</t>
    </rPh>
    <rPh sb="9" eb="16">
      <t>タキキタバタケシイセキ</t>
    </rPh>
    <rPh sb="16" eb="20">
      <t>チョウサブンシツ</t>
    </rPh>
    <phoneticPr fontId="5"/>
  </si>
  <si>
    <t>美杉ふるさと資料館</t>
    <rPh sb="0" eb="2">
      <t>ミスギ</t>
    </rPh>
    <rPh sb="6" eb="9">
      <t>シリョウカン</t>
    </rPh>
    <phoneticPr fontId="5"/>
  </si>
  <si>
    <t>1775年頃</t>
  </si>
  <si>
    <t>M28</t>
  </si>
  <si>
    <t>M2</t>
  </si>
  <si>
    <t>T5</t>
  </si>
  <si>
    <t>H23</t>
  </si>
  <si>
    <t>不明</t>
  </si>
  <si>
    <t>S35</t>
  </si>
  <si>
    <t>H24</t>
  </si>
  <si>
    <t>波瀬出張所</t>
  </si>
  <si>
    <t>H30</t>
  </si>
  <si>
    <t>H22</t>
  </si>
  <si>
    <t>H29</t>
  </si>
  <si>
    <t>H25</t>
  </si>
  <si>
    <t>長谷山市民館</t>
  </si>
  <si>
    <t>中央市民館</t>
    <rPh sb="0" eb="2">
      <t>チュウオウ</t>
    </rPh>
    <phoneticPr fontId="5"/>
  </si>
  <si>
    <t>雲出市民館</t>
  </si>
  <si>
    <t>久居北口市民館</t>
  </si>
  <si>
    <t>榊原市民館</t>
  </si>
  <si>
    <t>雲林院福祉会館</t>
  </si>
  <si>
    <t>中野文化会館</t>
  </si>
  <si>
    <t>川合文化会館</t>
  </si>
  <si>
    <t>落合の郷</t>
    <rPh sb="0" eb="2">
      <t>オチアイ</t>
    </rPh>
    <rPh sb="3" eb="4">
      <t>サト</t>
    </rPh>
    <phoneticPr fontId="5"/>
  </si>
  <si>
    <t>錫杖湖畔キャンプ場</t>
    <rPh sb="0" eb="2">
      <t>シャクジョウ</t>
    </rPh>
    <rPh sb="2" eb="3">
      <t>コ</t>
    </rPh>
    <rPh sb="3" eb="4">
      <t>ハン</t>
    </rPh>
    <rPh sb="8" eb="9">
      <t>バ</t>
    </rPh>
    <phoneticPr fontId="5"/>
  </si>
  <si>
    <t>青山高原保健休養地</t>
    <rPh sb="0" eb="2">
      <t>アオヤマ</t>
    </rPh>
    <rPh sb="2" eb="4">
      <t>コウゲン</t>
    </rPh>
    <rPh sb="4" eb="6">
      <t>ホケン</t>
    </rPh>
    <rPh sb="6" eb="8">
      <t>キュウヨウ</t>
    </rPh>
    <rPh sb="8" eb="9">
      <t>チ</t>
    </rPh>
    <phoneticPr fontId="5"/>
  </si>
  <si>
    <t>わかすぎ城立</t>
    <rPh sb="4" eb="6">
      <t>ジョウリュウ</t>
    </rPh>
    <phoneticPr fontId="5"/>
  </si>
  <si>
    <t>わかすぎ小杉</t>
    <rPh sb="4" eb="6">
      <t>コスギ</t>
    </rPh>
    <phoneticPr fontId="5"/>
  </si>
  <si>
    <t>わかすぎ大原</t>
    <rPh sb="4" eb="6">
      <t>オオハラ</t>
    </rPh>
    <phoneticPr fontId="5"/>
  </si>
  <si>
    <t>真見河川公園（リバーパーク真見）</t>
    <rPh sb="0" eb="1">
      <t>マ</t>
    </rPh>
    <rPh sb="1" eb="2">
      <t>ミ</t>
    </rPh>
    <rPh sb="2" eb="4">
      <t>カセン</t>
    </rPh>
    <rPh sb="4" eb="6">
      <t>コウエン</t>
    </rPh>
    <rPh sb="13" eb="14">
      <t>マ</t>
    </rPh>
    <rPh sb="14" eb="15">
      <t>ミ</t>
    </rPh>
    <phoneticPr fontId="5"/>
  </si>
  <si>
    <t>ヒストリーパーク塚原</t>
    <rPh sb="8" eb="10">
      <t>ツカハラ</t>
    </rPh>
    <phoneticPr fontId="5"/>
  </si>
  <si>
    <t>錫杖湖水荘</t>
    <rPh sb="0" eb="2">
      <t>シャクジョウ</t>
    </rPh>
    <rPh sb="2" eb="3">
      <t>コ</t>
    </rPh>
    <rPh sb="3" eb="4">
      <t>スイ</t>
    </rPh>
    <rPh sb="4" eb="5">
      <t>ソウ</t>
    </rPh>
    <phoneticPr fontId="5"/>
  </si>
  <si>
    <t>とことめの里一志「一志温泉やすらぎの湯」</t>
    <rPh sb="5" eb="6">
      <t>サト</t>
    </rPh>
    <rPh sb="6" eb="8">
      <t>イチシ</t>
    </rPh>
    <rPh sb="9" eb="11">
      <t>イチシ</t>
    </rPh>
    <rPh sb="11" eb="13">
      <t>オンセン</t>
    </rPh>
    <rPh sb="18" eb="19">
      <t>ユ</t>
    </rPh>
    <phoneticPr fontId="5"/>
  </si>
  <si>
    <t>とことめの里一志「レストハウス秋桜」</t>
    <rPh sb="5" eb="6">
      <t>サト</t>
    </rPh>
    <rPh sb="6" eb="8">
      <t>イチシ</t>
    </rPh>
    <rPh sb="15" eb="17">
      <t>コスモス</t>
    </rPh>
    <phoneticPr fontId="5"/>
  </si>
  <si>
    <t>道の駅津かわげ</t>
    <rPh sb="0" eb="1">
      <t>ミチ</t>
    </rPh>
    <rPh sb="2" eb="3">
      <t>エキ</t>
    </rPh>
    <rPh sb="3" eb="4">
      <t>ツ</t>
    </rPh>
    <phoneticPr fontId="5"/>
  </si>
  <si>
    <t>伊勢奥津駅前観光案内交流施設</t>
    <rPh sb="0" eb="5">
      <t>イセオキツエキ</t>
    </rPh>
    <rPh sb="5" eb="6">
      <t>マエ</t>
    </rPh>
    <rPh sb="6" eb="8">
      <t>カンコウ</t>
    </rPh>
    <rPh sb="8" eb="10">
      <t>アンナイ</t>
    </rPh>
    <rPh sb="10" eb="12">
      <t>コウリュウ</t>
    </rPh>
    <rPh sb="12" eb="14">
      <t>シセツ</t>
    </rPh>
    <phoneticPr fontId="5"/>
  </si>
  <si>
    <t>道の駅美杉（美杉地域産物加工販売施設）</t>
    <rPh sb="0" eb="1">
      <t>ミチ</t>
    </rPh>
    <rPh sb="2" eb="3">
      <t>エキ</t>
    </rPh>
    <rPh sb="3" eb="5">
      <t>ミスギ</t>
    </rPh>
    <rPh sb="6" eb="8">
      <t>ミスギ</t>
    </rPh>
    <rPh sb="8" eb="10">
      <t>チイキ</t>
    </rPh>
    <rPh sb="10" eb="12">
      <t>サンブツ</t>
    </rPh>
    <rPh sb="12" eb="14">
      <t>カコウ</t>
    </rPh>
    <rPh sb="14" eb="16">
      <t>ハンバイ</t>
    </rPh>
    <rPh sb="16" eb="18">
      <t>シセツ</t>
    </rPh>
    <phoneticPr fontId="5"/>
  </si>
  <si>
    <t>S31</t>
  </si>
  <si>
    <t>労働会館</t>
    <rPh sb="0" eb="2">
      <t>ロウドウ</t>
    </rPh>
    <rPh sb="2" eb="4">
      <t>カイカン</t>
    </rPh>
    <phoneticPr fontId="5"/>
  </si>
  <si>
    <t>津市ビジネスサポートセンター</t>
    <rPh sb="0" eb="2">
      <t>ツシ</t>
    </rPh>
    <phoneticPr fontId="5"/>
  </si>
  <si>
    <t>大型共同作業所（休止中）</t>
    <rPh sb="0" eb="2">
      <t>オオガタ</t>
    </rPh>
    <rPh sb="2" eb="4">
      <t>キョウドウ</t>
    </rPh>
    <rPh sb="4" eb="6">
      <t>サギョウ</t>
    </rPh>
    <rPh sb="6" eb="7">
      <t>ジョ</t>
    </rPh>
    <rPh sb="8" eb="10">
      <t>キュウシ</t>
    </rPh>
    <rPh sb="10" eb="11">
      <t>チュウ</t>
    </rPh>
    <phoneticPr fontId="5"/>
  </si>
  <si>
    <t>上ノ段共同作業所</t>
    <rPh sb="0" eb="1">
      <t>ウエ</t>
    </rPh>
    <rPh sb="2" eb="3">
      <t>ダン</t>
    </rPh>
    <rPh sb="3" eb="5">
      <t>キョウドウ</t>
    </rPh>
    <rPh sb="5" eb="7">
      <t>サギョウ</t>
    </rPh>
    <rPh sb="7" eb="8">
      <t>ジョ</t>
    </rPh>
    <phoneticPr fontId="5"/>
  </si>
  <si>
    <t>河原新田共同作業所</t>
    <rPh sb="0" eb="2">
      <t>カワラ</t>
    </rPh>
    <rPh sb="2" eb="4">
      <t>シンデン</t>
    </rPh>
    <rPh sb="4" eb="8">
      <t>キョウドウサギョウ</t>
    </rPh>
    <rPh sb="8" eb="9">
      <t>ショ</t>
    </rPh>
    <phoneticPr fontId="5"/>
  </si>
  <si>
    <t>南山共同作業所</t>
    <rPh sb="0" eb="2">
      <t>ミナミヤマ</t>
    </rPh>
    <rPh sb="2" eb="7">
      <t>キョウドウサギョウショ</t>
    </rPh>
    <phoneticPr fontId="5"/>
  </si>
  <si>
    <t>北山共同作業所</t>
    <rPh sb="0" eb="2">
      <t>キタヤマ</t>
    </rPh>
    <rPh sb="2" eb="7">
      <t>キョウドウサギョウショ</t>
    </rPh>
    <phoneticPr fontId="5"/>
  </si>
  <si>
    <t>北長野共同籾殻炭化施設</t>
    <rPh sb="0" eb="3">
      <t>キタナガノ</t>
    </rPh>
    <rPh sb="3" eb="5">
      <t>キョウドウ</t>
    </rPh>
    <rPh sb="5" eb="7">
      <t>モミガラ</t>
    </rPh>
    <rPh sb="7" eb="9">
      <t>タンカ</t>
    </rPh>
    <rPh sb="9" eb="11">
      <t>シセツ</t>
    </rPh>
    <phoneticPr fontId="5"/>
  </si>
  <si>
    <t>美里農産物加工センター</t>
    <rPh sb="0" eb="2">
      <t>ミサト</t>
    </rPh>
    <rPh sb="2" eb="5">
      <t>ノウサンブツ</t>
    </rPh>
    <rPh sb="5" eb="7">
      <t>カコウ</t>
    </rPh>
    <phoneticPr fontId="5"/>
  </si>
  <si>
    <t>北長野共同育苗センター</t>
    <rPh sb="0" eb="3">
      <t>キタナガノ</t>
    </rPh>
    <rPh sb="3" eb="5">
      <t>キョウドウ</t>
    </rPh>
    <rPh sb="5" eb="7">
      <t>イクビョウ</t>
    </rPh>
    <phoneticPr fontId="5"/>
  </si>
  <si>
    <t>北長野共同ライスセンター</t>
    <rPh sb="0" eb="3">
      <t>キタナガノ</t>
    </rPh>
    <rPh sb="3" eb="5">
      <t>キョウドウ</t>
    </rPh>
    <phoneticPr fontId="5"/>
  </si>
  <si>
    <t>岩垣内共同作業所</t>
    <rPh sb="0" eb="1">
      <t>イワ</t>
    </rPh>
    <rPh sb="1" eb="3">
      <t>カキウチ</t>
    </rPh>
    <rPh sb="3" eb="5">
      <t>キョウドウ</t>
    </rPh>
    <rPh sb="5" eb="7">
      <t>サギョウ</t>
    </rPh>
    <rPh sb="7" eb="8">
      <t>ショ</t>
    </rPh>
    <phoneticPr fontId="5"/>
  </si>
  <si>
    <t>大原農業集出荷場（休止中）</t>
    <rPh sb="0" eb="2">
      <t>オオハラ</t>
    </rPh>
    <rPh sb="2" eb="4">
      <t>ノウギョウ</t>
    </rPh>
    <rPh sb="4" eb="5">
      <t>シュウ</t>
    </rPh>
    <rPh sb="5" eb="8">
      <t>シュッカジョウ</t>
    </rPh>
    <rPh sb="9" eb="11">
      <t>キュウシ</t>
    </rPh>
    <rPh sb="11" eb="12">
      <t>チュウ</t>
    </rPh>
    <phoneticPr fontId="5"/>
  </si>
  <si>
    <t>美杉農産物加工センターごんぼ会館</t>
    <rPh sb="0" eb="2">
      <t>ミスギ</t>
    </rPh>
    <rPh sb="2" eb="5">
      <t>ノウサンブツ</t>
    </rPh>
    <rPh sb="5" eb="7">
      <t>カコウ</t>
    </rPh>
    <rPh sb="14" eb="16">
      <t>カイカン</t>
    </rPh>
    <phoneticPr fontId="5"/>
  </si>
  <si>
    <t>家城文化センター</t>
    <rPh sb="0" eb="2">
      <t>イエキ</t>
    </rPh>
    <rPh sb="2" eb="4">
      <t>ブンカ</t>
    </rPh>
    <phoneticPr fontId="5"/>
  </si>
  <si>
    <t>八対野教育文化会館</t>
    <rPh sb="0" eb="1">
      <t>ハッ</t>
    </rPh>
    <rPh sb="1" eb="2">
      <t>タイ</t>
    </rPh>
    <rPh sb="2" eb="3">
      <t>ノ</t>
    </rPh>
    <rPh sb="3" eb="5">
      <t>キョウイク</t>
    </rPh>
    <rPh sb="5" eb="7">
      <t>ブンカ</t>
    </rPh>
    <rPh sb="7" eb="9">
      <t>カイカン</t>
    </rPh>
    <phoneticPr fontId="5"/>
  </si>
  <si>
    <t>-</t>
    <phoneticPr fontId="4"/>
  </si>
  <si>
    <t>健全性</t>
    <rPh sb="0" eb="3">
      <t>ケンゼンセイ</t>
    </rPh>
    <phoneticPr fontId="4"/>
  </si>
  <si>
    <t>使用料
（千円）</t>
    <rPh sb="0" eb="2">
      <t>シヨウ</t>
    </rPh>
    <phoneticPr fontId="4"/>
  </si>
  <si>
    <t>雲林院公民館</t>
    <phoneticPr fontId="5"/>
  </si>
  <si>
    <t>椋本公民館</t>
    <phoneticPr fontId="5"/>
  </si>
  <si>
    <t>明公民館</t>
    <phoneticPr fontId="5"/>
  </si>
  <si>
    <t>クリーンセンターおおたかグラウンド</t>
    <phoneticPr fontId="5"/>
  </si>
  <si>
    <t>スカイランドおおぼら</t>
    <phoneticPr fontId="5"/>
  </si>
  <si>
    <t>勤労者福祉センター（サン・ワーク津）</t>
    <phoneticPr fontId="5"/>
  </si>
  <si>
    <t>メッセウイング・みえ</t>
    <phoneticPr fontId="5"/>
  </si>
  <si>
    <t>三重武道館弓道遠的場</t>
    <rPh sb="0" eb="10">
      <t>ミエブドウカンキュウドウエンテキジョウ</t>
    </rPh>
    <phoneticPr fontId="5"/>
  </si>
  <si>
    <t>H24-H26</t>
  </si>
  <si>
    <t>S</t>
    <phoneticPr fontId="5"/>
  </si>
  <si>
    <t>管理運営費（千円）</t>
    <rPh sb="0" eb="2">
      <t>カンリ</t>
    </rPh>
    <rPh sb="2" eb="5">
      <t>ウンエイヒ</t>
    </rPh>
    <rPh sb="6" eb="7">
      <t>セン</t>
    </rPh>
    <rPh sb="7" eb="8">
      <t>エン</t>
    </rPh>
    <phoneticPr fontId="4"/>
  </si>
  <si>
    <t>建築
年</t>
    <rPh sb="3" eb="4">
      <t>ネン</t>
    </rPh>
    <phoneticPr fontId="4"/>
  </si>
  <si>
    <t>大規模
改修</t>
    <rPh sb="0" eb="3">
      <t>ダイキボ</t>
    </rPh>
    <rPh sb="4" eb="6">
      <t>カイシュウ</t>
    </rPh>
    <phoneticPr fontId="4"/>
  </si>
  <si>
    <t>耐震性</t>
    <rPh sb="0" eb="2">
      <t>タイシン</t>
    </rPh>
    <rPh sb="2" eb="3">
      <t>セイ</t>
    </rPh>
    <phoneticPr fontId="4"/>
  </si>
  <si>
    <t>利用の
程度</t>
    <rPh sb="0" eb="2">
      <t>リヨウ</t>
    </rPh>
    <rPh sb="4" eb="6">
      <t>テイド</t>
    </rPh>
    <phoneticPr fontId="4"/>
  </si>
  <si>
    <t>直営</t>
    <phoneticPr fontId="5"/>
  </si>
  <si>
    <t>地域</t>
    <rPh sb="0" eb="2">
      <t>チイキ</t>
    </rPh>
    <phoneticPr fontId="4"/>
  </si>
  <si>
    <t>安濃</t>
  </si>
  <si>
    <t>養正</t>
  </si>
  <si>
    <t>神戸</t>
  </si>
  <si>
    <t>誠之</t>
  </si>
  <si>
    <t>川合</t>
  </si>
  <si>
    <t>美杉東</t>
  </si>
  <si>
    <t>西が丘</t>
  </si>
  <si>
    <t>成美</t>
  </si>
  <si>
    <t>椋本</t>
  </si>
  <si>
    <t>美杉南</t>
  </si>
  <si>
    <t>豊が丘</t>
  </si>
  <si>
    <t>桃園</t>
  </si>
  <si>
    <t>波瀬</t>
  </si>
  <si>
    <t>太郎生</t>
  </si>
  <si>
    <t>雲出</t>
  </si>
  <si>
    <t>南が丘</t>
  </si>
  <si>
    <t>明合</t>
  </si>
  <si>
    <t>敬和</t>
  </si>
  <si>
    <t>栗葉</t>
  </si>
  <si>
    <t>一身田</t>
  </si>
  <si>
    <t>育生</t>
  </si>
  <si>
    <t>白塚</t>
  </si>
  <si>
    <t>新町</t>
  </si>
  <si>
    <t>栗真</t>
  </si>
  <si>
    <t>立成</t>
  </si>
  <si>
    <t>高茶屋</t>
  </si>
  <si>
    <t>津</t>
  </si>
  <si>
    <t>大門7番15号</t>
  </si>
  <si>
    <t>危機管理課</t>
  </si>
  <si>
    <t>市民交流課</t>
  </si>
  <si>
    <t>阿漕町津興1162番地</t>
  </si>
  <si>
    <t>柳山津興1535番地27</t>
  </si>
  <si>
    <t>観光振興課</t>
  </si>
  <si>
    <t>福祉政策課</t>
  </si>
  <si>
    <t>野田1番地1</t>
  </si>
  <si>
    <t>雲出伊倉津町792番地1</t>
  </si>
  <si>
    <t>雲出本郷町1389番地</t>
  </si>
  <si>
    <t>白塚町2111番地</t>
  </si>
  <si>
    <t>栗真中山町816番地10</t>
  </si>
  <si>
    <t>一身田上津部田1355番地5</t>
  </si>
  <si>
    <t>豊が丘二丁目1番1号</t>
  </si>
  <si>
    <t>豊が丘二丁目47番11号</t>
  </si>
  <si>
    <t>垂水2882番地1</t>
  </si>
  <si>
    <t>久居</t>
  </si>
  <si>
    <t>須ヶ瀬町1610番地7</t>
  </si>
  <si>
    <t>久居新町3006番地</t>
  </si>
  <si>
    <t>新家町1365番地5</t>
  </si>
  <si>
    <t>庄田町517番地1</t>
  </si>
  <si>
    <t>生活課</t>
  </si>
  <si>
    <t>久居野村町874番地8</t>
  </si>
  <si>
    <t>芸濃</t>
  </si>
  <si>
    <t>地域振興課（芸濃）</t>
  </si>
  <si>
    <t>芸濃町椋本6141番地1</t>
  </si>
  <si>
    <t>地域振興課（安濃）</t>
  </si>
  <si>
    <t>安濃町安濃2300番地12</t>
  </si>
  <si>
    <t>安濃町東観音寺418番地</t>
  </si>
  <si>
    <t>安濃町東観音寺51番地3</t>
  </si>
  <si>
    <t>一志</t>
  </si>
  <si>
    <t>地域振興課（一志）</t>
  </si>
  <si>
    <t>一志町八太1008番地1</t>
  </si>
  <si>
    <t>一志町波瀬2232番地2</t>
  </si>
  <si>
    <t>美杉</t>
  </si>
  <si>
    <t>地域振興課（美杉）</t>
  </si>
  <si>
    <t>美杉町竹原2777番地</t>
  </si>
  <si>
    <t>美杉町竹原2821番地</t>
  </si>
  <si>
    <t>美杉町奥津1294番地</t>
  </si>
  <si>
    <t>美杉町奥津1288番地8</t>
  </si>
  <si>
    <t>美杉町川上3372番地</t>
  </si>
  <si>
    <t>美杉町下之川1875番地</t>
  </si>
  <si>
    <t>美杉町下之川6115番地</t>
  </si>
  <si>
    <t>美杉町下之川5297番地1</t>
  </si>
  <si>
    <t>美杉町石名原1583番地</t>
  </si>
  <si>
    <t>美杉町石名原1681番地</t>
  </si>
  <si>
    <t>美杉町上多気1031番地</t>
  </si>
  <si>
    <t>美杉町丹生俣1360番地2</t>
  </si>
  <si>
    <t>美杉町太郎生2120番地</t>
  </si>
  <si>
    <t>S
(一部W)</t>
    <phoneticPr fontId="4"/>
  </si>
  <si>
    <t>南が丘</t>
    <phoneticPr fontId="4"/>
  </si>
  <si>
    <t>S</t>
    <phoneticPr fontId="4"/>
  </si>
  <si>
    <t>R1</t>
    <phoneticPr fontId="4"/>
  </si>
  <si>
    <t>直営</t>
    <rPh sb="0" eb="2">
      <t>チョクエイ</t>
    </rPh>
    <phoneticPr fontId="4"/>
  </si>
  <si>
    <t>津南防災コミュニティセンター</t>
    <rPh sb="0" eb="1">
      <t>ツ</t>
    </rPh>
    <rPh sb="1" eb="2">
      <t>ミナミ</t>
    </rPh>
    <rPh sb="2" eb="4">
      <t>ボウサイ</t>
    </rPh>
    <phoneticPr fontId="5"/>
  </si>
  <si>
    <t>安濃</t>
    <phoneticPr fontId="4"/>
  </si>
  <si>
    <t>明合</t>
    <rPh sb="0" eb="1">
      <t>ア</t>
    </rPh>
    <rPh sb="1" eb="2">
      <t>ア</t>
    </rPh>
    <phoneticPr fontId="4"/>
  </si>
  <si>
    <t>安濃コミュニティセンター</t>
    <rPh sb="0" eb="2">
      <t>アノウ</t>
    </rPh>
    <phoneticPr fontId="5"/>
  </si>
  <si>
    <t/>
  </si>
  <si>
    <t>竹原地域住民センター</t>
    <phoneticPr fontId="4"/>
  </si>
  <si>
    <t>八幡地域住民センター</t>
    <phoneticPr fontId="4"/>
  </si>
  <si>
    <t>下之川地域住民センター</t>
    <phoneticPr fontId="4"/>
  </si>
  <si>
    <t>多気地域住民センター</t>
    <phoneticPr fontId="4"/>
  </si>
  <si>
    <t>R2</t>
    <phoneticPr fontId="4"/>
  </si>
  <si>
    <t>サンヒルズ安濃（交流施設等）</t>
    <rPh sb="10" eb="12">
      <t>シセツ</t>
    </rPh>
    <rPh sb="12" eb="13">
      <t>トウ</t>
    </rPh>
    <phoneticPr fontId="4"/>
  </si>
  <si>
    <t>安濃交流会館（あのう温泉）</t>
    <rPh sb="0" eb="2">
      <t>アノウ</t>
    </rPh>
    <rPh sb="2" eb="4">
      <t>コウリュウ</t>
    </rPh>
    <rPh sb="4" eb="5">
      <t>カイ</t>
    </rPh>
    <rPh sb="5" eb="6">
      <t>カン</t>
    </rPh>
    <rPh sb="10" eb="12">
      <t>オンセン</t>
    </rPh>
    <phoneticPr fontId="5"/>
  </si>
  <si>
    <t>△</t>
  </si>
  <si>
    <t>美杉町下多気3677番地</t>
  </si>
  <si>
    <t>美杉町下多気813番地1</t>
  </si>
  <si>
    <t>美杉町石名原2156番地2</t>
  </si>
  <si>
    <t>美杉町下之川1292番地</t>
  </si>
  <si>
    <t>美杉町川上32番地1</t>
  </si>
  <si>
    <t>美杉町八知8404番地9</t>
  </si>
  <si>
    <t>美杉町竹原1389番地1</t>
  </si>
  <si>
    <t>白山町山田野2949番地3</t>
  </si>
  <si>
    <t>八ツ山</t>
  </si>
  <si>
    <t>白山</t>
  </si>
  <si>
    <t>白山町山田野464番地1</t>
  </si>
  <si>
    <t>白山町上ノ村2244番地</t>
  </si>
  <si>
    <t>倭</t>
  </si>
  <si>
    <t>白山町佐田554番地3</t>
  </si>
  <si>
    <t>白山町三ヶ野2773番地1</t>
  </si>
  <si>
    <t>大三</t>
  </si>
  <si>
    <t>白山町川口2022番地</t>
  </si>
  <si>
    <t>川口</t>
  </si>
  <si>
    <t>白山町城立213番地3</t>
  </si>
  <si>
    <t>家城</t>
  </si>
  <si>
    <t>一志町波瀬4239番地2</t>
  </si>
  <si>
    <t>一志町片野553番地24</t>
  </si>
  <si>
    <t>一志町片野254番地</t>
  </si>
  <si>
    <t>一志町庄村244番地1</t>
  </si>
  <si>
    <t>一志町小山401番地1</t>
  </si>
  <si>
    <t>一志町八太469番地1</t>
  </si>
  <si>
    <t>一志町八太419番地8</t>
  </si>
  <si>
    <t>一志町八太977番地1</t>
  </si>
  <si>
    <t>一志町八太1658番地1</t>
  </si>
  <si>
    <t>一志町八太748番地1</t>
  </si>
  <si>
    <t>安濃町田端上野910番地65</t>
  </si>
  <si>
    <t>安濃町内多286番地14</t>
  </si>
  <si>
    <t>安濃町太田1664番地80</t>
  </si>
  <si>
    <t>安濃町川西607番地40</t>
  </si>
  <si>
    <t>村主</t>
  </si>
  <si>
    <t>安濃町川西592番地31</t>
  </si>
  <si>
    <t>芸濃町中縄524番地4</t>
  </si>
  <si>
    <t>芸濃町中縄644番地1</t>
  </si>
  <si>
    <t>芸濃町中縄510番地4</t>
  </si>
  <si>
    <t>芸濃町雲林院2014番地8</t>
  </si>
  <si>
    <t>雲林院</t>
  </si>
  <si>
    <t>芸濃町雲林院751番地10</t>
  </si>
  <si>
    <t>芸濃町雲林院816番地17</t>
  </si>
  <si>
    <t>久居井戸山町153番地6</t>
  </si>
  <si>
    <t>久居野村町372番地264</t>
  </si>
  <si>
    <t>久居野村町1976番地22</t>
  </si>
  <si>
    <t>榊原町5875番地</t>
  </si>
  <si>
    <t>榊原</t>
  </si>
  <si>
    <t>榊原町2879番地2</t>
  </si>
  <si>
    <t>榊原町10117番地3</t>
  </si>
  <si>
    <t>△</t>
    <phoneticPr fontId="4"/>
  </si>
  <si>
    <t>榊原町7886番地2</t>
  </si>
  <si>
    <t>戸木町2191番地</t>
  </si>
  <si>
    <t>戸木</t>
  </si>
  <si>
    <t>戸木町4152番地359</t>
  </si>
  <si>
    <t>戸木町2056番地1</t>
  </si>
  <si>
    <t>戸木町3504番地3</t>
  </si>
  <si>
    <t>戸木町5578番地13</t>
  </si>
  <si>
    <t>川方町475番地2</t>
  </si>
  <si>
    <t>木造町2483番地1</t>
  </si>
  <si>
    <t>久居明神町1530番地27</t>
  </si>
  <si>
    <t>久居明神町1180番地259</t>
  </si>
  <si>
    <t>久居北口町893番地66</t>
  </si>
  <si>
    <t>久居東鷹跡町1番地12</t>
  </si>
  <si>
    <t>久居西鷹跡町498番地17</t>
  </si>
  <si>
    <t>久居射場町43番地</t>
  </si>
  <si>
    <t>久居元町2099番地2</t>
  </si>
  <si>
    <t>久居明神町2024番地2</t>
  </si>
  <si>
    <t>雲出島貫町488番地1</t>
  </si>
  <si>
    <t>分部263番地3</t>
  </si>
  <si>
    <t>櫛形</t>
  </si>
  <si>
    <t>分部1699番地14</t>
  </si>
  <si>
    <t>分部372番地5</t>
  </si>
  <si>
    <t>中河原170番地6</t>
  </si>
  <si>
    <t>相生町383番地</t>
  </si>
  <si>
    <t>高洲町1151番地6</t>
  </si>
  <si>
    <t>愛宕町10番地</t>
  </si>
  <si>
    <t>白塚</t>
    <rPh sb="0" eb="2">
      <t>シラツカ</t>
    </rPh>
    <phoneticPr fontId="4"/>
  </si>
  <si>
    <t>神戸</t>
    <rPh sb="0" eb="2">
      <t>カンベ</t>
    </rPh>
    <phoneticPr fontId="4"/>
  </si>
  <si>
    <t>高茶屋</t>
    <rPh sb="0" eb="3">
      <t>タカチャヤ</t>
    </rPh>
    <phoneticPr fontId="4"/>
  </si>
  <si>
    <t>雲出</t>
    <rPh sb="0" eb="2">
      <t>クモズ</t>
    </rPh>
    <phoneticPr fontId="4"/>
  </si>
  <si>
    <t>栗葉</t>
    <rPh sb="0" eb="1">
      <t>クリ</t>
    </rPh>
    <rPh sb="1" eb="2">
      <t>ハ</t>
    </rPh>
    <phoneticPr fontId="4"/>
  </si>
  <si>
    <t>成美</t>
    <rPh sb="0" eb="1">
      <t>ナ</t>
    </rPh>
    <rPh sb="1" eb="2">
      <t>ウツク</t>
    </rPh>
    <phoneticPr fontId="4"/>
  </si>
  <si>
    <t>愛宕町233番地</t>
  </si>
  <si>
    <t>櫛形市民館</t>
  </si>
  <si>
    <t>分部262番地1</t>
  </si>
  <si>
    <t>分部1712番地1</t>
  </si>
  <si>
    <t>雲出島貫町488番地7</t>
  </si>
  <si>
    <t>久居北口町2709番地6</t>
  </si>
  <si>
    <t>久居北口文化会館</t>
  </si>
  <si>
    <t>久居北口町560番地5</t>
  </si>
  <si>
    <t>榊原町10032番地</t>
  </si>
  <si>
    <t>芸濃町雲林院1019番地</t>
  </si>
  <si>
    <t>美里</t>
  </si>
  <si>
    <t>長野</t>
  </si>
  <si>
    <t>美里町北長野3001番地</t>
  </si>
  <si>
    <t>一志町八太420番地4</t>
  </si>
  <si>
    <t>白山市民会館</t>
  </si>
  <si>
    <t>白山町川口892番地</t>
  </si>
  <si>
    <t>美杉町八知5580番地2</t>
  </si>
  <si>
    <t>高野尾</t>
  </si>
  <si>
    <t>農林水産政策課</t>
  </si>
  <si>
    <t>高野尾町5416番地1</t>
  </si>
  <si>
    <t>稲葉農村集落多目的共同利用施設</t>
    <rPh sb="0" eb="2">
      <t>イナバ</t>
    </rPh>
    <rPh sb="2" eb="4">
      <t>ノウソン</t>
    </rPh>
    <rPh sb="4" eb="6">
      <t>シュウラク</t>
    </rPh>
    <rPh sb="6" eb="9">
      <t>タモクテキ</t>
    </rPh>
    <rPh sb="9" eb="11">
      <t>キョウドウ</t>
    </rPh>
    <rPh sb="11" eb="13">
      <t>リヨウ</t>
    </rPh>
    <rPh sb="13" eb="15">
      <t>シセツ</t>
    </rPh>
    <phoneticPr fontId="6"/>
  </si>
  <si>
    <t>稲葉町1905番地3</t>
  </si>
  <si>
    <t>久居農村婦人の家</t>
    <rPh sb="0" eb="2">
      <t>ヒサイ</t>
    </rPh>
    <rPh sb="2" eb="4">
      <t>ノウソン</t>
    </rPh>
    <rPh sb="4" eb="6">
      <t>フジン</t>
    </rPh>
    <rPh sb="7" eb="8">
      <t>イエ</t>
    </rPh>
    <phoneticPr fontId="6"/>
  </si>
  <si>
    <t>森町286番地</t>
  </si>
  <si>
    <t>榊原町5104番地</t>
  </si>
  <si>
    <t>高宮</t>
  </si>
  <si>
    <t>美里町三郷46番地3</t>
  </si>
  <si>
    <t>草生</t>
  </si>
  <si>
    <t>安濃町草生4249番地1</t>
  </si>
  <si>
    <t>安濃町連部69番地1</t>
  </si>
  <si>
    <t>安濃町内多3653番地</t>
  </si>
  <si>
    <t>安濃町川西1310番地1</t>
  </si>
  <si>
    <t>高岡</t>
  </si>
  <si>
    <t>一志町田尻605番地2</t>
  </si>
  <si>
    <t>一志町波瀬4332番地2</t>
  </si>
  <si>
    <t>白山町南家城851番地3</t>
  </si>
  <si>
    <t>白山町川口897番地</t>
  </si>
  <si>
    <t>白山町二本木1001番地253</t>
  </si>
  <si>
    <t>白山町八対野994番地1</t>
  </si>
  <si>
    <t>美杉町八知5767番地</t>
  </si>
  <si>
    <t>人権教育課</t>
  </si>
  <si>
    <t>教育事務所（久居）</t>
  </si>
  <si>
    <t>久居明神町1463番地10</t>
  </si>
  <si>
    <t>久居北口町875番地5</t>
  </si>
  <si>
    <t>木造町2160番地1</t>
  </si>
  <si>
    <t>森町1910番地4</t>
  </si>
  <si>
    <t>榊原町10295番地1</t>
  </si>
  <si>
    <t>教育事務所（美里）</t>
  </si>
  <si>
    <t>美里町北長野3番地1</t>
  </si>
  <si>
    <t>美里町北長野2699番地3</t>
  </si>
  <si>
    <t>教育事務所（芸濃）</t>
  </si>
  <si>
    <t>芸濃町雲林院834番地17</t>
  </si>
  <si>
    <t>芸濃町雲林院960番地53</t>
  </si>
  <si>
    <t>芸濃町椋本410番地15</t>
  </si>
  <si>
    <t>教育事務所（一志）</t>
  </si>
  <si>
    <t>一志町八太417番地6</t>
  </si>
  <si>
    <t>教育事務所（白山）</t>
  </si>
  <si>
    <t>白山町南家城164番地1</t>
  </si>
  <si>
    <t>白山町川口6520番地</t>
  </si>
  <si>
    <t>白山町佐田948番地</t>
  </si>
  <si>
    <t>白山町八対野92番地2</t>
  </si>
  <si>
    <t>教育事務所（美杉）</t>
  </si>
  <si>
    <t>美杉町八手俣48番地7</t>
  </si>
  <si>
    <t>生涯学習課</t>
  </si>
  <si>
    <t>修成</t>
  </si>
  <si>
    <t>R2</t>
  </si>
  <si>
    <t>南立誠</t>
  </si>
  <si>
    <t>羽所町700番地</t>
  </si>
  <si>
    <t>H31</t>
  </si>
  <si>
    <t>一身田町293番地3</t>
  </si>
  <si>
    <t>白塚町5205番地</t>
  </si>
  <si>
    <t>片田</t>
  </si>
  <si>
    <t>大里</t>
  </si>
  <si>
    <t>大里睦合町610番地1</t>
  </si>
  <si>
    <t>久居元町2354番地</t>
  </si>
  <si>
    <t>戸木町1782番地</t>
  </si>
  <si>
    <t>榊原町5108番地1</t>
  </si>
  <si>
    <t>河芸</t>
  </si>
  <si>
    <t>豊津</t>
  </si>
  <si>
    <t>※</t>
  </si>
  <si>
    <t>教育事務所（河芸）</t>
  </si>
  <si>
    <t>上野</t>
  </si>
  <si>
    <t>黒田</t>
  </si>
  <si>
    <t>千里ヶ丘</t>
  </si>
  <si>
    <t>明</t>
  </si>
  <si>
    <t>芸濃町林325番地</t>
  </si>
  <si>
    <t>芸濃町椋本5047番地</t>
  </si>
  <si>
    <t>H21</t>
  </si>
  <si>
    <t>芸濃町椋本6824番地</t>
  </si>
  <si>
    <t>安西</t>
  </si>
  <si>
    <t>芸濃町北神山310番地</t>
  </si>
  <si>
    <t>美里町足坂560番地2</t>
  </si>
  <si>
    <t>辰水</t>
  </si>
  <si>
    <t>教育事務所（安濃）</t>
  </si>
  <si>
    <t>安濃町東観音寺483番地</t>
  </si>
  <si>
    <t>安濃町粟加978番地</t>
  </si>
  <si>
    <t>香良洲</t>
  </si>
  <si>
    <t>教育事務所（香良洲）</t>
  </si>
  <si>
    <t>大井</t>
  </si>
  <si>
    <t>一志町大仰217番地1</t>
  </si>
  <si>
    <t>白山町城立305番地</t>
  </si>
  <si>
    <t>白山町川口1968番地</t>
  </si>
  <si>
    <t>白山町中ノ村581番地</t>
  </si>
  <si>
    <t>安西公民館</t>
    <phoneticPr fontId="5"/>
  </si>
  <si>
    <t>津リージョンプラザ（お城ホール及び附帯施設）</t>
    <rPh sb="0" eb="1">
      <t>ツ</t>
    </rPh>
    <rPh sb="11" eb="12">
      <t>シロ</t>
    </rPh>
    <rPh sb="15" eb="16">
      <t>オヨ</t>
    </rPh>
    <rPh sb="17" eb="19">
      <t>フタイ</t>
    </rPh>
    <rPh sb="19" eb="21">
      <t>シセツ</t>
    </rPh>
    <phoneticPr fontId="6"/>
  </si>
  <si>
    <t>文化振興課</t>
  </si>
  <si>
    <t>商業振興労政課</t>
  </si>
  <si>
    <t>アストプラザ</t>
  </si>
  <si>
    <t>久居アルスプラザ（ときの風ホール及び附帯施設）</t>
    <rPh sb="0" eb="2">
      <t>ヒサイ</t>
    </rPh>
    <rPh sb="12" eb="13">
      <t>カゼ</t>
    </rPh>
    <phoneticPr fontId="5"/>
  </si>
  <si>
    <t>S
(一部RC)</t>
    <rPh sb="3" eb="5">
      <t>イチブ</t>
    </rPh>
    <phoneticPr fontId="3"/>
  </si>
  <si>
    <t>芸濃総合文化センター（市民ホール及び附帯施設）</t>
    <rPh sb="0" eb="2">
      <t>ゲイノウ</t>
    </rPh>
    <rPh sb="2" eb="4">
      <t>ソウゴウ</t>
    </rPh>
    <rPh sb="4" eb="6">
      <t>ブンカ</t>
    </rPh>
    <rPh sb="11" eb="13">
      <t>シミン</t>
    </rPh>
    <phoneticPr fontId="5"/>
  </si>
  <si>
    <t>美里文化センター（文化ホール及び附帯施設）</t>
    <rPh sb="0" eb="2">
      <t>ミサト</t>
    </rPh>
    <rPh sb="2" eb="4">
      <t>ブンカ</t>
    </rPh>
    <rPh sb="9" eb="11">
      <t>ブンカ</t>
    </rPh>
    <phoneticPr fontId="5"/>
  </si>
  <si>
    <t>サンヒルズ安濃（ハーモニーホール及び附帯施設）</t>
    <rPh sb="5" eb="7">
      <t>アノウ</t>
    </rPh>
    <phoneticPr fontId="6"/>
  </si>
  <si>
    <t>サンデルタ香良洲（多目的ホール及び附帯施設）</t>
    <rPh sb="5" eb="8">
      <t>カラス</t>
    </rPh>
    <rPh sb="9" eb="12">
      <t>タモクテキ</t>
    </rPh>
    <phoneticPr fontId="5"/>
  </si>
  <si>
    <t>地域振興課（香良洲）</t>
  </si>
  <si>
    <t>白山総合文化センター（しらさぎホール及び附帯施設）</t>
    <rPh sb="0" eb="2">
      <t>ハクサン</t>
    </rPh>
    <rPh sb="2" eb="4">
      <t>ソウゴウ</t>
    </rPh>
    <rPh sb="4" eb="6">
      <t>ブンカ</t>
    </rPh>
    <phoneticPr fontId="6"/>
  </si>
  <si>
    <t>美杉総合文化センター（多目的ホール及び附帯施設）</t>
    <rPh sb="0" eb="2">
      <t>ミスギ</t>
    </rPh>
    <rPh sb="2" eb="6">
      <t>ソウゴウブンカ</t>
    </rPh>
    <rPh sb="11" eb="14">
      <t>タモクテキ</t>
    </rPh>
    <phoneticPr fontId="5"/>
  </si>
  <si>
    <t>RC
(一部S)</t>
    <rPh sb="4" eb="6">
      <t>イチブ</t>
    </rPh>
    <phoneticPr fontId="3"/>
  </si>
  <si>
    <t>アストプラザ（アストホール及び附帯施設）</t>
    <phoneticPr fontId="4"/>
  </si>
  <si>
    <t>久居</t>
    <phoneticPr fontId="4"/>
  </si>
  <si>
    <t>H30</t>
    <phoneticPr fontId="4"/>
  </si>
  <si>
    <t>河芸</t>
    <phoneticPr fontId="4"/>
  </si>
  <si>
    <t>一志</t>
    <phoneticPr fontId="4"/>
  </si>
  <si>
    <t>津図書館</t>
  </si>
  <si>
    <t>西丸之内23番1号</t>
  </si>
  <si>
    <t>久居東鷹跡町2番地3</t>
  </si>
  <si>
    <t>河芸町浜田782番地</t>
  </si>
  <si>
    <t>美里町三郷51番地3</t>
  </si>
  <si>
    <t>香良洲町2167番地</t>
  </si>
  <si>
    <t>一志町井関1792番地</t>
  </si>
  <si>
    <t>白山町二本木1139番地2</t>
  </si>
  <si>
    <t>津</t>
    <phoneticPr fontId="4"/>
  </si>
  <si>
    <t>美里</t>
    <phoneticPr fontId="4"/>
  </si>
  <si>
    <t>芸濃</t>
    <phoneticPr fontId="4"/>
  </si>
  <si>
    <t>香良洲</t>
    <phoneticPr fontId="4"/>
  </si>
  <si>
    <t>白山</t>
    <phoneticPr fontId="4"/>
  </si>
  <si>
    <t>美杉</t>
    <phoneticPr fontId="4"/>
  </si>
  <si>
    <t>安東</t>
  </si>
  <si>
    <t>安東町1225番地</t>
  </si>
  <si>
    <t>雲出本郷町1291番地</t>
  </si>
  <si>
    <t>一身田町758番地</t>
  </si>
  <si>
    <t>芸濃町林346番地2</t>
  </si>
  <si>
    <t>香良洲町6320番地</t>
  </si>
  <si>
    <t>安濃郷土資料館</t>
    <rPh sb="0" eb="2">
      <t>アノウ</t>
    </rPh>
    <rPh sb="2" eb="4">
      <t>キョウド</t>
    </rPh>
    <rPh sb="4" eb="7">
      <t>シリョウカン</t>
    </rPh>
    <phoneticPr fontId="5"/>
  </si>
  <si>
    <t>河芸町浜田774番地</t>
  </si>
  <si>
    <t>健康づくり課</t>
  </si>
  <si>
    <t>美里町三郷44番地1</t>
  </si>
  <si>
    <t>島崎町143番地6</t>
  </si>
  <si>
    <t>不明</t>
    <rPh sb="0" eb="2">
      <t>フメイ</t>
    </rPh>
    <phoneticPr fontId="3"/>
  </si>
  <si>
    <t>南が丘</t>
    <rPh sb="0" eb="1">
      <t>ミナミ</t>
    </rPh>
    <phoneticPr fontId="4"/>
  </si>
  <si>
    <t>倭</t>
    <rPh sb="0" eb="1">
      <t>ヤマト</t>
    </rPh>
    <phoneticPr fontId="4"/>
  </si>
  <si>
    <t>サオリーナ（アリーナ、ジム）</t>
    <phoneticPr fontId="5"/>
  </si>
  <si>
    <t>三重武道館</t>
    <rPh sb="0" eb="2">
      <t>ミエ</t>
    </rPh>
    <rPh sb="2" eb="5">
      <t>ブドウカン</t>
    </rPh>
    <phoneticPr fontId="5"/>
  </si>
  <si>
    <t>久居体育館</t>
    <rPh sb="0" eb="2">
      <t>ヒサイ</t>
    </rPh>
    <rPh sb="2" eb="5">
      <t>タイイクカン</t>
    </rPh>
    <phoneticPr fontId="5"/>
  </si>
  <si>
    <t>河芸体育館</t>
    <rPh sb="0" eb="2">
      <t>カワゲ</t>
    </rPh>
    <rPh sb="2" eb="5">
      <t>タイイクカン</t>
    </rPh>
    <phoneticPr fontId="5"/>
  </si>
  <si>
    <t>芸濃総合文化センター内アリーナ</t>
    <rPh sb="0" eb="2">
      <t>ゲイノウ</t>
    </rPh>
    <rPh sb="2" eb="4">
      <t>ソウゴウ</t>
    </rPh>
    <rPh sb="4" eb="6">
      <t>ブンカ</t>
    </rPh>
    <rPh sb="10" eb="11">
      <t>ナイ</t>
    </rPh>
    <phoneticPr fontId="5"/>
  </si>
  <si>
    <t>美里体育館</t>
    <rPh sb="0" eb="2">
      <t>ミサト</t>
    </rPh>
    <rPh sb="2" eb="5">
      <t>タイイクカン</t>
    </rPh>
    <phoneticPr fontId="5"/>
  </si>
  <si>
    <t>安濃中央総合公園内体育館</t>
    <rPh sb="0" eb="2">
      <t>アノウ</t>
    </rPh>
    <rPh sb="2" eb="4">
      <t>チュウオウ</t>
    </rPh>
    <rPh sb="4" eb="6">
      <t>ソウゴウ</t>
    </rPh>
    <rPh sb="6" eb="9">
      <t>コウエンナイ</t>
    </rPh>
    <rPh sb="9" eb="12">
      <t>タイイクカン</t>
    </rPh>
    <phoneticPr fontId="5"/>
  </si>
  <si>
    <t>香良洲体育館</t>
    <rPh sb="0" eb="3">
      <t>カラス</t>
    </rPh>
    <rPh sb="3" eb="6">
      <t>タイイクカン</t>
    </rPh>
    <phoneticPr fontId="5"/>
  </si>
  <si>
    <t>一志体育館</t>
    <rPh sb="0" eb="2">
      <t>イチシ</t>
    </rPh>
    <rPh sb="2" eb="5">
      <t>タイイクカン</t>
    </rPh>
    <phoneticPr fontId="5"/>
  </si>
  <si>
    <t>白山体育館</t>
    <rPh sb="0" eb="2">
      <t>ハクサン</t>
    </rPh>
    <rPh sb="2" eb="5">
      <t>タイイクカン</t>
    </rPh>
    <phoneticPr fontId="5"/>
  </si>
  <si>
    <t>サオリーナ（プール）</t>
    <phoneticPr fontId="5"/>
  </si>
  <si>
    <t>美里保健センタープール</t>
    <rPh sb="0" eb="2">
      <t>ミサト</t>
    </rPh>
    <rPh sb="2" eb="4">
      <t>ホケン</t>
    </rPh>
    <phoneticPr fontId="5"/>
  </si>
  <si>
    <t>香良洲プール</t>
    <rPh sb="0" eb="3">
      <t>カラス</t>
    </rPh>
    <phoneticPr fontId="5"/>
  </si>
  <si>
    <t>青山高原保健休養地プール</t>
    <rPh sb="0" eb="2">
      <t>アオヤマ</t>
    </rPh>
    <rPh sb="2" eb="4">
      <t>コウゲン</t>
    </rPh>
    <rPh sb="4" eb="6">
      <t>ホケン</t>
    </rPh>
    <rPh sb="6" eb="8">
      <t>キュウヨウ</t>
    </rPh>
    <rPh sb="8" eb="9">
      <t>チ</t>
    </rPh>
    <phoneticPr fontId="5"/>
  </si>
  <si>
    <t>美里幼児プール（休止中）</t>
    <rPh sb="0" eb="2">
      <t>ミサト</t>
    </rPh>
    <rPh sb="2" eb="4">
      <t>ヨウジ</t>
    </rPh>
    <phoneticPr fontId="5"/>
  </si>
  <si>
    <t>白山川口プール（休止中）</t>
    <rPh sb="0" eb="2">
      <t>ハクサン</t>
    </rPh>
    <rPh sb="2" eb="4">
      <t>カワグチ</t>
    </rPh>
    <rPh sb="8" eb="11">
      <t>キュウシチュウ</t>
    </rPh>
    <phoneticPr fontId="5"/>
  </si>
  <si>
    <t>安濃中央総合公園内フットサルコート</t>
    <rPh sb="0" eb="2">
      <t>アノウ</t>
    </rPh>
    <rPh sb="8" eb="9">
      <t>ナイ</t>
    </rPh>
    <phoneticPr fontId="5"/>
  </si>
  <si>
    <t>香良洲サッカー場</t>
    <rPh sb="0" eb="3">
      <t>カラス</t>
    </rPh>
    <rPh sb="7" eb="8">
      <t>ジョウ</t>
    </rPh>
    <phoneticPr fontId="5"/>
  </si>
  <si>
    <t>古道公園内テニスコート</t>
    <rPh sb="0" eb="2">
      <t>フルミチ</t>
    </rPh>
    <rPh sb="2" eb="5">
      <t>コウエンナイ</t>
    </rPh>
    <phoneticPr fontId="5"/>
  </si>
  <si>
    <t>勤労者福祉センターテニスコート</t>
    <rPh sb="0" eb="2">
      <t>キンロウ</t>
    </rPh>
    <rPh sb="2" eb="3">
      <t>シャ</t>
    </rPh>
    <rPh sb="3" eb="5">
      <t>フクシ</t>
    </rPh>
    <phoneticPr fontId="5"/>
  </si>
  <si>
    <t>古河公園内テニスコート</t>
    <rPh sb="0" eb="2">
      <t>フルカワ</t>
    </rPh>
    <rPh sb="2" eb="5">
      <t>コウエンナイ</t>
    </rPh>
    <phoneticPr fontId="5"/>
  </si>
  <si>
    <t>雲出市民センターテニスコート</t>
    <rPh sb="0" eb="1">
      <t>クモ</t>
    </rPh>
    <rPh sb="1" eb="2">
      <t>デ</t>
    </rPh>
    <rPh sb="2" eb="4">
      <t>シミン</t>
    </rPh>
    <phoneticPr fontId="5"/>
  </si>
  <si>
    <t>庄司庵公園内テニスコート</t>
    <rPh sb="0" eb="2">
      <t>ショウジ</t>
    </rPh>
    <rPh sb="2" eb="3">
      <t>アン</t>
    </rPh>
    <rPh sb="3" eb="6">
      <t>コウエンナイ</t>
    </rPh>
    <phoneticPr fontId="5"/>
  </si>
  <si>
    <t>久居スポーツ公園内テニスコート</t>
    <rPh sb="0" eb="2">
      <t>ヒサイ</t>
    </rPh>
    <rPh sb="6" eb="9">
      <t>コウエンナイ</t>
    </rPh>
    <phoneticPr fontId="5"/>
  </si>
  <si>
    <t>河芸テニスコート</t>
    <rPh sb="0" eb="2">
      <t>カワゲ</t>
    </rPh>
    <phoneticPr fontId="5"/>
  </si>
  <si>
    <t>芸濃テニスコート</t>
    <rPh sb="0" eb="2">
      <t>ゲイノウ</t>
    </rPh>
    <phoneticPr fontId="5"/>
  </si>
  <si>
    <t>錫杖湖水荘ふれあい公園テニスコート</t>
    <rPh sb="0" eb="1">
      <t>シャク</t>
    </rPh>
    <rPh sb="1" eb="2">
      <t>ツエ</t>
    </rPh>
    <rPh sb="2" eb="3">
      <t>ミズウミ</t>
    </rPh>
    <rPh sb="3" eb="4">
      <t>ミズ</t>
    </rPh>
    <rPh sb="4" eb="5">
      <t>ソウ</t>
    </rPh>
    <rPh sb="9" eb="11">
      <t>コウエン</t>
    </rPh>
    <phoneticPr fontId="5"/>
  </si>
  <si>
    <t>美里テニスコート</t>
    <rPh sb="0" eb="2">
      <t>ミサト</t>
    </rPh>
    <phoneticPr fontId="5"/>
  </si>
  <si>
    <t>安濃中央総合公園内テニスコート</t>
    <rPh sb="0" eb="2">
      <t>アノウ</t>
    </rPh>
    <rPh sb="2" eb="4">
      <t>チュウオウ</t>
    </rPh>
    <rPh sb="4" eb="6">
      <t>ソウゴウ</t>
    </rPh>
    <rPh sb="6" eb="9">
      <t>コウエンナイ</t>
    </rPh>
    <phoneticPr fontId="5"/>
  </si>
  <si>
    <t>香良洲テニスコート</t>
    <rPh sb="0" eb="3">
      <t>カラス</t>
    </rPh>
    <phoneticPr fontId="5"/>
  </si>
  <si>
    <t>一志テニスコート</t>
    <rPh sb="0" eb="2">
      <t>イチシ</t>
    </rPh>
    <phoneticPr fontId="5"/>
  </si>
  <si>
    <t>青山高原保健休養地テニスコート</t>
    <rPh sb="0" eb="2">
      <t>アオヤマ</t>
    </rPh>
    <rPh sb="2" eb="4">
      <t>コウゲン</t>
    </rPh>
    <rPh sb="4" eb="6">
      <t>ホケン</t>
    </rPh>
    <rPh sb="6" eb="8">
      <t>キュウヨウ</t>
    </rPh>
    <rPh sb="8" eb="9">
      <t>チ</t>
    </rPh>
    <phoneticPr fontId="5"/>
  </si>
  <si>
    <t>白山テニスコート</t>
    <rPh sb="0" eb="2">
      <t>ハクサン</t>
    </rPh>
    <phoneticPr fontId="5"/>
  </si>
  <si>
    <t>フットパーク美杉内テニスコート</t>
    <rPh sb="6" eb="8">
      <t>ミスギ</t>
    </rPh>
    <rPh sb="8" eb="9">
      <t>ナイ</t>
    </rPh>
    <phoneticPr fontId="5"/>
  </si>
  <si>
    <t>津球場公園内野球場</t>
    <rPh sb="0" eb="1">
      <t>ツ</t>
    </rPh>
    <rPh sb="1" eb="3">
      <t>キュウジョウ</t>
    </rPh>
    <rPh sb="3" eb="6">
      <t>コウエンナイ</t>
    </rPh>
    <rPh sb="6" eb="9">
      <t>ヤキュウジョウ</t>
    </rPh>
    <phoneticPr fontId="5"/>
  </si>
  <si>
    <t>乙部公園内運動広場</t>
    <rPh sb="0" eb="2">
      <t>オトベ</t>
    </rPh>
    <rPh sb="2" eb="5">
      <t>コウエンナイ</t>
    </rPh>
    <rPh sb="5" eb="7">
      <t>ウンドウ</t>
    </rPh>
    <rPh sb="7" eb="9">
      <t>ヒロバ</t>
    </rPh>
    <phoneticPr fontId="5"/>
  </si>
  <si>
    <t>南部緑地公園内運動広場</t>
    <rPh sb="0" eb="2">
      <t>ナンブ</t>
    </rPh>
    <rPh sb="2" eb="4">
      <t>リョクチ</t>
    </rPh>
    <rPh sb="4" eb="7">
      <t>コウエンナイ</t>
    </rPh>
    <rPh sb="7" eb="9">
      <t>ウンドウ</t>
    </rPh>
    <rPh sb="9" eb="11">
      <t>ヒロバ</t>
    </rPh>
    <phoneticPr fontId="5"/>
  </si>
  <si>
    <t>西部運動広場</t>
    <rPh sb="0" eb="2">
      <t>セイブ</t>
    </rPh>
    <rPh sb="2" eb="4">
      <t>ウンドウ</t>
    </rPh>
    <rPh sb="4" eb="6">
      <t>ヒロバ</t>
    </rPh>
    <phoneticPr fontId="5"/>
  </si>
  <si>
    <t>白塚海浜公園グラウンド</t>
    <rPh sb="0" eb="2">
      <t>シラツカ</t>
    </rPh>
    <rPh sb="2" eb="4">
      <t>カイヒン</t>
    </rPh>
    <rPh sb="4" eb="6">
      <t>コウエン</t>
    </rPh>
    <phoneticPr fontId="5"/>
  </si>
  <si>
    <t>北部運動広場</t>
    <rPh sb="0" eb="2">
      <t>ホクブ</t>
    </rPh>
    <rPh sb="2" eb="4">
      <t>ウンドウ</t>
    </rPh>
    <rPh sb="4" eb="6">
      <t>ヒロバ</t>
    </rPh>
    <phoneticPr fontId="5"/>
  </si>
  <si>
    <t>いつくしみの杜グラウンド</t>
    <rPh sb="6" eb="7">
      <t>モリ</t>
    </rPh>
    <phoneticPr fontId="5"/>
  </si>
  <si>
    <t>久居グラウンド</t>
    <rPh sb="0" eb="2">
      <t>ヒサイ</t>
    </rPh>
    <phoneticPr fontId="5"/>
  </si>
  <si>
    <t>河芸第1グラウンド</t>
    <rPh sb="0" eb="2">
      <t>カワゲ</t>
    </rPh>
    <rPh sb="2" eb="3">
      <t>ダイ</t>
    </rPh>
    <phoneticPr fontId="5"/>
  </si>
  <si>
    <t>河芸第2グラウンド</t>
    <rPh sb="0" eb="2">
      <t>カワゲ</t>
    </rPh>
    <rPh sb="2" eb="3">
      <t>ダイ</t>
    </rPh>
    <phoneticPr fontId="5"/>
  </si>
  <si>
    <t>芸濃グラウンド</t>
    <rPh sb="0" eb="2">
      <t>ゲイノウ</t>
    </rPh>
    <phoneticPr fontId="5"/>
  </si>
  <si>
    <t>美里グラウンド</t>
    <rPh sb="0" eb="2">
      <t>ミサト</t>
    </rPh>
    <phoneticPr fontId="5"/>
  </si>
  <si>
    <t>安濃グラウンド</t>
    <rPh sb="0" eb="2">
      <t>アノウ</t>
    </rPh>
    <phoneticPr fontId="5"/>
  </si>
  <si>
    <t>安濃中央総合公園内野球場</t>
    <rPh sb="0" eb="2">
      <t>アノウ</t>
    </rPh>
    <rPh sb="2" eb="4">
      <t>チュウオウ</t>
    </rPh>
    <rPh sb="4" eb="6">
      <t>ソウゴウ</t>
    </rPh>
    <rPh sb="6" eb="9">
      <t>コウエンナイ</t>
    </rPh>
    <rPh sb="9" eb="12">
      <t>ヤキュウジョウ</t>
    </rPh>
    <phoneticPr fontId="5"/>
  </si>
  <si>
    <t>安濃中央総合公園内多目的グラウンド</t>
    <rPh sb="0" eb="2">
      <t>アノウ</t>
    </rPh>
    <rPh sb="2" eb="4">
      <t>チュウオウ</t>
    </rPh>
    <rPh sb="4" eb="6">
      <t>ソウゴウ</t>
    </rPh>
    <rPh sb="6" eb="9">
      <t>コウエンナイ</t>
    </rPh>
    <rPh sb="9" eb="12">
      <t>タモクテキ</t>
    </rPh>
    <phoneticPr fontId="5"/>
  </si>
  <si>
    <t>香良洲グラウンド</t>
    <rPh sb="0" eb="3">
      <t>カラス</t>
    </rPh>
    <phoneticPr fontId="5"/>
  </si>
  <si>
    <t>一志野球場</t>
    <rPh sb="0" eb="2">
      <t>イチシ</t>
    </rPh>
    <rPh sb="2" eb="5">
      <t>ヤキュウジョウ</t>
    </rPh>
    <phoneticPr fontId="5"/>
  </si>
  <si>
    <t>白山家城運動場</t>
    <rPh sb="0" eb="2">
      <t>ハクサン</t>
    </rPh>
    <rPh sb="2" eb="4">
      <t>イエキ</t>
    </rPh>
    <rPh sb="4" eb="7">
      <t>ウンドウジョウ</t>
    </rPh>
    <phoneticPr fontId="5"/>
  </si>
  <si>
    <t>白山運動場</t>
    <rPh sb="0" eb="2">
      <t>ハクサン</t>
    </rPh>
    <rPh sb="2" eb="4">
      <t>ウンドウ</t>
    </rPh>
    <rPh sb="4" eb="5">
      <t>ジョウ</t>
    </rPh>
    <phoneticPr fontId="5"/>
  </si>
  <si>
    <t>フットパーク美杉内多目的グラウンド</t>
    <rPh sb="6" eb="8">
      <t>ミスギ</t>
    </rPh>
    <rPh sb="8" eb="9">
      <t>ナイ</t>
    </rPh>
    <rPh sb="9" eb="12">
      <t>タモクテキ</t>
    </rPh>
    <phoneticPr fontId="5"/>
  </si>
  <si>
    <t>海浜公園内陸上競技場</t>
    <rPh sb="0" eb="2">
      <t>カイヒン</t>
    </rPh>
    <rPh sb="2" eb="4">
      <t>コウエン</t>
    </rPh>
    <rPh sb="4" eb="5">
      <t>ナイ</t>
    </rPh>
    <rPh sb="5" eb="7">
      <t>リクジョウ</t>
    </rPh>
    <rPh sb="7" eb="10">
      <t>キョウギジョウ</t>
    </rPh>
    <phoneticPr fontId="5"/>
  </si>
  <si>
    <t>雲出市民センターグラウンドゴルフ場</t>
    <rPh sb="0" eb="1">
      <t>クモ</t>
    </rPh>
    <rPh sb="1" eb="2">
      <t>デ</t>
    </rPh>
    <rPh sb="2" eb="4">
      <t>シミン</t>
    </rPh>
    <rPh sb="16" eb="17">
      <t>ジョウ</t>
    </rPh>
    <phoneticPr fontId="5"/>
  </si>
  <si>
    <t>河芸マレットゴルフ場</t>
    <rPh sb="0" eb="2">
      <t>カワゲ</t>
    </rPh>
    <rPh sb="9" eb="10">
      <t>ジョウ</t>
    </rPh>
    <phoneticPr fontId="5"/>
  </si>
  <si>
    <t>香良洲パターゴルフ場</t>
    <rPh sb="0" eb="3">
      <t>カラス</t>
    </rPh>
    <rPh sb="9" eb="10">
      <t>ジョウ</t>
    </rPh>
    <phoneticPr fontId="5"/>
  </si>
  <si>
    <t>芸濃町河内900番地</t>
  </si>
  <si>
    <t>白山町小杉20番地</t>
  </si>
  <si>
    <t>白山町大原169番地1</t>
  </si>
  <si>
    <t>白山町真見871番地</t>
  </si>
  <si>
    <t>美し郷霧山</t>
    <rPh sb="0" eb="1">
      <t>ウツク</t>
    </rPh>
    <rPh sb="2" eb="3">
      <t>サト</t>
    </rPh>
    <rPh sb="3" eb="4">
      <t>キリ</t>
    </rPh>
    <rPh sb="4" eb="5">
      <t>ヤマ</t>
    </rPh>
    <phoneticPr fontId="5"/>
  </si>
  <si>
    <t>河芸町三行255番地4</t>
  </si>
  <si>
    <t>藤水</t>
  </si>
  <si>
    <t>経営支援課</t>
  </si>
  <si>
    <t>芸濃町雲林院637番地</t>
  </si>
  <si>
    <t>芸濃町雲林院877番地1</t>
  </si>
  <si>
    <t>芸濃町岡本1217番地</t>
  </si>
  <si>
    <t>一志町波瀬4094番地3</t>
  </si>
  <si>
    <t>美杉町下之川5396番地1</t>
  </si>
  <si>
    <t>木材処理加工施設</t>
    <rPh sb="0" eb="2">
      <t>モクザイ</t>
    </rPh>
    <rPh sb="2" eb="4">
      <t>ショリ</t>
    </rPh>
    <rPh sb="4" eb="6">
      <t>カコウ</t>
    </rPh>
    <rPh sb="6" eb="8">
      <t>シセツ</t>
    </rPh>
    <phoneticPr fontId="5"/>
  </si>
  <si>
    <t>W
（一部S）</t>
    <rPh sb="3" eb="5">
      <t>イチブ</t>
    </rPh>
    <phoneticPr fontId="4"/>
  </si>
  <si>
    <t>藤水</t>
    <phoneticPr fontId="4"/>
  </si>
  <si>
    <t>教育総務課</t>
  </si>
  <si>
    <t>北立誠</t>
  </si>
  <si>
    <t>H28-R1</t>
  </si>
  <si>
    <t>H29-R1</t>
  </si>
  <si>
    <t>H30-R2</t>
  </si>
  <si>
    <t>H26-H28</t>
  </si>
  <si>
    <t>みさとの丘学園(前期課程）</t>
    <rPh sb="4" eb="5">
      <t>オカ</t>
    </rPh>
    <rPh sb="5" eb="7">
      <t>ガクエン</t>
    </rPh>
    <rPh sb="8" eb="10">
      <t>ゼンキ</t>
    </rPh>
    <rPh sb="10" eb="12">
      <t>カテイ</t>
    </rPh>
    <phoneticPr fontId="5"/>
  </si>
  <si>
    <t>みさとの丘学園(後期課程）</t>
    <rPh sb="4" eb="5">
      <t>オカ</t>
    </rPh>
    <rPh sb="5" eb="7">
      <t>ガクエン</t>
    </rPh>
    <rPh sb="8" eb="10">
      <t>コウキ</t>
    </rPh>
    <rPh sb="10" eb="12">
      <t>カテイ</t>
    </rPh>
    <phoneticPr fontId="5"/>
  </si>
  <si>
    <t>養正小学校</t>
    <phoneticPr fontId="5"/>
  </si>
  <si>
    <t>修成小学校</t>
    <phoneticPr fontId="5"/>
  </si>
  <si>
    <t>南立誠小学校</t>
    <phoneticPr fontId="5"/>
  </si>
  <si>
    <t>北立誠小学校</t>
    <phoneticPr fontId="5"/>
  </si>
  <si>
    <t>敬和小学校</t>
    <phoneticPr fontId="5"/>
  </si>
  <si>
    <t>育生小学校</t>
    <phoneticPr fontId="5"/>
  </si>
  <si>
    <t>新町小学校</t>
    <phoneticPr fontId="5"/>
  </si>
  <si>
    <t>藤水小学校</t>
    <phoneticPr fontId="5"/>
  </si>
  <si>
    <t>高茶屋小学校</t>
    <phoneticPr fontId="5"/>
  </si>
  <si>
    <t>神戸小学校</t>
    <phoneticPr fontId="5"/>
  </si>
  <si>
    <t>安東小学校</t>
    <phoneticPr fontId="5"/>
  </si>
  <si>
    <t>櫛形小学校</t>
    <phoneticPr fontId="5"/>
  </si>
  <si>
    <t>雲出小学校</t>
    <phoneticPr fontId="5"/>
  </si>
  <si>
    <t>一身田小学校</t>
    <phoneticPr fontId="5"/>
  </si>
  <si>
    <t>白塚小学校</t>
    <phoneticPr fontId="5"/>
  </si>
  <si>
    <t>栗真小学校</t>
    <phoneticPr fontId="5"/>
  </si>
  <si>
    <t>片田小学校</t>
    <phoneticPr fontId="5"/>
  </si>
  <si>
    <t>大里小学校</t>
    <phoneticPr fontId="5"/>
  </si>
  <si>
    <t>高野尾小学校</t>
    <phoneticPr fontId="5"/>
  </si>
  <si>
    <t>西が丘小学校</t>
    <phoneticPr fontId="5"/>
  </si>
  <si>
    <t>豊が丘小学校</t>
    <phoneticPr fontId="5"/>
  </si>
  <si>
    <t>南が丘小学校</t>
    <phoneticPr fontId="5"/>
  </si>
  <si>
    <t>誠之小学校</t>
    <phoneticPr fontId="5"/>
  </si>
  <si>
    <t>成美小学校</t>
    <phoneticPr fontId="5"/>
  </si>
  <si>
    <t>桃園小学校</t>
    <phoneticPr fontId="5"/>
  </si>
  <si>
    <t>戸木小学校</t>
    <phoneticPr fontId="5"/>
  </si>
  <si>
    <t>栗葉小学校</t>
    <phoneticPr fontId="5"/>
  </si>
  <si>
    <t>榊原小学校</t>
    <phoneticPr fontId="5"/>
  </si>
  <si>
    <t>立成小学校</t>
    <phoneticPr fontId="5"/>
  </si>
  <si>
    <t>豊津小学校</t>
    <phoneticPr fontId="5"/>
  </si>
  <si>
    <t>上野小学校</t>
    <phoneticPr fontId="5"/>
  </si>
  <si>
    <t>黒田小学校</t>
    <phoneticPr fontId="5"/>
  </si>
  <si>
    <t>千里ヶ丘小学校</t>
    <phoneticPr fontId="5"/>
  </si>
  <si>
    <t>明小学校</t>
    <rPh sb="0" eb="1">
      <t>アキラ</t>
    </rPh>
    <rPh sb="1" eb="4">
      <t>ショウガッコウ</t>
    </rPh>
    <phoneticPr fontId="5"/>
  </si>
  <si>
    <t>芸濃小学校</t>
    <rPh sb="0" eb="2">
      <t>ゲイノウ</t>
    </rPh>
    <rPh sb="2" eb="5">
      <t>ショウガッコウ</t>
    </rPh>
    <phoneticPr fontId="5"/>
  </si>
  <si>
    <t>草生小学校</t>
    <phoneticPr fontId="5"/>
  </si>
  <si>
    <t>村主小学校</t>
    <phoneticPr fontId="5"/>
  </si>
  <si>
    <t>安濃小学校</t>
    <phoneticPr fontId="5"/>
  </si>
  <si>
    <t>明合小学校</t>
    <phoneticPr fontId="5"/>
  </si>
  <si>
    <t>香良洲小学校</t>
    <rPh sb="0" eb="3">
      <t>カラス</t>
    </rPh>
    <phoneticPr fontId="5"/>
  </si>
  <si>
    <t>一志東小学校</t>
    <rPh sb="0" eb="2">
      <t>イチシ</t>
    </rPh>
    <rPh sb="2" eb="3">
      <t>ヒガシ</t>
    </rPh>
    <rPh sb="3" eb="6">
      <t>ショウガッコウ</t>
    </rPh>
    <phoneticPr fontId="5"/>
  </si>
  <si>
    <t>一志西小学校</t>
    <rPh sb="0" eb="2">
      <t>イチシ</t>
    </rPh>
    <rPh sb="2" eb="3">
      <t>ニシ</t>
    </rPh>
    <rPh sb="3" eb="6">
      <t>ショウガッコウ</t>
    </rPh>
    <phoneticPr fontId="5"/>
  </si>
  <si>
    <t>家城小学校</t>
    <phoneticPr fontId="5"/>
  </si>
  <si>
    <t>川口小学校</t>
    <rPh sb="0" eb="2">
      <t>カワグチ</t>
    </rPh>
    <rPh sb="2" eb="5">
      <t>ショウガッコウ</t>
    </rPh>
    <phoneticPr fontId="5"/>
  </si>
  <si>
    <t>大三小学校</t>
    <phoneticPr fontId="5"/>
  </si>
  <si>
    <t>倭小学校</t>
    <phoneticPr fontId="5"/>
  </si>
  <si>
    <t>八ツ山小学校</t>
    <phoneticPr fontId="5"/>
  </si>
  <si>
    <t>美杉小学校</t>
    <rPh sb="0" eb="2">
      <t>ミスギ</t>
    </rPh>
    <rPh sb="2" eb="5">
      <t>ショウ</t>
    </rPh>
    <phoneticPr fontId="5"/>
  </si>
  <si>
    <t>西橋内中学校</t>
    <phoneticPr fontId="5"/>
  </si>
  <si>
    <t>橋北中学校</t>
    <phoneticPr fontId="5"/>
  </si>
  <si>
    <t>東橋内中学校</t>
    <phoneticPr fontId="5"/>
  </si>
  <si>
    <t>橋南中学校</t>
    <phoneticPr fontId="5"/>
  </si>
  <si>
    <t>南郊中学校</t>
    <phoneticPr fontId="5"/>
  </si>
  <si>
    <t>西郊中学校</t>
    <phoneticPr fontId="5"/>
  </si>
  <si>
    <t>一身田中学校</t>
    <phoneticPr fontId="5"/>
  </si>
  <si>
    <t>豊里中学校</t>
    <phoneticPr fontId="5"/>
  </si>
  <si>
    <t>南が丘中学校</t>
    <phoneticPr fontId="5"/>
  </si>
  <si>
    <t>久居中学校</t>
    <rPh sb="0" eb="2">
      <t>ヒサイ</t>
    </rPh>
    <rPh sb="2" eb="5">
      <t>チュウガッコウ</t>
    </rPh>
    <phoneticPr fontId="5"/>
  </si>
  <si>
    <t>久居西中学校</t>
    <rPh sb="0" eb="2">
      <t>ヒサイ</t>
    </rPh>
    <rPh sb="2" eb="3">
      <t>ニシ</t>
    </rPh>
    <phoneticPr fontId="5"/>
  </si>
  <si>
    <t>久居東中学校</t>
    <rPh sb="0" eb="2">
      <t>ヒサイ</t>
    </rPh>
    <rPh sb="2" eb="3">
      <t>ヒガシ</t>
    </rPh>
    <phoneticPr fontId="5"/>
  </si>
  <si>
    <t>朝陽中学校</t>
    <phoneticPr fontId="5"/>
  </si>
  <si>
    <t>芸濃中学校</t>
    <rPh sb="0" eb="2">
      <t>ゲイノウ</t>
    </rPh>
    <rPh sb="2" eb="5">
      <t>チュウガッコウ</t>
    </rPh>
    <phoneticPr fontId="5"/>
  </si>
  <si>
    <t>東観中学校</t>
    <phoneticPr fontId="5"/>
  </si>
  <si>
    <t>香海中学校</t>
    <rPh sb="0" eb="2">
      <t>コウカイ</t>
    </rPh>
    <rPh sb="2" eb="5">
      <t>チュウガッコウ</t>
    </rPh>
    <phoneticPr fontId="5"/>
  </si>
  <si>
    <t>一志中学校</t>
    <rPh sb="0" eb="2">
      <t>イチシ</t>
    </rPh>
    <rPh sb="2" eb="3">
      <t>チュウ</t>
    </rPh>
    <rPh sb="3" eb="5">
      <t>ガッコウ</t>
    </rPh>
    <phoneticPr fontId="5"/>
  </si>
  <si>
    <t>白山中学校</t>
    <rPh sb="0" eb="2">
      <t>ハクサン</t>
    </rPh>
    <rPh sb="2" eb="5">
      <t>チュウガッコウ</t>
    </rPh>
    <phoneticPr fontId="5"/>
  </si>
  <si>
    <t>美杉中学校</t>
    <rPh sb="0" eb="2">
      <t>ミスギ</t>
    </rPh>
    <rPh sb="2" eb="5">
      <t>ナカ</t>
    </rPh>
    <phoneticPr fontId="5"/>
  </si>
  <si>
    <t>H28</t>
    <phoneticPr fontId="4"/>
  </si>
  <si>
    <t>栗葉</t>
    <rPh sb="0" eb="1">
      <t>クリ</t>
    </rPh>
    <phoneticPr fontId="4"/>
  </si>
  <si>
    <t>中央学校給食センター</t>
    <rPh sb="0" eb="2">
      <t>チュウオウ</t>
    </rPh>
    <rPh sb="2" eb="4">
      <t>ガッコウ</t>
    </rPh>
    <rPh sb="4" eb="6">
      <t>キュウショク</t>
    </rPh>
    <phoneticPr fontId="5"/>
  </si>
  <si>
    <t>香良洲学校給食センター</t>
    <rPh sb="0" eb="3">
      <t>カラス</t>
    </rPh>
    <rPh sb="3" eb="5">
      <t>ガッコウ</t>
    </rPh>
    <rPh sb="5" eb="7">
      <t>キュウショク</t>
    </rPh>
    <phoneticPr fontId="5"/>
  </si>
  <si>
    <t>一志学校給食センター</t>
    <rPh sb="0" eb="2">
      <t>イチシ</t>
    </rPh>
    <rPh sb="2" eb="4">
      <t>ガッコウ</t>
    </rPh>
    <rPh sb="4" eb="6">
      <t>キュウショク</t>
    </rPh>
    <phoneticPr fontId="5"/>
  </si>
  <si>
    <t>教育研究支援課</t>
  </si>
  <si>
    <t>敬和</t>
    <phoneticPr fontId="4"/>
  </si>
  <si>
    <t>成美</t>
    <phoneticPr fontId="4"/>
  </si>
  <si>
    <t>ふれあい教室</t>
    <rPh sb="4" eb="6">
      <t>キョウシツ</t>
    </rPh>
    <phoneticPr fontId="5"/>
  </si>
  <si>
    <t>大学総務課</t>
  </si>
  <si>
    <t>養正地区放課後児童クラブきの子</t>
    <rPh sb="0" eb="1">
      <t>ヨウ</t>
    </rPh>
    <rPh sb="1" eb="2">
      <t>タダシ</t>
    </rPh>
    <rPh sb="2" eb="4">
      <t>チク</t>
    </rPh>
    <rPh sb="4" eb="7">
      <t>ホウカゴ</t>
    </rPh>
    <rPh sb="7" eb="9">
      <t>ジドウ</t>
    </rPh>
    <rPh sb="14" eb="15">
      <t>コ</t>
    </rPh>
    <phoneticPr fontId="3"/>
  </si>
  <si>
    <t>観音寺地区放課後児童クラブどんぐり会</t>
    <rPh sb="0" eb="3">
      <t>カンノンジ</t>
    </rPh>
    <rPh sb="3" eb="5">
      <t>チク</t>
    </rPh>
    <rPh sb="5" eb="10">
      <t>ホウカゴジドウ</t>
    </rPh>
    <rPh sb="17" eb="18">
      <t>カイ</t>
    </rPh>
    <phoneticPr fontId="3"/>
  </si>
  <si>
    <t>南立誠地区放課後児童クラブひまわり会ハッピー</t>
    <rPh sb="0" eb="1">
      <t>ミナミ</t>
    </rPh>
    <rPh sb="1" eb="2">
      <t>タ</t>
    </rPh>
    <rPh sb="2" eb="3">
      <t>マコト</t>
    </rPh>
    <rPh sb="3" eb="10">
      <t>チクホウカゴジドウ</t>
    </rPh>
    <rPh sb="17" eb="18">
      <t>カイ</t>
    </rPh>
    <phoneticPr fontId="3"/>
  </si>
  <si>
    <t>南立誠地区放課後児童クラブひまわり会スマイル</t>
    <rPh sb="0" eb="1">
      <t>ミナミ</t>
    </rPh>
    <rPh sb="1" eb="2">
      <t>タ</t>
    </rPh>
    <rPh sb="2" eb="3">
      <t>マコト</t>
    </rPh>
    <rPh sb="3" eb="10">
      <t>チクホウカゴジドウ</t>
    </rPh>
    <rPh sb="17" eb="18">
      <t>カイ</t>
    </rPh>
    <phoneticPr fontId="3"/>
  </si>
  <si>
    <t>北立誠地区放課後児童クラブたつの子会①たつ</t>
    <rPh sb="0" eb="1">
      <t>キタ</t>
    </rPh>
    <rPh sb="1" eb="2">
      <t>タ</t>
    </rPh>
    <rPh sb="2" eb="3">
      <t>マコト</t>
    </rPh>
    <rPh sb="3" eb="5">
      <t>チク</t>
    </rPh>
    <rPh sb="5" eb="10">
      <t>ホウカゴジドウ</t>
    </rPh>
    <rPh sb="16" eb="17">
      <t>コ</t>
    </rPh>
    <rPh sb="17" eb="18">
      <t>カイ</t>
    </rPh>
    <phoneticPr fontId="3"/>
  </si>
  <si>
    <t>敬和地区放課後児童クラブえのき会</t>
    <rPh sb="0" eb="1">
      <t>ケイ</t>
    </rPh>
    <rPh sb="1" eb="2">
      <t>ワ</t>
    </rPh>
    <rPh sb="2" eb="4">
      <t>チク</t>
    </rPh>
    <rPh sb="4" eb="9">
      <t>ホウカゴジドウ</t>
    </rPh>
    <rPh sb="15" eb="16">
      <t>カイ</t>
    </rPh>
    <phoneticPr fontId="3"/>
  </si>
  <si>
    <t>育生地区放課後児童クラブくるみ会１</t>
    <rPh sb="0" eb="1">
      <t>イク</t>
    </rPh>
    <rPh sb="1" eb="2">
      <t>ナマ</t>
    </rPh>
    <rPh sb="2" eb="4">
      <t>チク</t>
    </rPh>
    <rPh sb="4" eb="7">
      <t>ホウカゴ</t>
    </rPh>
    <rPh sb="7" eb="9">
      <t>ジドウ</t>
    </rPh>
    <rPh sb="15" eb="16">
      <t>カイ</t>
    </rPh>
    <phoneticPr fontId="3"/>
  </si>
  <si>
    <t>育生地区放課後児童クラブくるみ会２</t>
    <rPh sb="0" eb="1">
      <t>イク</t>
    </rPh>
    <rPh sb="1" eb="2">
      <t>ナマ</t>
    </rPh>
    <rPh sb="2" eb="4">
      <t>チク</t>
    </rPh>
    <rPh sb="4" eb="7">
      <t>ホウカゴ</t>
    </rPh>
    <rPh sb="7" eb="9">
      <t>ジドウ</t>
    </rPh>
    <rPh sb="15" eb="16">
      <t>カイ</t>
    </rPh>
    <phoneticPr fontId="3"/>
  </si>
  <si>
    <t>新町地区放課後児童クラブわかば会</t>
    <rPh sb="0" eb="2">
      <t>シンマチ</t>
    </rPh>
    <rPh sb="2" eb="4">
      <t>チク</t>
    </rPh>
    <rPh sb="4" eb="9">
      <t>ホウカゴジドウ</t>
    </rPh>
    <rPh sb="15" eb="16">
      <t>カイ</t>
    </rPh>
    <phoneticPr fontId="3"/>
  </si>
  <si>
    <t>藤水地区放課後児童クラブ藤っ子会藤</t>
    <rPh sb="0" eb="1">
      <t>フジ</t>
    </rPh>
    <rPh sb="1" eb="2">
      <t>ミズ</t>
    </rPh>
    <rPh sb="2" eb="4">
      <t>チク</t>
    </rPh>
    <rPh sb="4" eb="7">
      <t>ホウカゴ</t>
    </rPh>
    <rPh sb="7" eb="9">
      <t>ジドウ</t>
    </rPh>
    <rPh sb="12" eb="13">
      <t>フジ</t>
    </rPh>
    <rPh sb="14" eb="15">
      <t>コ</t>
    </rPh>
    <rPh sb="15" eb="16">
      <t>カイ</t>
    </rPh>
    <rPh sb="16" eb="17">
      <t>フジ</t>
    </rPh>
    <phoneticPr fontId="3"/>
  </si>
  <si>
    <t>藤水地区放課後児童クラブ藤っ子会水</t>
    <rPh sb="0" eb="1">
      <t>フジ</t>
    </rPh>
    <rPh sb="1" eb="2">
      <t>ミズ</t>
    </rPh>
    <rPh sb="2" eb="4">
      <t>チク</t>
    </rPh>
    <rPh sb="4" eb="7">
      <t>ホウカゴ</t>
    </rPh>
    <rPh sb="7" eb="9">
      <t>ジドウ</t>
    </rPh>
    <rPh sb="12" eb="13">
      <t>フジ</t>
    </rPh>
    <rPh sb="14" eb="15">
      <t>コ</t>
    </rPh>
    <rPh sb="15" eb="16">
      <t>カイ</t>
    </rPh>
    <rPh sb="16" eb="17">
      <t>ミズ</t>
    </rPh>
    <phoneticPr fontId="3"/>
  </si>
  <si>
    <t>高茶屋地区放課後児童クラブさくら会</t>
    <rPh sb="0" eb="3">
      <t>タカチャヤ</t>
    </rPh>
    <rPh sb="3" eb="10">
      <t>チクホウカゴジドウ</t>
    </rPh>
    <rPh sb="16" eb="17">
      <t>カイ</t>
    </rPh>
    <phoneticPr fontId="3"/>
  </si>
  <si>
    <t>神戸地区放課後児童クラブみどりっ子</t>
    <rPh sb="0" eb="2">
      <t>カンベ</t>
    </rPh>
    <rPh sb="2" eb="4">
      <t>チク</t>
    </rPh>
    <rPh sb="4" eb="9">
      <t>ホウカゴジドウ</t>
    </rPh>
    <rPh sb="16" eb="17">
      <t>コ</t>
    </rPh>
    <phoneticPr fontId="3"/>
  </si>
  <si>
    <t>櫛形地区放課後児童クラブくしがた会</t>
    <rPh sb="0" eb="2">
      <t>クシガタ</t>
    </rPh>
    <rPh sb="2" eb="4">
      <t>チク</t>
    </rPh>
    <rPh sb="4" eb="9">
      <t>ホウカゴジドウ</t>
    </rPh>
    <rPh sb="16" eb="17">
      <t>カイ</t>
    </rPh>
    <phoneticPr fontId="3"/>
  </si>
  <si>
    <t>雲出地区放課後児童クラブＡＳＫＩＤＳくらぶ</t>
    <rPh sb="0" eb="1">
      <t>クモ</t>
    </rPh>
    <rPh sb="1" eb="2">
      <t>デ</t>
    </rPh>
    <rPh sb="2" eb="9">
      <t>チクホウカゴジドウ</t>
    </rPh>
    <phoneticPr fontId="3"/>
  </si>
  <si>
    <t>一身田地区放課後児童クラブつくし会北</t>
    <rPh sb="0" eb="1">
      <t>イチ</t>
    </rPh>
    <rPh sb="1" eb="2">
      <t>ミ</t>
    </rPh>
    <rPh sb="2" eb="3">
      <t>タ</t>
    </rPh>
    <rPh sb="3" eb="5">
      <t>チク</t>
    </rPh>
    <rPh sb="5" eb="8">
      <t>ホウカゴ</t>
    </rPh>
    <rPh sb="8" eb="10">
      <t>ジドウ</t>
    </rPh>
    <rPh sb="16" eb="17">
      <t>カイ</t>
    </rPh>
    <rPh sb="17" eb="18">
      <t>キタ</t>
    </rPh>
    <phoneticPr fontId="3"/>
  </si>
  <si>
    <t>一身田地区放課後児童クラブつくし会南</t>
    <rPh sb="0" eb="1">
      <t>イチ</t>
    </rPh>
    <rPh sb="1" eb="2">
      <t>ミ</t>
    </rPh>
    <rPh sb="2" eb="3">
      <t>タ</t>
    </rPh>
    <rPh sb="3" eb="5">
      <t>チク</t>
    </rPh>
    <rPh sb="5" eb="8">
      <t>ホウカゴ</t>
    </rPh>
    <rPh sb="8" eb="10">
      <t>ジドウ</t>
    </rPh>
    <rPh sb="16" eb="17">
      <t>カイ</t>
    </rPh>
    <rPh sb="17" eb="18">
      <t>ミナミ</t>
    </rPh>
    <phoneticPr fontId="3"/>
  </si>
  <si>
    <t>白塚地区放課後児童クラブはまっ子会</t>
    <rPh sb="0" eb="4">
      <t>シラツカチク</t>
    </rPh>
    <rPh sb="4" eb="9">
      <t>ホウカゴジドウ</t>
    </rPh>
    <rPh sb="15" eb="16">
      <t>コ</t>
    </rPh>
    <rPh sb="16" eb="17">
      <t>カイ</t>
    </rPh>
    <phoneticPr fontId="3"/>
  </si>
  <si>
    <t>片田地区放課後児童クラブ青空会</t>
    <rPh sb="0" eb="2">
      <t>カタダ</t>
    </rPh>
    <rPh sb="2" eb="4">
      <t>チク</t>
    </rPh>
    <rPh sb="4" eb="9">
      <t>ホウカゴジドウ</t>
    </rPh>
    <rPh sb="12" eb="14">
      <t>アオゾラ</t>
    </rPh>
    <rPh sb="14" eb="15">
      <t>カイ</t>
    </rPh>
    <phoneticPr fontId="3"/>
  </si>
  <si>
    <t>大里</t>
    <rPh sb="0" eb="2">
      <t>オオサト</t>
    </rPh>
    <phoneticPr fontId="4"/>
  </si>
  <si>
    <t>西が丘地区放課後児童クラブ杉の子会１</t>
    <rPh sb="0" eb="1">
      <t>ニシ</t>
    </rPh>
    <rPh sb="2" eb="3">
      <t>オカ</t>
    </rPh>
    <rPh sb="3" eb="10">
      <t>チクホウカゴジドウ</t>
    </rPh>
    <rPh sb="13" eb="14">
      <t>スギ</t>
    </rPh>
    <rPh sb="15" eb="16">
      <t>コ</t>
    </rPh>
    <rPh sb="16" eb="17">
      <t>カイ</t>
    </rPh>
    <phoneticPr fontId="3"/>
  </si>
  <si>
    <t>西が丘地区放課後児童クラブ杉の子会２</t>
    <rPh sb="0" eb="1">
      <t>ニシ</t>
    </rPh>
    <rPh sb="2" eb="3">
      <t>オカ</t>
    </rPh>
    <rPh sb="3" eb="10">
      <t>チクホウカゴジドウ</t>
    </rPh>
    <rPh sb="13" eb="14">
      <t>スギ</t>
    </rPh>
    <rPh sb="15" eb="16">
      <t>コ</t>
    </rPh>
    <rPh sb="16" eb="17">
      <t>カイ</t>
    </rPh>
    <phoneticPr fontId="3"/>
  </si>
  <si>
    <t>豊が丘地区放課後児童クラブやまもも会</t>
    <rPh sb="0" eb="1">
      <t>ユタカ</t>
    </rPh>
    <rPh sb="2" eb="3">
      <t>オカ</t>
    </rPh>
    <rPh sb="3" eb="5">
      <t>チク</t>
    </rPh>
    <rPh sb="5" eb="8">
      <t>ホウカゴ</t>
    </rPh>
    <rPh sb="8" eb="10">
      <t>ジドウ</t>
    </rPh>
    <rPh sb="17" eb="18">
      <t>カイ</t>
    </rPh>
    <phoneticPr fontId="3"/>
  </si>
  <si>
    <t>南が丘地区放課後児童クラブたんぽぽクラブ１丁目</t>
    <rPh sb="0" eb="1">
      <t>ミナミ</t>
    </rPh>
    <rPh sb="2" eb="3">
      <t>オカ</t>
    </rPh>
    <rPh sb="3" eb="5">
      <t>チク</t>
    </rPh>
    <rPh sb="5" eb="8">
      <t>ホウカゴ</t>
    </rPh>
    <rPh sb="8" eb="10">
      <t>ジドウ</t>
    </rPh>
    <rPh sb="21" eb="23">
      <t>チョウメ</t>
    </rPh>
    <phoneticPr fontId="3"/>
  </si>
  <si>
    <t>南が丘地区放課後児童クラブたんぽぽクラブ２丁目</t>
    <rPh sb="0" eb="1">
      <t>ミナミ</t>
    </rPh>
    <rPh sb="2" eb="3">
      <t>オカ</t>
    </rPh>
    <rPh sb="3" eb="5">
      <t>チク</t>
    </rPh>
    <rPh sb="5" eb="8">
      <t>ホウカゴ</t>
    </rPh>
    <rPh sb="8" eb="10">
      <t>ジドウ</t>
    </rPh>
    <rPh sb="21" eb="23">
      <t>チョウメ</t>
    </rPh>
    <phoneticPr fontId="3"/>
  </si>
  <si>
    <t>南が丘地区放課後児童クラブたんぽぽクラブ３丁目</t>
    <rPh sb="0" eb="1">
      <t>ミナミ</t>
    </rPh>
    <rPh sb="2" eb="3">
      <t>オカ</t>
    </rPh>
    <rPh sb="3" eb="5">
      <t>チク</t>
    </rPh>
    <rPh sb="5" eb="8">
      <t>ホウカゴ</t>
    </rPh>
    <rPh sb="8" eb="10">
      <t>ジドウ</t>
    </rPh>
    <rPh sb="21" eb="23">
      <t>チョウメ</t>
    </rPh>
    <phoneticPr fontId="3"/>
  </si>
  <si>
    <t>誠之放課後児童クラブ</t>
    <rPh sb="0" eb="1">
      <t>マコト</t>
    </rPh>
    <rPh sb="1" eb="2">
      <t>コレ</t>
    </rPh>
    <rPh sb="2" eb="7">
      <t>ホウカゴジドウ</t>
    </rPh>
    <phoneticPr fontId="3"/>
  </si>
  <si>
    <t>成美放課後児童クラブ</t>
    <rPh sb="0" eb="1">
      <t>ナリ</t>
    </rPh>
    <rPh sb="1" eb="2">
      <t>ビ</t>
    </rPh>
    <rPh sb="2" eb="7">
      <t>ホウカゴジドウ</t>
    </rPh>
    <phoneticPr fontId="3"/>
  </si>
  <si>
    <t>桃園放課後児童クラブ</t>
    <rPh sb="0" eb="2">
      <t>モモゾノ</t>
    </rPh>
    <rPh sb="2" eb="7">
      <t>ホウカゴジドウ</t>
    </rPh>
    <phoneticPr fontId="3"/>
  </si>
  <si>
    <t>栗葉放課後児童クラブ</t>
    <rPh sb="0" eb="1">
      <t>クリ</t>
    </rPh>
    <rPh sb="1" eb="2">
      <t>ハ</t>
    </rPh>
    <rPh sb="2" eb="7">
      <t>ホウカゴジドウ</t>
    </rPh>
    <phoneticPr fontId="3"/>
  </si>
  <si>
    <t>上野放課後児童クラブ上野どんぐり会</t>
    <rPh sb="0" eb="2">
      <t>ウエノ</t>
    </rPh>
    <rPh sb="2" eb="5">
      <t>ホウカゴ</t>
    </rPh>
    <rPh sb="5" eb="7">
      <t>ジドウ</t>
    </rPh>
    <rPh sb="10" eb="12">
      <t>ウエノ</t>
    </rPh>
    <rPh sb="16" eb="17">
      <t>カイ</t>
    </rPh>
    <phoneticPr fontId="3"/>
  </si>
  <si>
    <t>千里ヶ丘放課後児童クラブひまわり会</t>
    <rPh sb="0" eb="2">
      <t>チサト</t>
    </rPh>
    <rPh sb="3" eb="4">
      <t>オカ</t>
    </rPh>
    <rPh sb="4" eb="7">
      <t>ホウカゴ</t>
    </rPh>
    <rPh sb="7" eb="9">
      <t>ジドウ</t>
    </rPh>
    <rPh sb="16" eb="17">
      <t>カイ</t>
    </rPh>
    <phoneticPr fontId="3"/>
  </si>
  <si>
    <t>村主放課後児童クラブすぐりんクラブ</t>
    <rPh sb="0" eb="2">
      <t>スグリ</t>
    </rPh>
    <rPh sb="2" eb="5">
      <t>ホウカゴ</t>
    </rPh>
    <rPh sb="5" eb="7">
      <t>ジドウ</t>
    </rPh>
    <phoneticPr fontId="3"/>
  </si>
  <si>
    <t>安濃放課後児童クラブひまわりクラブ</t>
    <rPh sb="0" eb="2">
      <t>アノウ</t>
    </rPh>
    <rPh sb="2" eb="5">
      <t>ホウカゴ</t>
    </rPh>
    <rPh sb="5" eb="7">
      <t>ジドウ</t>
    </rPh>
    <phoneticPr fontId="3"/>
  </si>
  <si>
    <t>明合放課後児童クラブさくらんぼクラブ</t>
    <rPh sb="0" eb="1">
      <t>メイ</t>
    </rPh>
    <rPh sb="1" eb="2">
      <t>ゴウ</t>
    </rPh>
    <rPh sb="2" eb="7">
      <t>ホウカゴジドウ</t>
    </rPh>
    <phoneticPr fontId="3"/>
  </si>
  <si>
    <t>香良洲放課後児童クラブなかよしキッズ</t>
    <rPh sb="0" eb="3">
      <t>カラス</t>
    </rPh>
    <rPh sb="3" eb="8">
      <t>ホウカゴジドウ</t>
    </rPh>
    <phoneticPr fontId="3"/>
  </si>
  <si>
    <t>家城地区放課後児童クラブいえキッズくらぶ</t>
    <rPh sb="0" eb="2">
      <t>イエシロ</t>
    </rPh>
    <rPh sb="2" eb="4">
      <t>チク</t>
    </rPh>
    <rPh sb="4" eb="7">
      <t>ホウカゴ</t>
    </rPh>
    <rPh sb="7" eb="9">
      <t>ジドウ</t>
    </rPh>
    <phoneticPr fontId="3"/>
  </si>
  <si>
    <t>川口放課後児童クラブかわぐちの学童</t>
    <rPh sb="0" eb="2">
      <t>カワグチ</t>
    </rPh>
    <rPh sb="2" eb="5">
      <t>ホウカゴ</t>
    </rPh>
    <rPh sb="5" eb="7">
      <t>ジドウ</t>
    </rPh>
    <rPh sb="15" eb="17">
      <t>ガクドウ</t>
    </rPh>
    <phoneticPr fontId="3"/>
  </si>
  <si>
    <t>大三放課後児童クラブＷＡＩＷＡＩくらぶ</t>
    <rPh sb="0" eb="2">
      <t>オオミツ</t>
    </rPh>
    <rPh sb="2" eb="7">
      <t>ホウカゴジドウ</t>
    </rPh>
    <phoneticPr fontId="3"/>
  </si>
  <si>
    <t>倭放課後児童クラブみんなの倭</t>
    <rPh sb="0" eb="1">
      <t>ヤマト</t>
    </rPh>
    <rPh sb="1" eb="6">
      <t>ホウカゴジドウ</t>
    </rPh>
    <rPh sb="13" eb="14">
      <t>ヤマト</t>
    </rPh>
    <phoneticPr fontId="3"/>
  </si>
  <si>
    <t>北立誠地区放課後児童クラブたつの子会②のこ</t>
    <phoneticPr fontId="3"/>
  </si>
  <si>
    <t>大里地区放課後児童クラブびーだまクラブ</t>
    <rPh sb="0" eb="2">
      <t>オオサト</t>
    </rPh>
    <rPh sb="2" eb="4">
      <t>チク</t>
    </rPh>
    <rPh sb="4" eb="7">
      <t>ホウカゴ</t>
    </rPh>
    <rPh sb="7" eb="9">
      <t>ジドウ</t>
    </rPh>
    <phoneticPr fontId="3"/>
  </si>
  <si>
    <t>アドバンスキッズくらぶ</t>
    <phoneticPr fontId="3"/>
  </si>
  <si>
    <t>中央保育園</t>
    <rPh sb="0" eb="2">
      <t>チュウオウ</t>
    </rPh>
    <rPh sb="2" eb="5">
      <t>ホイクエン</t>
    </rPh>
    <phoneticPr fontId="3"/>
  </si>
  <si>
    <t>観音寺保育園</t>
    <rPh sb="0" eb="3">
      <t>カンノンジ</t>
    </rPh>
    <rPh sb="3" eb="6">
      <t>ホイクエン</t>
    </rPh>
    <phoneticPr fontId="3"/>
  </si>
  <si>
    <t>乙部保育園</t>
    <rPh sb="0" eb="2">
      <t>オトベ</t>
    </rPh>
    <rPh sb="2" eb="5">
      <t>ホイクエン</t>
    </rPh>
    <phoneticPr fontId="3"/>
  </si>
  <si>
    <t>橋南保育園</t>
    <rPh sb="0" eb="2">
      <t>キョウナン</t>
    </rPh>
    <rPh sb="2" eb="5">
      <t>ホイクエン</t>
    </rPh>
    <phoneticPr fontId="3"/>
  </si>
  <si>
    <t>雲出保育園</t>
    <rPh sb="0" eb="2">
      <t>クモズ</t>
    </rPh>
    <rPh sb="2" eb="5">
      <t>ホイクエン</t>
    </rPh>
    <phoneticPr fontId="3"/>
  </si>
  <si>
    <t>栗真保育園</t>
    <rPh sb="0" eb="2">
      <t>クリマ</t>
    </rPh>
    <rPh sb="2" eb="5">
      <t>ホイクエン</t>
    </rPh>
    <phoneticPr fontId="3"/>
  </si>
  <si>
    <t>櫛形</t>
    <rPh sb="0" eb="2">
      <t>クシガタ</t>
    </rPh>
    <phoneticPr fontId="4"/>
  </si>
  <si>
    <t>北部保育園</t>
    <rPh sb="0" eb="2">
      <t>ホクブ</t>
    </rPh>
    <rPh sb="2" eb="5">
      <t>ホイクエン</t>
    </rPh>
    <phoneticPr fontId="3"/>
  </si>
  <si>
    <t>北口保育園</t>
    <rPh sb="0" eb="2">
      <t>キタグチ</t>
    </rPh>
    <rPh sb="2" eb="5">
      <t>ホイクエン</t>
    </rPh>
    <phoneticPr fontId="3"/>
  </si>
  <si>
    <t>こべき保育園</t>
    <rPh sb="3" eb="6">
      <t>ホイクエン</t>
    </rPh>
    <phoneticPr fontId="3"/>
  </si>
  <si>
    <t>ひとみね保育園</t>
    <rPh sb="4" eb="7">
      <t>ホイクエン</t>
    </rPh>
    <phoneticPr fontId="3"/>
  </si>
  <si>
    <t>野村保育園</t>
    <rPh sb="0" eb="2">
      <t>ノムラ</t>
    </rPh>
    <rPh sb="2" eb="5">
      <t>ホイクエン</t>
    </rPh>
    <phoneticPr fontId="3"/>
  </si>
  <si>
    <t>千里ヶ丘保育園</t>
    <rPh sb="0" eb="4">
      <t>チサトガオカ</t>
    </rPh>
    <rPh sb="4" eb="7">
      <t>ホイクエン</t>
    </rPh>
    <phoneticPr fontId="3"/>
  </si>
  <si>
    <t>新町</t>
    <rPh sb="0" eb="2">
      <t>シンマチ</t>
    </rPh>
    <phoneticPr fontId="4"/>
  </si>
  <si>
    <t>修成</t>
    <rPh sb="0" eb="2">
      <t>シュウセイ</t>
    </rPh>
    <phoneticPr fontId="4"/>
  </si>
  <si>
    <t>大井</t>
    <rPh sb="0" eb="2">
      <t>オオイ</t>
    </rPh>
    <phoneticPr fontId="4"/>
  </si>
  <si>
    <t>立誠保育園</t>
    <rPh sb="0" eb="2">
      <t>リッセイ</t>
    </rPh>
    <rPh sb="2" eb="5">
      <t>ホイクエン</t>
    </rPh>
    <phoneticPr fontId="3"/>
  </si>
  <si>
    <t>高洲保育園</t>
    <rPh sb="0" eb="2">
      <t>タカス</t>
    </rPh>
    <rPh sb="2" eb="5">
      <t>ホイクエン</t>
    </rPh>
    <phoneticPr fontId="3"/>
  </si>
  <si>
    <t>相愛保育園</t>
    <rPh sb="0" eb="2">
      <t>ソウアイ</t>
    </rPh>
    <rPh sb="2" eb="5">
      <t>ホイクエン</t>
    </rPh>
    <phoneticPr fontId="3"/>
  </si>
  <si>
    <t>安濃保育園</t>
    <rPh sb="0" eb="2">
      <t>アノウ</t>
    </rPh>
    <rPh sb="2" eb="5">
      <t>ホイクエン</t>
    </rPh>
    <phoneticPr fontId="3"/>
  </si>
  <si>
    <t>川合保育園</t>
    <rPh sb="0" eb="5">
      <t>カワイホイクエン</t>
    </rPh>
    <phoneticPr fontId="3"/>
  </si>
  <si>
    <t>八知保育園</t>
    <rPh sb="0" eb="2">
      <t>ヤチ</t>
    </rPh>
    <rPh sb="2" eb="5">
      <t>ホイクエン</t>
    </rPh>
    <phoneticPr fontId="3"/>
  </si>
  <si>
    <t>南立誠幼稚園</t>
    <phoneticPr fontId="3"/>
  </si>
  <si>
    <t>敬和幼稚園</t>
    <phoneticPr fontId="3"/>
  </si>
  <si>
    <t>藤水幼稚園</t>
    <phoneticPr fontId="3"/>
  </si>
  <si>
    <t>巽ヶ丘幼稚園</t>
    <phoneticPr fontId="3"/>
  </si>
  <si>
    <t>桃園幼稚園</t>
    <phoneticPr fontId="3"/>
  </si>
  <si>
    <t>戸木幼稚園</t>
    <phoneticPr fontId="3"/>
  </si>
  <si>
    <t>榊原幼稚園</t>
    <phoneticPr fontId="3"/>
  </si>
  <si>
    <t>黒田幼稚園</t>
    <phoneticPr fontId="3"/>
  </si>
  <si>
    <t>みさと幼稚園</t>
    <rPh sb="3" eb="5">
      <t>ヨウチ</t>
    </rPh>
    <rPh sb="5" eb="6">
      <t>エン</t>
    </rPh>
    <phoneticPr fontId="3"/>
  </si>
  <si>
    <t>村主幼稚園</t>
    <phoneticPr fontId="3"/>
  </si>
  <si>
    <t>安濃幼稚園</t>
    <phoneticPr fontId="3"/>
  </si>
  <si>
    <t>明合幼稚園</t>
    <phoneticPr fontId="3"/>
  </si>
  <si>
    <t>川合幼稚園</t>
    <rPh sb="0" eb="2">
      <t>カワイ</t>
    </rPh>
    <rPh sb="2" eb="5">
      <t>ヨウチエン</t>
    </rPh>
    <phoneticPr fontId="3"/>
  </si>
  <si>
    <t>津みどりの森こども園</t>
    <phoneticPr fontId="3"/>
  </si>
  <si>
    <t>芸濃こども園</t>
    <rPh sb="0" eb="2">
      <t>ゲイノウ</t>
    </rPh>
    <rPh sb="5" eb="6">
      <t>エン</t>
    </rPh>
    <phoneticPr fontId="3"/>
  </si>
  <si>
    <t>香良洲浜っ子幼児園</t>
    <rPh sb="0" eb="3">
      <t>カラス</t>
    </rPh>
    <rPh sb="6" eb="8">
      <t>ヨウジ</t>
    </rPh>
    <phoneticPr fontId="3"/>
  </si>
  <si>
    <t>一志こども園</t>
    <rPh sb="0" eb="2">
      <t>イチシ</t>
    </rPh>
    <rPh sb="5" eb="6">
      <t>エン</t>
    </rPh>
    <phoneticPr fontId="3"/>
  </si>
  <si>
    <t>白山こども園</t>
    <phoneticPr fontId="3"/>
  </si>
  <si>
    <t>椋本</t>
    <phoneticPr fontId="4"/>
  </si>
  <si>
    <t>安西</t>
    <phoneticPr fontId="4"/>
  </si>
  <si>
    <t>垂水1300番地</t>
  </si>
  <si>
    <t>芸濃町椋本6146番地2</t>
  </si>
  <si>
    <t>南立誠</t>
    <phoneticPr fontId="4"/>
  </si>
  <si>
    <t>桜橋子育て支援センター</t>
    <rPh sb="0" eb="2">
      <t>サクラバシ</t>
    </rPh>
    <rPh sb="2" eb="4">
      <t>コソダ</t>
    </rPh>
    <rPh sb="5" eb="7">
      <t>シエン</t>
    </rPh>
    <phoneticPr fontId="5"/>
  </si>
  <si>
    <t>芸濃子育て支援センター「ぷちぷち」</t>
    <rPh sb="0" eb="2">
      <t>ゲイノウ</t>
    </rPh>
    <rPh sb="2" eb="4">
      <t>コソダ</t>
    </rPh>
    <rPh sb="5" eb="7">
      <t>シエン</t>
    </rPh>
    <phoneticPr fontId="5"/>
  </si>
  <si>
    <t>安濃子育て支援センター「わくわくランド」</t>
    <phoneticPr fontId="5"/>
  </si>
  <si>
    <t>浜っ子幼児園子育て支援センター</t>
    <phoneticPr fontId="5"/>
  </si>
  <si>
    <t>川合</t>
    <phoneticPr fontId="4"/>
  </si>
  <si>
    <t>川合子育て支援センター「かんがるールーム」</t>
    <rPh sb="0" eb="2">
      <t>カワイ</t>
    </rPh>
    <phoneticPr fontId="5"/>
  </si>
  <si>
    <t>中河原2075番地</t>
  </si>
  <si>
    <t>1,567㎡</t>
  </si>
  <si>
    <t>福祉課</t>
  </si>
  <si>
    <t>久居北口町862番地5</t>
  </si>
  <si>
    <t>市民福祉課（一志）</t>
  </si>
  <si>
    <t>一志町高野160番地699</t>
  </si>
  <si>
    <t>養正</t>
    <phoneticPr fontId="4"/>
  </si>
  <si>
    <t>まん中こども館</t>
    <rPh sb="2" eb="3">
      <t>ナカ</t>
    </rPh>
    <rPh sb="6" eb="7">
      <t>カン</t>
    </rPh>
    <phoneticPr fontId="5"/>
  </si>
  <si>
    <t>さくら児童館</t>
    <rPh sb="3" eb="6">
      <t>ジドウカン</t>
    </rPh>
    <phoneticPr fontId="5"/>
  </si>
  <si>
    <t>たるみ子育て交流館</t>
    <rPh sb="3" eb="5">
      <t>コソダ</t>
    </rPh>
    <rPh sb="6" eb="8">
      <t>コウリュウ</t>
    </rPh>
    <rPh sb="8" eb="9">
      <t>カン</t>
    </rPh>
    <phoneticPr fontId="5"/>
  </si>
  <si>
    <t>久居児童センター</t>
    <rPh sb="0" eb="2">
      <t>ヒサイ</t>
    </rPh>
    <rPh sb="2" eb="4">
      <t>ジドウ</t>
    </rPh>
    <phoneticPr fontId="5"/>
  </si>
  <si>
    <t>げいのうわんぱーく</t>
    <phoneticPr fontId="5"/>
  </si>
  <si>
    <t>川合児童館</t>
    <rPh sb="0" eb="2">
      <t>カワイ</t>
    </rPh>
    <rPh sb="2" eb="5">
      <t>ジドウカン</t>
    </rPh>
    <phoneticPr fontId="5"/>
  </si>
  <si>
    <t>高岡</t>
    <phoneticPr fontId="4"/>
  </si>
  <si>
    <t>一志児童館</t>
    <rPh sb="0" eb="2">
      <t>イチシ</t>
    </rPh>
    <rPh sb="2" eb="5">
      <t>ジドウカン</t>
    </rPh>
    <phoneticPr fontId="5"/>
  </si>
  <si>
    <t>高齢福祉課</t>
  </si>
  <si>
    <t>市民福祉課（河芸）</t>
  </si>
  <si>
    <t>河芸町浜田868番地</t>
  </si>
  <si>
    <t>市民福祉課（美杉）</t>
  </si>
  <si>
    <t>美杉町奥津929番地</t>
  </si>
  <si>
    <t>まん中老人福祉センター</t>
    <rPh sb="2" eb="3">
      <t>ナカ</t>
    </rPh>
    <rPh sb="3" eb="5">
      <t>ロウジン</t>
    </rPh>
    <rPh sb="5" eb="7">
      <t>フクシ</t>
    </rPh>
    <phoneticPr fontId="3"/>
  </si>
  <si>
    <t>北部老人福祉センター</t>
    <rPh sb="0" eb="2">
      <t>ホクブ</t>
    </rPh>
    <rPh sb="2" eb="4">
      <t>ロウジン</t>
    </rPh>
    <rPh sb="4" eb="6">
      <t>フクシ</t>
    </rPh>
    <phoneticPr fontId="3"/>
  </si>
  <si>
    <t>西部老人福祉センター</t>
    <rPh sb="0" eb="2">
      <t>セイブ</t>
    </rPh>
    <rPh sb="2" eb="4">
      <t>ロウジン</t>
    </rPh>
    <rPh sb="4" eb="6">
      <t>フクシ</t>
    </rPh>
    <phoneticPr fontId="3"/>
  </si>
  <si>
    <t>たるみ老人福祉センター</t>
    <rPh sb="3" eb="5">
      <t>ロウジン</t>
    </rPh>
    <rPh sb="5" eb="7">
      <t>フクシ</t>
    </rPh>
    <phoneticPr fontId="3"/>
  </si>
  <si>
    <t>久居老人福祉センター</t>
    <rPh sb="0" eb="2">
      <t>ヒサイ</t>
    </rPh>
    <rPh sb="2" eb="4">
      <t>ロウジン</t>
    </rPh>
    <rPh sb="4" eb="6">
      <t>フクシ</t>
    </rPh>
    <phoneticPr fontId="3"/>
  </si>
  <si>
    <t>河芸ほほえみセンター</t>
    <rPh sb="0" eb="2">
      <t>カワゲ</t>
    </rPh>
    <phoneticPr fontId="3"/>
  </si>
  <si>
    <t>香良洲老人福祉センター</t>
    <rPh sb="0" eb="3">
      <t>カラス</t>
    </rPh>
    <rPh sb="3" eb="5">
      <t>ロウジン</t>
    </rPh>
    <rPh sb="5" eb="7">
      <t>フクシ</t>
    </rPh>
    <phoneticPr fontId="3"/>
  </si>
  <si>
    <t>美杉高齢者生活福祉センター</t>
    <rPh sb="0" eb="2">
      <t>ミスギ</t>
    </rPh>
    <rPh sb="2" eb="5">
      <t>コウレイシャ</t>
    </rPh>
    <rPh sb="5" eb="7">
      <t>セイカツ</t>
    </rPh>
    <rPh sb="7" eb="9">
      <t>フクシ</t>
    </rPh>
    <phoneticPr fontId="3"/>
  </si>
  <si>
    <t>久居総合福祉会館</t>
  </si>
  <si>
    <t>芸濃福祉センター</t>
    <rPh sb="0" eb="2">
      <t>ゲイノウ</t>
    </rPh>
    <rPh sb="2" eb="4">
      <t>フクシ</t>
    </rPh>
    <phoneticPr fontId="6"/>
  </si>
  <si>
    <t>美里社会福祉センター</t>
    <rPh sb="0" eb="2">
      <t>ミサト</t>
    </rPh>
    <rPh sb="2" eb="4">
      <t>シャカイ</t>
    </rPh>
    <rPh sb="4" eb="6">
      <t>フクシ</t>
    </rPh>
    <phoneticPr fontId="6"/>
  </si>
  <si>
    <t>一志福祉センター</t>
    <rPh sb="0" eb="2">
      <t>イチシ</t>
    </rPh>
    <rPh sb="2" eb="4">
      <t>フクシ</t>
    </rPh>
    <phoneticPr fontId="6"/>
  </si>
  <si>
    <t>一志町波瀬2258番地1</t>
  </si>
  <si>
    <t>一志町高野1321番地1</t>
  </si>
  <si>
    <t>美杉町八知5550番地1</t>
  </si>
  <si>
    <t>障がい福祉課</t>
  </si>
  <si>
    <t>介護保険課</t>
  </si>
  <si>
    <t>母子寡婦福祉会館</t>
    <rPh sb="0" eb="2">
      <t>ボシ</t>
    </rPh>
    <rPh sb="2" eb="4">
      <t>カフ</t>
    </rPh>
    <rPh sb="4" eb="6">
      <t>フクシ</t>
    </rPh>
    <rPh sb="6" eb="8">
      <t>カイカン</t>
    </rPh>
    <phoneticPr fontId="6"/>
  </si>
  <si>
    <t xml:space="preserve">基幹障がい者相談支援センター・地域障がい者相談支援センター </t>
    <phoneticPr fontId="6"/>
  </si>
  <si>
    <t>身体障害者福祉会館</t>
    <phoneticPr fontId="6"/>
  </si>
  <si>
    <t>共同浴場さくらゆ</t>
    <rPh sb="0" eb="2">
      <t>キョウドウ</t>
    </rPh>
    <rPh sb="2" eb="4">
      <t>ヨクジョウ</t>
    </rPh>
    <phoneticPr fontId="3"/>
  </si>
  <si>
    <t>RC
(一部S)</t>
    <rPh sb="4" eb="6">
      <t>イチブ</t>
    </rPh>
    <phoneticPr fontId="6"/>
  </si>
  <si>
    <t>中央保健センター</t>
    <rPh sb="0" eb="2">
      <t>チュウオウ</t>
    </rPh>
    <rPh sb="2" eb="4">
      <t>ホケン</t>
    </rPh>
    <phoneticPr fontId="3"/>
  </si>
  <si>
    <t>久居保健センター</t>
    <rPh sb="0" eb="2">
      <t>ヒサイ</t>
    </rPh>
    <rPh sb="2" eb="4">
      <t>ホケン</t>
    </rPh>
    <phoneticPr fontId="3"/>
  </si>
  <si>
    <t>河芸保健センター</t>
    <rPh sb="0" eb="2">
      <t>カワゲ</t>
    </rPh>
    <rPh sb="2" eb="4">
      <t>ホケン</t>
    </rPh>
    <phoneticPr fontId="3"/>
  </si>
  <si>
    <t>芸濃保健センター</t>
    <rPh sb="0" eb="2">
      <t>ゲイノウ</t>
    </rPh>
    <rPh sb="2" eb="4">
      <t>ホケン</t>
    </rPh>
    <phoneticPr fontId="3"/>
  </si>
  <si>
    <t>美里保健センター</t>
    <rPh sb="0" eb="2">
      <t>ミサト</t>
    </rPh>
    <rPh sb="2" eb="4">
      <t>ホケン</t>
    </rPh>
    <phoneticPr fontId="3"/>
  </si>
  <si>
    <t>安濃保健センター</t>
    <rPh sb="0" eb="2">
      <t>アノウ</t>
    </rPh>
    <rPh sb="2" eb="4">
      <t>ホケン</t>
    </rPh>
    <phoneticPr fontId="3"/>
  </si>
  <si>
    <t>香良洲保健センター</t>
    <phoneticPr fontId="3"/>
  </si>
  <si>
    <t>一志保健センター</t>
    <rPh sb="0" eb="2">
      <t>イチシ</t>
    </rPh>
    <rPh sb="2" eb="4">
      <t>ホケン</t>
    </rPh>
    <phoneticPr fontId="3"/>
  </si>
  <si>
    <t>白山保健センター</t>
    <rPh sb="0" eb="2">
      <t>ハクサン</t>
    </rPh>
    <rPh sb="2" eb="4">
      <t>ホケン</t>
    </rPh>
    <phoneticPr fontId="3"/>
  </si>
  <si>
    <t>美杉保健センター</t>
    <rPh sb="0" eb="2">
      <t>ミスギ</t>
    </rPh>
    <rPh sb="2" eb="4">
      <t>ホケン</t>
    </rPh>
    <phoneticPr fontId="3"/>
  </si>
  <si>
    <t>地域医療推進室</t>
  </si>
  <si>
    <t>大里窪田町327番地1</t>
  </si>
  <si>
    <t>久居本町1400番地2</t>
  </si>
  <si>
    <t>保険医療助成課</t>
  </si>
  <si>
    <t>美杉町太郎生2118番地4</t>
  </si>
  <si>
    <t>養正</t>
    <rPh sb="0" eb="2">
      <t>ヨウセイ</t>
    </rPh>
    <phoneticPr fontId="4"/>
  </si>
  <si>
    <t>応急クリニック</t>
    <rPh sb="0" eb="2">
      <t>オウキュウ</t>
    </rPh>
    <phoneticPr fontId="3"/>
  </si>
  <si>
    <t>RC</t>
    <phoneticPr fontId="6"/>
  </si>
  <si>
    <t>こども応急クリニック・休日デンタルクリニック</t>
    <rPh sb="3" eb="5">
      <t>オウキュウ</t>
    </rPh>
    <rPh sb="11" eb="13">
      <t>キュウジツ</t>
    </rPh>
    <phoneticPr fontId="3"/>
  </si>
  <si>
    <t>S</t>
    <phoneticPr fontId="6"/>
  </si>
  <si>
    <t>久居休日応急診療所</t>
    <rPh sb="0" eb="2">
      <t>ヒサイ</t>
    </rPh>
    <rPh sb="2" eb="4">
      <t>キュウジツ</t>
    </rPh>
    <rPh sb="4" eb="6">
      <t>オウキュウ</t>
    </rPh>
    <rPh sb="6" eb="9">
      <t>シンリョウショ</t>
    </rPh>
    <phoneticPr fontId="3"/>
  </si>
  <si>
    <t>国民健康保険竹原診療所</t>
    <rPh sb="0" eb="2">
      <t>コクミン</t>
    </rPh>
    <rPh sb="2" eb="4">
      <t>ケンコウ</t>
    </rPh>
    <rPh sb="4" eb="6">
      <t>ホケン</t>
    </rPh>
    <rPh sb="6" eb="8">
      <t>タケハラ</t>
    </rPh>
    <rPh sb="8" eb="11">
      <t>シンリョウショ</t>
    </rPh>
    <phoneticPr fontId="3"/>
  </si>
  <si>
    <t>家庭医療クリニック</t>
    <rPh sb="0" eb="2">
      <t>カテイ</t>
    </rPh>
    <rPh sb="2" eb="4">
      <t>イリョウ</t>
    </rPh>
    <phoneticPr fontId="3"/>
  </si>
  <si>
    <t>W</t>
    <phoneticPr fontId="6"/>
  </si>
  <si>
    <t>財産管理課</t>
  </si>
  <si>
    <t>H29</t>
    <phoneticPr fontId="4"/>
  </si>
  <si>
    <t>河芸町浜田808番地</t>
  </si>
  <si>
    <t>39人</t>
    <rPh sb="2" eb="3">
      <t>ヒト</t>
    </rPh>
    <phoneticPr fontId="4"/>
  </si>
  <si>
    <t>30人</t>
    <rPh sb="2" eb="3">
      <t>ヒト</t>
    </rPh>
    <phoneticPr fontId="4"/>
  </si>
  <si>
    <t>美里町三郷48番地1</t>
  </si>
  <si>
    <t>32人</t>
    <rPh sb="2" eb="3">
      <t>ヒト</t>
    </rPh>
    <phoneticPr fontId="4"/>
  </si>
  <si>
    <t>香良洲町1878番地</t>
  </si>
  <si>
    <t>一志町田尻593番地2</t>
  </si>
  <si>
    <t>津市役所本庁舎</t>
    <rPh sb="0" eb="4">
      <t>ツシヤクショ</t>
    </rPh>
    <rPh sb="4" eb="7">
      <t>ホンチョウシャ</t>
    </rPh>
    <phoneticPr fontId="3"/>
  </si>
  <si>
    <t>教育委員会庁舎</t>
    <rPh sb="0" eb="2">
      <t>キョウイク</t>
    </rPh>
    <rPh sb="2" eb="5">
      <t>イインカイ</t>
    </rPh>
    <rPh sb="5" eb="7">
      <t>チョウシャ</t>
    </rPh>
    <phoneticPr fontId="3"/>
  </si>
  <si>
    <t>久居庁舎</t>
    <rPh sb="0" eb="2">
      <t>ヒサイ</t>
    </rPh>
    <rPh sb="2" eb="4">
      <t>チョウシャ</t>
    </rPh>
    <phoneticPr fontId="3"/>
  </si>
  <si>
    <t>河芸庁舎</t>
    <rPh sb="0" eb="2">
      <t>カワゲ</t>
    </rPh>
    <rPh sb="2" eb="4">
      <t>チョウシャ</t>
    </rPh>
    <phoneticPr fontId="3"/>
  </si>
  <si>
    <t>芸濃庁舎</t>
    <rPh sb="0" eb="2">
      <t>ゲイノウ</t>
    </rPh>
    <rPh sb="2" eb="4">
      <t>チョウシャ</t>
    </rPh>
    <phoneticPr fontId="3"/>
  </si>
  <si>
    <t>美里庁舎</t>
    <rPh sb="0" eb="2">
      <t>ミサト</t>
    </rPh>
    <rPh sb="2" eb="4">
      <t>チョウシャ</t>
    </rPh>
    <phoneticPr fontId="3"/>
  </si>
  <si>
    <t>安濃庁舎</t>
    <rPh sb="0" eb="2">
      <t>アノウ</t>
    </rPh>
    <rPh sb="2" eb="4">
      <t>チョウシャ</t>
    </rPh>
    <phoneticPr fontId="3"/>
  </si>
  <si>
    <t>香良洲庁舎</t>
    <rPh sb="0" eb="3">
      <t>カラス</t>
    </rPh>
    <phoneticPr fontId="3"/>
  </si>
  <si>
    <t>一志庁舎</t>
    <rPh sb="0" eb="2">
      <t>イチシ</t>
    </rPh>
    <rPh sb="2" eb="4">
      <t>チョウシャ</t>
    </rPh>
    <phoneticPr fontId="3"/>
  </si>
  <si>
    <t>白山庁舎</t>
    <rPh sb="0" eb="2">
      <t>ハクサン</t>
    </rPh>
    <rPh sb="2" eb="4">
      <t>チョウシャ</t>
    </rPh>
    <phoneticPr fontId="3"/>
  </si>
  <si>
    <t>美杉庁舎</t>
    <rPh sb="0" eb="2">
      <t>ミスギ</t>
    </rPh>
    <rPh sb="2" eb="4">
      <t>チョウシャ</t>
    </rPh>
    <phoneticPr fontId="3"/>
  </si>
  <si>
    <t>津北工事事務所</t>
  </si>
  <si>
    <t>片田田中町1383番地</t>
  </si>
  <si>
    <t>津</t>
    <rPh sb="0" eb="1">
      <t>ツ</t>
    </rPh>
    <phoneticPr fontId="4"/>
  </si>
  <si>
    <t>津北工事事務所</t>
    <phoneticPr fontId="3"/>
  </si>
  <si>
    <t>津市建設作業事務所</t>
    <rPh sb="0" eb="2">
      <t>ツシ</t>
    </rPh>
    <rPh sb="2" eb="4">
      <t>ケンセツ</t>
    </rPh>
    <rPh sb="4" eb="6">
      <t>サギョウ</t>
    </rPh>
    <rPh sb="6" eb="8">
      <t>ジム</t>
    </rPh>
    <rPh sb="8" eb="9">
      <t>ショ</t>
    </rPh>
    <phoneticPr fontId="3"/>
  </si>
  <si>
    <t>藤水出張所</t>
  </si>
  <si>
    <t>3人</t>
    <rPh sb="1" eb="2">
      <t>ヒト</t>
    </rPh>
    <phoneticPr fontId="4"/>
  </si>
  <si>
    <t>神戸出張所</t>
  </si>
  <si>
    <t>7人</t>
    <rPh sb="1" eb="2">
      <t>ヒト</t>
    </rPh>
    <phoneticPr fontId="4"/>
  </si>
  <si>
    <t>櫛形出張所</t>
  </si>
  <si>
    <t>雲出出張所</t>
  </si>
  <si>
    <t>一身田出張所</t>
  </si>
  <si>
    <t>白塚出張所</t>
  </si>
  <si>
    <t>栗真出張所</t>
  </si>
  <si>
    <t>片田出張所</t>
  </si>
  <si>
    <t>大里出張所</t>
  </si>
  <si>
    <t>高野尾出張所</t>
  </si>
  <si>
    <t>榊原出張所</t>
  </si>
  <si>
    <t>大三出張所</t>
  </si>
  <si>
    <t>倭出張所</t>
  </si>
  <si>
    <t>3人</t>
    <phoneticPr fontId="4"/>
  </si>
  <si>
    <t>消防総務課</t>
  </si>
  <si>
    <t>久居明神町2276番地</t>
  </si>
  <si>
    <t>美里町足坂901番地2</t>
  </si>
  <si>
    <t>安濃町川西2097番地</t>
  </si>
  <si>
    <t>一志町高野160番地39</t>
  </si>
  <si>
    <t>白山町南家城2761番地</t>
  </si>
  <si>
    <t>美杉町奥津910番地1</t>
  </si>
  <si>
    <t>中消防署</t>
    <phoneticPr fontId="3"/>
  </si>
  <si>
    <t>久居消防署南分署</t>
    <phoneticPr fontId="3"/>
  </si>
  <si>
    <t>消防本部・久居消防署</t>
    <rPh sb="0" eb="2">
      <t>ショウボウ</t>
    </rPh>
    <rPh sb="2" eb="4">
      <t>ホンブ</t>
    </rPh>
    <phoneticPr fontId="3"/>
  </si>
  <si>
    <t>北消防署河芸分署</t>
    <phoneticPr fontId="3"/>
  </si>
  <si>
    <t>北消防署芸濃分署</t>
    <phoneticPr fontId="3"/>
  </si>
  <si>
    <t>久居消防署美里分署</t>
    <phoneticPr fontId="3"/>
  </si>
  <si>
    <t>中消防署安濃分署</t>
    <phoneticPr fontId="3"/>
  </si>
  <si>
    <t>久居消防署香良洲分遣所</t>
    <phoneticPr fontId="3"/>
  </si>
  <si>
    <t>白山消防署一志分署　　</t>
    <phoneticPr fontId="3"/>
  </si>
  <si>
    <t>白山消防署　　　　　　　</t>
    <phoneticPr fontId="3"/>
  </si>
  <si>
    <t>白山消防署美杉分署　　　　　</t>
    <phoneticPr fontId="3"/>
  </si>
  <si>
    <t>津方面団橋南分団車庫</t>
    <phoneticPr fontId="3"/>
  </si>
  <si>
    <t>津方面団高野尾分団車庫</t>
    <phoneticPr fontId="3"/>
  </si>
  <si>
    <t>津方面団大里分団車庫</t>
    <phoneticPr fontId="3"/>
  </si>
  <si>
    <t>津方面団神戸分団車庫</t>
    <phoneticPr fontId="3"/>
  </si>
  <si>
    <t>津方面団櫛形分団車庫</t>
    <phoneticPr fontId="3"/>
  </si>
  <si>
    <t>津方面団片田分団車庫</t>
    <phoneticPr fontId="3"/>
  </si>
  <si>
    <t>津方面団藤水分団車庫</t>
    <phoneticPr fontId="3"/>
  </si>
  <si>
    <t>津方面団雲出車庫</t>
    <phoneticPr fontId="3"/>
  </si>
  <si>
    <t>津方面団養正分団車庫</t>
    <phoneticPr fontId="3"/>
  </si>
  <si>
    <t>津方面団敬和分団車庫</t>
    <phoneticPr fontId="3"/>
  </si>
  <si>
    <t>津方面団橋北分団車庫・詰所</t>
    <phoneticPr fontId="3"/>
  </si>
  <si>
    <t>津方面団一身田分団車庫・詰所</t>
    <rPh sb="0" eb="1">
      <t>ツ</t>
    </rPh>
    <rPh sb="1" eb="3">
      <t>ホウメン</t>
    </rPh>
    <rPh sb="3" eb="4">
      <t>ダン</t>
    </rPh>
    <rPh sb="4" eb="7">
      <t>イッシンデン</t>
    </rPh>
    <rPh sb="7" eb="9">
      <t>ブンダン</t>
    </rPh>
    <rPh sb="9" eb="11">
      <t>シャコ</t>
    </rPh>
    <rPh sb="12" eb="14">
      <t>ツメショ</t>
    </rPh>
    <phoneticPr fontId="3"/>
  </si>
  <si>
    <t>津方面団新町分団車庫</t>
    <phoneticPr fontId="3"/>
  </si>
  <si>
    <t>津方面団高茶屋分団車庫</t>
    <phoneticPr fontId="3"/>
  </si>
  <si>
    <t>津方面団白塚分団車庫</t>
    <rPh sb="0" eb="1">
      <t>ツ</t>
    </rPh>
    <rPh sb="1" eb="3">
      <t>ホウメン</t>
    </rPh>
    <rPh sb="3" eb="4">
      <t>ダン</t>
    </rPh>
    <rPh sb="4" eb="6">
      <t>シラツカ</t>
    </rPh>
    <rPh sb="6" eb="8">
      <t>ブンダン</t>
    </rPh>
    <rPh sb="8" eb="10">
      <t>シャコ</t>
    </rPh>
    <phoneticPr fontId="3"/>
  </si>
  <si>
    <t>久居方面団第1分団車庫・詰所</t>
    <phoneticPr fontId="3"/>
  </si>
  <si>
    <t>久居方面団第2分団車庫・詰所</t>
    <phoneticPr fontId="3"/>
  </si>
  <si>
    <t>久居方面団第3分団車庫・詰所</t>
    <phoneticPr fontId="3"/>
  </si>
  <si>
    <t>久居方面団第4分団車庫・詰所</t>
    <phoneticPr fontId="3"/>
  </si>
  <si>
    <t>久居方面団第5分団車庫・詰所</t>
    <phoneticPr fontId="3"/>
  </si>
  <si>
    <t>久居方面団第6分団車庫・詰所</t>
    <phoneticPr fontId="3"/>
  </si>
  <si>
    <t>久居方面団第7分団車庫・詰所</t>
    <phoneticPr fontId="3"/>
  </si>
  <si>
    <t>久居方面団第8分団車庫・詰所</t>
    <phoneticPr fontId="3"/>
  </si>
  <si>
    <t>久居方面団第9分団車庫・詰所</t>
    <phoneticPr fontId="3"/>
  </si>
  <si>
    <t>久居方面団第10分団車庫・詰所</t>
    <phoneticPr fontId="3"/>
  </si>
  <si>
    <t>河芸方面団第1分団車庫</t>
    <phoneticPr fontId="3"/>
  </si>
  <si>
    <t>河芸方面団第2分団車庫</t>
    <phoneticPr fontId="3"/>
  </si>
  <si>
    <t>河芸方面団第3分団車庫</t>
    <phoneticPr fontId="3"/>
  </si>
  <si>
    <t>河芸方面団第4分団車庫</t>
    <phoneticPr fontId="3"/>
  </si>
  <si>
    <t>芸濃方面団第1分団車庫</t>
    <phoneticPr fontId="3"/>
  </si>
  <si>
    <t>芸濃方面団第2分団車庫</t>
    <phoneticPr fontId="3"/>
  </si>
  <si>
    <t>芸濃方面団第3分団車庫</t>
    <phoneticPr fontId="3"/>
  </si>
  <si>
    <t>芸濃方面団第4分団車庫</t>
    <phoneticPr fontId="3"/>
  </si>
  <si>
    <t>芸濃方面団第5分団車庫</t>
    <phoneticPr fontId="3"/>
  </si>
  <si>
    <t>美里方面団団本部車庫</t>
    <rPh sb="0" eb="2">
      <t>ミサト</t>
    </rPh>
    <rPh sb="2" eb="4">
      <t>ホウメン</t>
    </rPh>
    <rPh sb="4" eb="5">
      <t>ダン</t>
    </rPh>
    <phoneticPr fontId="3"/>
  </si>
  <si>
    <t>安濃方面団本部村主分団詰所・車庫</t>
    <rPh sb="5" eb="7">
      <t>ホンブ</t>
    </rPh>
    <rPh sb="7" eb="9">
      <t>スグリ</t>
    </rPh>
    <rPh sb="9" eb="11">
      <t>ブンダン</t>
    </rPh>
    <rPh sb="11" eb="13">
      <t>ツメショ</t>
    </rPh>
    <rPh sb="14" eb="16">
      <t>シャコ</t>
    </rPh>
    <phoneticPr fontId="3"/>
  </si>
  <si>
    <t>安濃方面団安濃分団清水班車庫</t>
    <phoneticPr fontId="3"/>
  </si>
  <si>
    <t>安濃方面団安濃分団内多班車庫</t>
    <phoneticPr fontId="3"/>
  </si>
  <si>
    <t>安濃方面団村主分団今徳班車庫</t>
    <phoneticPr fontId="3"/>
  </si>
  <si>
    <t>安濃方面団明合分団戸島班車庫</t>
    <phoneticPr fontId="3"/>
  </si>
  <si>
    <t>安濃方面団明合分団粟加班車庫</t>
    <phoneticPr fontId="3"/>
  </si>
  <si>
    <t>香良洲方面団第1分団車庫</t>
    <phoneticPr fontId="3"/>
  </si>
  <si>
    <t>香良洲方面団第2分団車庫</t>
    <phoneticPr fontId="3"/>
  </si>
  <si>
    <t>香良洲方面団第3分団車庫</t>
    <phoneticPr fontId="3"/>
  </si>
  <si>
    <t>香良洲方面団第4分団車庫</t>
    <phoneticPr fontId="3"/>
  </si>
  <si>
    <t>香良洲方面団第5分団車庫・詰所</t>
    <phoneticPr fontId="3"/>
  </si>
  <si>
    <t>一志方面団第1分団第1小隊詰所</t>
    <phoneticPr fontId="3"/>
  </si>
  <si>
    <t>一志方面団第1分団第2小隊詰所</t>
    <phoneticPr fontId="3"/>
  </si>
  <si>
    <t>一志方面団第1分団第2小隊上出消防器具庫</t>
    <phoneticPr fontId="3"/>
  </si>
  <si>
    <t>一志方面団第1分団第3小隊詰所</t>
    <phoneticPr fontId="3"/>
  </si>
  <si>
    <t>一志方面団第1分団第4小隊詰所</t>
    <phoneticPr fontId="3"/>
  </si>
  <si>
    <t>一志方面団第2分団詰所・車庫</t>
    <rPh sb="12" eb="14">
      <t>シャコ</t>
    </rPh>
    <phoneticPr fontId="3"/>
  </si>
  <si>
    <t>一志方面団第2分団第3小隊詰所</t>
    <phoneticPr fontId="3"/>
  </si>
  <si>
    <t>一志方面団第3分団第1小隊上垣内詰所</t>
    <phoneticPr fontId="3"/>
  </si>
  <si>
    <t>一志方面団第3分団第1小隊中屋敷車庫・消防器具庫</t>
    <phoneticPr fontId="3"/>
  </si>
  <si>
    <t>一志方面団第3分団第2小隊片野消防器具庫</t>
    <phoneticPr fontId="3"/>
  </si>
  <si>
    <t>一志方面団第3分団第2小隊小山消防器具庫</t>
    <rPh sb="13" eb="15">
      <t>コヤマ</t>
    </rPh>
    <phoneticPr fontId="3"/>
  </si>
  <si>
    <t>一志方面団第3分団第3小隊消防器具庫</t>
    <phoneticPr fontId="3"/>
  </si>
  <si>
    <t>一志方面団第3分団第3小隊庄村消防器具庫　庄村水防倉庫（兼）車庫　</t>
    <rPh sb="0" eb="1">
      <t>イチ</t>
    </rPh>
    <phoneticPr fontId="3"/>
  </si>
  <si>
    <t>一志方面団第4分団第1小隊詰所</t>
    <rPh sb="13" eb="15">
      <t>ツメショ</t>
    </rPh>
    <phoneticPr fontId="3"/>
  </si>
  <si>
    <t>一志方面団第4分団第2小隊日置消防器具庫</t>
    <phoneticPr fontId="3"/>
  </si>
  <si>
    <t>一志方面団第4分団第2小隊詰所</t>
    <phoneticPr fontId="3"/>
  </si>
  <si>
    <t>一志方面団第4分団第3小隊詰所</t>
    <phoneticPr fontId="3"/>
  </si>
  <si>
    <t>白山方面団第1分団詰所</t>
    <phoneticPr fontId="3"/>
  </si>
  <si>
    <t>白山方面団第1分団車庫第2部・詰所</t>
    <phoneticPr fontId="3"/>
  </si>
  <si>
    <t>白山方面団第2分団車庫・詰所</t>
    <phoneticPr fontId="3"/>
  </si>
  <si>
    <t>白山方面団第3分団車庫・詰所</t>
    <phoneticPr fontId="3"/>
  </si>
  <si>
    <t>白山方面団第4分団車庫・詰所</t>
    <phoneticPr fontId="3"/>
  </si>
  <si>
    <t>白山方面団第5分団車庫・詰所</t>
    <phoneticPr fontId="3"/>
  </si>
  <si>
    <t>美杉方面団第1分団第1格納庫</t>
    <phoneticPr fontId="3"/>
  </si>
  <si>
    <t>美杉方面団第1分団第2格納庫</t>
    <phoneticPr fontId="3"/>
  </si>
  <si>
    <t>美杉方面団第1分団第4格納庫</t>
    <phoneticPr fontId="3"/>
  </si>
  <si>
    <t>美杉方面団第2分団第1格納庫</t>
    <phoneticPr fontId="3"/>
  </si>
  <si>
    <t>美杉方面団第2分団第2格納庫</t>
    <phoneticPr fontId="3"/>
  </si>
  <si>
    <t>美杉方面団第2分団第3格納庫</t>
    <phoneticPr fontId="3"/>
  </si>
  <si>
    <t>美杉方面団第2分団第4格納庫</t>
    <phoneticPr fontId="3"/>
  </si>
  <si>
    <t>美杉方面団第2分団第5格納庫</t>
    <phoneticPr fontId="3"/>
  </si>
  <si>
    <t>美杉方面団第2分団第6格納庫</t>
    <phoneticPr fontId="3"/>
  </si>
  <si>
    <t>美杉方面団第2分団第7格納庫</t>
    <phoneticPr fontId="3"/>
  </si>
  <si>
    <t>美杉方面団第3分団第2格納庫</t>
    <phoneticPr fontId="3"/>
  </si>
  <si>
    <t>美杉方面団第3分団第3格納庫</t>
    <phoneticPr fontId="3"/>
  </si>
  <si>
    <t>美杉方面団第3分団第4格納庫</t>
    <phoneticPr fontId="3"/>
  </si>
  <si>
    <t>美杉方面団第4分団第1格納庫</t>
    <phoneticPr fontId="3"/>
  </si>
  <si>
    <t>美杉方面団第4分団第2格納庫</t>
    <phoneticPr fontId="3"/>
  </si>
  <si>
    <t>美杉方面団第5分団第1格納庫</t>
    <phoneticPr fontId="3"/>
  </si>
  <si>
    <t>美杉方面団第5分団第2格納庫</t>
    <phoneticPr fontId="3"/>
  </si>
  <si>
    <t>美杉方面団第5分団第3格納庫</t>
    <phoneticPr fontId="3"/>
  </si>
  <si>
    <t>美杉方面団第6分団第1格納庫</t>
    <phoneticPr fontId="3"/>
  </si>
  <si>
    <t>美杉方面団第6分団第2格納庫</t>
    <phoneticPr fontId="3"/>
  </si>
  <si>
    <t>美杉方面団第6分団第3格納庫</t>
    <phoneticPr fontId="3"/>
  </si>
  <si>
    <t>美杉方面団第6分団第4格納庫</t>
    <rPh sb="0" eb="2">
      <t>ミスギ</t>
    </rPh>
    <rPh sb="2" eb="4">
      <t>ホウメン</t>
    </rPh>
    <rPh sb="4" eb="5">
      <t>ダン</t>
    </rPh>
    <rPh sb="5" eb="6">
      <t>ダイ</t>
    </rPh>
    <rPh sb="7" eb="9">
      <t>ブンダン</t>
    </rPh>
    <rPh sb="9" eb="10">
      <t>ダイ</t>
    </rPh>
    <rPh sb="11" eb="14">
      <t>カクノウコ</t>
    </rPh>
    <phoneticPr fontId="3"/>
  </si>
  <si>
    <t>美杉方面団第7分団第1格納庫</t>
    <phoneticPr fontId="3"/>
  </si>
  <si>
    <t>美杉方面団第7分団第2格納庫</t>
    <phoneticPr fontId="3"/>
  </si>
  <si>
    <t>美杉方面団第7分団第3格納庫</t>
    <phoneticPr fontId="3"/>
  </si>
  <si>
    <t>H20</t>
  </si>
  <si>
    <t>櫛形水防倉庫</t>
    <rPh sb="0" eb="2">
      <t>クシガタ</t>
    </rPh>
    <rPh sb="2" eb="4">
      <t>スイボウ</t>
    </rPh>
    <rPh sb="4" eb="6">
      <t>ソウコ</t>
    </rPh>
    <phoneticPr fontId="3"/>
  </si>
  <si>
    <t>神戸水防倉庫</t>
    <rPh sb="0" eb="2">
      <t>カンベ</t>
    </rPh>
    <rPh sb="2" eb="6">
      <t>スイボウソウコ</t>
    </rPh>
    <phoneticPr fontId="3"/>
  </si>
  <si>
    <t>久居新家水防倉庫</t>
    <rPh sb="0" eb="2">
      <t>ヒサイ</t>
    </rPh>
    <rPh sb="2" eb="3">
      <t>シン</t>
    </rPh>
    <rPh sb="3" eb="4">
      <t>イエ</t>
    </rPh>
    <rPh sb="4" eb="6">
      <t>スイボウ</t>
    </rPh>
    <rPh sb="6" eb="8">
      <t>ソウコ</t>
    </rPh>
    <phoneticPr fontId="3"/>
  </si>
  <si>
    <t>RC
(一部W)</t>
  </si>
  <si>
    <t>白塚水防倉庫</t>
    <phoneticPr fontId="3"/>
  </si>
  <si>
    <t>橋南水防倉庫</t>
    <phoneticPr fontId="3"/>
  </si>
  <si>
    <t>押加部水防倉庫</t>
    <phoneticPr fontId="3"/>
  </si>
  <si>
    <t>南河路水防倉庫</t>
    <phoneticPr fontId="3"/>
  </si>
  <si>
    <t>安東水防倉庫</t>
    <phoneticPr fontId="3"/>
  </si>
  <si>
    <t>雲出水防倉庫</t>
    <phoneticPr fontId="3"/>
  </si>
  <si>
    <t>南郊水防倉庫</t>
    <phoneticPr fontId="3"/>
  </si>
  <si>
    <t>豊里水防倉庫</t>
    <phoneticPr fontId="3"/>
  </si>
  <si>
    <t>戸木水防倉庫</t>
    <phoneticPr fontId="3"/>
  </si>
  <si>
    <t>久居明神水防倉庫</t>
    <phoneticPr fontId="3"/>
  </si>
  <si>
    <t>久居稲葉水防倉庫</t>
    <phoneticPr fontId="3"/>
  </si>
  <si>
    <t>久居庄田水防倉庫</t>
    <phoneticPr fontId="3"/>
  </si>
  <si>
    <t>森町水防倉庫</t>
    <phoneticPr fontId="3"/>
  </si>
  <si>
    <t>久居須ヶ瀬水防倉庫</t>
    <phoneticPr fontId="3"/>
  </si>
  <si>
    <t>久居木造水防倉庫</t>
    <phoneticPr fontId="3"/>
  </si>
  <si>
    <t>香良洲地域水防ステーション</t>
    <phoneticPr fontId="3"/>
  </si>
  <si>
    <t>林業振興室</t>
  </si>
  <si>
    <t>美杉林業者宿泊施設｢大樹の家｣</t>
    <phoneticPr fontId="3"/>
  </si>
  <si>
    <t>西部クリーンセンター（エコ・ステーション）</t>
    <rPh sb="0" eb="2">
      <t>セイブ</t>
    </rPh>
    <phoneticPr fontId="5"/>
  </si>
  <si>
    <t>明神リサイクルストックヤード</t>
    <rPh sb="0" eb="2">
      <t>ミョウジン</t>
    </rPh>
    <phoneticPr fontId="5"/>
  </si>
  <si>
    <t>河芸エコ・ステーション</t>
    <rPh sb="0" eb="2">
      <t>カワゲ</t>
    </rPh>
    <phoneticPr fontId="5"/>
  </si>
  <si>
    <t>芸濃エコ・ステーション</t>
    <rPh sb="0" eb="2">
      <t>ゲイノウ</t>
    </rPh>
    <phoneticPr fontId="5"/>
  </si>
  <si>
    <t>香良洲エコ・ステーション</t>
    <rPh sb="0" eb="3">
      <t>カラス</t>
    </rPh>
    <phoneticPr fontId="5"/>
  </si>
  <si>
    <t>一志とことめエコ・ステーション</t>
    <rPh sb="0" eb="2">
      <t>イチシ</t>
    </rPh>
    <phoneticPr fontId="5"/>
  </si>
  <si>
    <t>伊勢湾ヘリポート</t>
    <rPh sb="0" eb="3">
      <t>イセワン</t>
    </rPh>
    <phoneticPr fontId="5"/>
  </si>
  <si>
    <t>交通政策課</t>
  </si>
  <si>
    <t>津なぎさまち内旅客船ターミナル</t>
    <rPh sb="0" eb="1">
      <t>ツ</t>
    </rPh>
    <rPh sb="6" eb="7">
      <t>ナイ</t>
    </rPh>
    <rPh sb="7" eb="10">
      <t>リョカクセン</t>
    </rPh>
    <phoneticPr fontId="5"/>
  </si>
  <si>
    <t>なぎさまち1番1</t>
  </si>
  <si>
    <t>常滑市</t>
  </si>
  <si>
    <t>空港島旅客船ターミナル</t>
    <rPh sb="0" eb="2">
      <t>クウコウ</t>
    </rPh>
    <rPh sb="2" eb="3">
      <t>ジマ</t>
    </rPh>
    <rPh sb="3" eb="6">
      <t>リョカクセン</t>
    </rPh>
    <phoneticPr fontId="5"/>
  </si>
  <si>
    <t>白塚駅公共自転車等駐車場</t>
    <rPh sb="0" eb="2">
      <t>シラツカ</t>
    </rPh>
    <rPh sb="2" eb="3">
      <t>エキ</t>
    </rPh>
    <phoneticPr fontId="5"/>
  </si>
  <si>
    <t>平面</t>
  </si>
  <si>
    <t>阿漕駅前公共自転車等駐車場</t>
    <rPh sb="0" eb="2">
      <t>アコギ</t>
    </rPh>
    <rPh sb="2" eb="4">
      <t>エキマエ</t>
    </rPh>
    <phoneticPr fontId="5"/>
  </si>
  <si>
    <t>大倉11番地</t>
  </si>
  <si>
    <t>アスト公共自転車等駐車場</t>
    <rPh sb="3" eb="5">
      <t>コウキョウ</t>
    </rPh>
    <rPh sb="5" eb="8">
      <t>ジテンシャ</t>
    </rPh>
    <rPh sb="8" eb="9">
      <t>トウ</t>
    </rPh>
    <rPh sb="9" eb="12">
      <t>チュウシャジョウ</t>
    </rPh>
    <phoneticPr fontId="5"/>
  </si>
  <si>
    <t>津駅西第一公共自転車等駐車場</t>
    <rPh sb="0" eb="2">
      <t>ツエキ</t>
    </rPh>
    <rPh sb="2" eb="3">
      <t>ニシ</t>
    </rPh>
    <rPh sb="3" eb="5">
      <t>ダイイチ</t>
    </rPh>
    <phoneticPr fontId="5"/>
  </si>
  <si>
    <t>津駅西第二公共自転車等駐車場</t>
    <rPh sb="0" eb="1">
      <t>ツ</t>
    </rPh>
    <rPh sb="1" eb="2">
      <t>エキ</t>
    </rPh>
    <rPh sb="2" eb="3">
      <t>ニシ</t>
    </rPh>
    <rPh sb="3" eb="5">
      <t>ダイニ</t>
    </rPh>
    <phoneticPr fontId="5"/>
  </si>
  <si>
    <t>津駅西第三公共自転車等駐車場</t>
    <rPh sb="0" eb="1">
      <t>ツ</t>
    </rPh>
    <rPh sb="1" eb="2">
      <t>エキ</t>
    </rPh>
    <rPh sb="2" eb="3">
      <t>ニシ</t>
    </rPh>
    <rPh sb="3" eb="5">
      <t>ダイサン</t>
    </rPh>
    <phoneticPr fontId="5"/>
  </si>
  <si>
    <t>大谷町256番地</t>
  </si>
  <si>
    <t>津駅西第四公共自転車等駐車場</t>
    <rPh sb="0" eb="1">
      <t>ツ</t>
    </rPh>
    <rPh sb="1" eb="2">
      <t>エキ</t>
    </rPh>
    <rPh sb="2" eb="3">
      <t>ニシ</t>
    </rPh>
    <rPh sb="3" eb="5">
      <t>ダイヨン</t>
    </rPh>
    <phoneticPr fontId="5"/>
  </si>
  <si>
    <t>大谷町131番地2</t>
  </si>
  <si>
    <t>津新町駅南公共自転車等駐車場</t>
    <rPh sb="0" eb="3">
      <t>ツシンマチ</t>
    </rPh>
    <rPh sb="3" eb="4">
      <t>エキ</t>
    </rPh>
    <rPh sb="4" eb="5">
      <t>ミナミ</t>
    </rPh>
    <rPh sb="5" eb="7">
      <t>コウキョウ</t>
    </rPh>
    <rPh sb="7" eb="10">
      <t>ジテンシャ</t>
    </rPh>
    <rPh sb="10" eb="11">
      <t>トウ</t>
    </rPh>
    <rPh sb="11" eb="14">
      <t>チュウシャジョウ</t>
    </rPh>
    <phoneticPr fontId="5"/>
  </si>
  <si>
    <t>津新町駅南第二公共自転車等駐車場</t>
    <rPh sb="0" eb="1">
      <t>ツ</t>
    </rPh>
    <rPh sb="1" eb="4">
      <t>シンマチエキ</t>
    </rPh>
    <rPh sb="4" eb="5">
      <t>ミナミ</t>
    </rPh>
    <rPh sb="5" eb="7">
      <t>ダイニ</t>
    </rPh>
    <phoneticPr fontId="5"/>
  </si>
  <si>
    <t>津新町駅南第三公共自転車等駐車場</t>
    <rPh sb="0" eb="1">
      <t>ツ</t>
    </rPh>
    <rPh sb="1" eb="4">
      <t>シンマチエキ</t>
    </rPh>
    <rPh sb="4" eb="5">
      <t>ミナミ</t>
    </rPh>
    <rPh sb="5" eb="7">
      <t>ダイサン</t>
    </rPh>
    <phoneticPr fontId="5"/>
  </si>
  <si>
    <t>津新町駅北公共自転車等駐車場</t>
    <rPh sb="0" eb="3">
      <t>ツシンマチ</t>
    </rPh>
    <rPh sb="3" eb="4">
      <t>エキ</t>
    </rPh>
    <rPh sb="4" eb="5">
      <t>キタ</t>
    </rPh>
    <rPh sb="5" eb="7">
      <t>コウキョウ</t>
    </rPh>
    <rPh sb="7" eb="10">
      <t>ジテンシャ</t>
    </rPh>
    <rPh sb="10" eb="11">
      <t>トウ</t>
    </rPh>
    <rPh sb="11" eb="14">
      <t>チュウシャジョウ</t>
    </rPh>
    <phoneticPr fontId="5"/>
  </si>
  <si>
    <t>西丸之内553番地</t>
  </si>
  <si>
    <t>南が丘駅西公共自転車等駐車場</t>
    <rPh sb="0" eb="1">
      <t>ミナミ</t>
    </rPh>
    <rPh sb="2" eb="3">
      <t>オカ</t>
    </rPh>
    <rPh sb="3" eb="4">
      <t>エキ</t>
    </rPh>
    <rPh sb="4" eb="5">
      <t>ニシ</t>
    </rPh>
    <phoneticPr fontId="5"/>
  </si>
  <si>
    <t>南が丘駅東公共自転車等駐車場</t>
    <rPh sb="0" eb="1">
      <t>ミナミ</t>
    </rPh>
    <rPh sb="2" eb="3">
      <t>オカ</t>
    </rPh>
    <rPh sb="3" eb="4">
      <t>エキ</t>
    </rPh>
    <rPh sb="4" eb="5">
      <t>ヒガシ</t>
    </rPh>
    <phoneticPr fontId="5"/>
  </si>
  <si>
    <t>高茶屋駅南公共自転車等駐車場</t>
    <rPh sb="0" eb="3">
      <t>タカチャヤ</t>
    </rPh>
    <rPh sb="3" eb="4">
      <t>エキ</t>
    </rPh>
    <rPh sb="4" eb="5">
      <t>ミナミ</t>
    </rPh>
    <phoneticPr fontId="5"/>
  </si>
  <si>
    <t>久居駅前第1公共自転車等駐車場</t>
    <rPh sb="0" eb="2">
      <t>ヒサイ</t>
    </rPh>
    <rPh sb="2" eb="4">
      <t>エキマエ</t>
    </rPh>
    <rPh sb="4" eb="5">
      <t>ダイ</t>
    </rPh>
    <rPh sb="6" eb="15">
      <t>コウキョウ</t>
    </rPh>
    <phoneticPr fontId="5"/>
  </si>
  <si>
    <t>久居駅前第２公共自転車等駐車場</t>
    <rPh sb="0" eb="2">
      <t>ヒサイ</t>
    </rPh>
    <rPh sb="2" eb="4">
      <t>エキマエ</t>
    </rPh>
    <rPh sb="4" eb="5">
      <t>ダイ</t>
    </rPh>
    <rPh sb="6" eb="15">
      <t>コウキョウ</t>
    </rPh>
    <phoneticPr fontId="5"/>
  </si>
  <si>
    <t>久居新町1016番地</t>
  </si>
  <si>
    <t>831㎡</t>
  </si>
  <si>
    <t>豊津上野駅前公共自転車等駐車場</t>
    <rPh sb="0" eb="2">
      <t>トヨツ</t>
    </rPh>
    <rPh sb="2" eb="4">
      <t>ウエノ</t>
    </rPh>
    <rPh sb="4" eb="6">
      <t>エキマエ</t>
    </rPh>
    <rPh sb="6" eb="15">
      <t>コウ</t>
    </rPh>
    <phoneticPr fontId="5"/>
  </si>
  <si>
    <t>伊勢竹原駅公共自転車等駐車場</t>
    <rPh sb="0" eb="2">
      <t>イセ</t>
    </rPh>
    <rPh sb="2" eb="4">
      <t>タケハラ</t>
    </rPh>
    <rPh sb="4" eb="5">
      <t>エキ</t>
    </rPh>
    <rPh sb="5" eb="14">
      <t>コウキョウ</t>
    </rPh>
    <phoneticPr fontId="5"/>
  </si>
  <si>
    <t>美杉町竹原255番地1</t>
  </si>
  <si>
    <t>伊勢八知駅公共自転車等駐車場</t>
    <rPh sb="0" eb="2">
      <t>イセ</t>
    </rPh>
    <rPh sb="2" eb="3">
      <t>ハチ</t>
    </rPh>
    <rPh sb="3" eb="4">
      <t>チ</t>
    </rPh>
    <rPh sb="4" eb="5">
      <t>エキ</t>
    </rPh>
    <rPh sb="5" eb="14">
      <t>コウキョウ</t>
    </rPh>
    <phoneticPr fontId="5"/>
  </si>
  <si>
    <t>美杉町八知5766番地3</t>
  </si>
  <si>
    <t>ポルタひさい公共自転車等駐車場</t>
    <phoneticPr fontId="5"/>
  </si>
  <si>
    <t>久居駅東口公共自転車等駐車場</t>
    <rPh sb="0" eb="2">
      <t>ヒサイ</t>
    </rPh>
    <rPh sb="2" eb="3">
      <t>エキ</t>
    </rPh>
    <rPh sb="3" eb="5">
      <t>ヒガシグチ</t>
    </rPh>
    <rPh sb="5" eb="7">
      <t>コウキョウ</t>
    </rPh>
    <rPh sb="7" eb="10">
      <t>ジテンシャ</t>
    </rPh>
    <rPh sb="10" eb="11">
      <t>トウ</t>
    </rPh>
    <rPh sb="11" eb="13">
      <t>チュウシャ</t>
    </rPh>
    <rPh sb="13" eb="14">
      <t>バ</t>
    </rPh>
    <phoneticPr fontId="5"/>
  </si>
  <si>
    <t>いつくしみの杜</t>
    <rPh sb="6" eb="7">
      <t>モリ</t>
    </rPh>
    <phoneticPr fontId="5"/>
  </si>
  <si>
    <t>半田3247番地2</t>
  </si>
  <si>
    <t>美杉八知火葬場</t>
    <rPh sb="0" eb="2">
      <t>ミスギ</t>
    </rPh>
    <rPh sb="2" eb="3">
      <t>ハチ</t>
    </rPh>
    <rPh sb="3" eb="4">
      <t>シ</t>
    </rPh>
    <rPh sb="4" eb="6">
      <t>カソウ</t>
    </rPh>
    <rPh sb="6" eb="7">
      <t>ジョウ</t>
    </rPh>
    <phoneticPr fontId="5"/>
  </si>
  <si>
    <t>美杉町八知7616番地2</t>
  </si>
  <si>
    <t>美杉伊勢地火葬場</t>
    <rPh sb="0" eb="2">
      <t>ミスギ</t>
    </rPh>
    <rPh sb="2" eb="4">
      <t>イセ</t>
    </rPh>
    <rPh sb="4" eb="5">
      <t>チ</t>
    </rPh>
    <rPh sb="5" eb="7">
      <t>カソウ</t>
    </rPh>
    <rPh sb="7" eb="8">
      <t>ジョウ</t>
    </rPh>
    <phoneticPr fontId="5"/>
  </si>
  <si>
    <t>美杉町石名原2680番地</t>
  </si>
  <si>
    <t>H31</t>
    <phoneticPr fontId="4"/>
  </si>
  <si>
    <t>W</t>
    <phoneticPr fontId="4"/>
  </si>
  <si>
    <t>RC</t>
    <phoneticPr fontId="4"/>
  </si>
  <si>
    <t>SRC</t>
    <phoneticPr fontId="5"/>
  </si>
  <si>
    <t>敬和水防倉庫</t>
    <phoneticPr fontId="3"/>
  </si>
  <si>
    <t>大井</t>
    <rPh sb="0" eb="2">
      <t>オオイ</t>
    </rPh>
    <phoneticPr fontId="5"/>
  </si>
  <si>
    <t>櫛形</t>
    <phoneticPr fontId="4"/>
  </si>
  <si>
    <t>R3</t>
    <phoneticPr fontId="4"/>
  </si>
  <si>
    <t>R2</t>
    <phoneticPr fontId="5"/>
  </si>
  <si>
    <t>安東</t>
    <rPh sb="0" eb="2">
      <t>アントウ</t>
    </rPh>
    <phoneticPr fontId="4"/>
  </si>
  <si>
    <t>上野</t>
    <phoneticPr fontId="4"/>
  </si>
  <si>
    <t>H17</t>
    <phoneticPr fontId="4"/>
  </si>
  <si>
    <t>神戸</t>
    <phoneticPr fontId="4"/>
  </si>
  <si>
    <t>S54</t>
    <phoneticPr fontId="4"/>
  </si>
  <si>
    <t>草生</t>
    <rPh sb="0" eb="1">
      <t>クサ</t>
    </rPh>
    <rPh sb="1" eb="2">
      <t>ナマ</t>
    </rPh>
    <phoneticPr fontId="4"/>
  </si>
  <si>
    <t>H13</t>
    <phoneticPr fontId="4"/>
  </si>
  <si>
    <t>椋本地区放課後児童クラブ芸濃KIDS（現 1番地）</t>
    <rPh sb="0" eb="2">
      <t>ムクモト</t>
    </rPh>
    <rPh sb="2" eb="9">
      <t>チクホウカゴジドウ</t>
    </rPh>
    <rPh sb="12" eb="14">
      <t>ゲイノウ</t>
    </rPh>
    <rPh sb="19" eb="20">
      <t>ゲン</t>
    </rPh>
    <rPh sb="22" eb="24">
      <t>バンチ</t>
    </rPh>
    <phoneticPr fontId="3"/>
  </si>
  <si>
    <t>H5</t>
    <phoneticPr fontId="4"/>
  </si>
  <si>
    <t>-</t>
    <phoneticPr fontId="3"/>
  </si>
  <si>
    <t>R2</t>
    <phoneticPr fontId="3"/>
  </si>
  <si>
    <t>S</t>
    <phoneticPr fontId="3"/>
  </si>
  <si>
    <t>R4</t>
    <phoneticPr fontId="4"/>
  </si>
  <si>
    <t>R5</t>
    <phoneticPr fontId="4"/>
  </si>
  <si>
    <t>美里公民館（旧高宮公民館）</t>
    <rPh sb="0" eb="2">
      <t>ミサト</t>
    </rPh>
    <rPh sb="2" eb="5">
      <t>コウミンカン</t>
    </rPh>
    <rPh sb="6" eb="7">
      <t>キュウ</t>
    </rPh>
    <phoneticPr fontId="5"/>
  </si>
  <si>
    <t>R6</t>
    <phoneticPr fontId="4"/>
  </si>
  <si>
    <t>R6</t>
    <phoneticPr fontId="3"/>
  </si>
  <si>
    <t>施設類型
略称</t>
    <rPh sb="0" eb="2">
      <t>シセツ</t>
    </rPh>
    <rPh sb="2" eb="4">
      <t>ルイケイ</t>
    </rPh>
    <rPh sb="5" eb="7">
      <t>リャクショウ</t>
    </rPh>
    <phoneticPr fontId="4"/>
  </si>
  <si>
    <t>文化振興課</t>
    <phoneticPr fontId="4"/>
  </si>
  <si>
    <t>生涯学習課</t>
    <phoneticPr fontId="4"/>
  </si>
  <si>
    <t>教育事務所（一志）</t>
    <phoneticPr fontId="4"/>
  </si>
  <si>
    <t>市民交流課</t>
    <phoneticPr fontId="4"/>
  </si>
  <si>
    <t>環境政策課</t>
    <rPh sb="0" eb="4">
      <t>カンキョウセイサク</t>
    </rPh>
    <rPh sb="4" eb="5">
      <t>カ</t>
    </rPh>
    <phoneticPr fontId="4"/>
  </si>
  <si>
    <t>消防総務課</t>
    <rPh sb="0" eb="5">
      <t>ショウボウソウムカ</t>
    </rPh>
    <phoneticPr fontId="4"/>
  </si>
  <si>
    <t>地域振興課（久居）</t>
    <rPh sb="0" eb="5">
      <t>チイキシンコウカ</t>
    </rPh>
    <rPh sb="6" eb="8">
      <t>ヒサイ</t>
    </rPh>
    <phoneticPr fontId="4"/>
  </si>
  <si>
    <t>地域振興課（白山）</t>
    <rPh sb="0" eb="5">
      <t>チイキシンコウカ</t>
    </rPh>
    <rPh sb="6" eb="8">
      <t>ハクサン</t>
    </rPh>
    <phoneticPr fontId="4"/>
  </si>
  <si>
    <t>地域振興課（一志）</t>
    <rPh sb="0" eb="5">
      <t>チイキシンコウカ</t>
    </rPh>
    <rPh sb="6" eb="8">
      <t>イチシ</t>
    </rPh>
    <phoneticPr fontId="4"/>
  </si>
  <si>
    <t>地域振興課（河芸）</t>
    <rPh sb="0" eb="5">
      <t>チイキシンコウカ</t>
    </rPh>
    <rPh sb="6" eb="8">
      <t>カワゲ</t>
    </rPh>
    <phoneticPr fontId="4"/>
  </si>
  <si>
    <t>地域連携課</t>
    <rPh sb="0" eb="2">
      <t>チイキ</t>
    </rPh>
    <rPh sb="2" eb="4">
      <t>レンケイ</t>
    </rPh>
    <rPh sb="4" eb="5">
      <t>カ</t>
    </rPh>
    <phoneticPr fontId="4"/>
  </si>
  <si>
    <t>アストプラザ</t>
    <phoneticPr fontId="4"/>
  </si>
  <si>
    <t>財産管理課</t>
    <phoneticPr fontId="4"/>
  </si>
  <si>
    <t>保育こども園課</t>
    <rPh sb="0" eb="2">
      <t>ホイク</t>
    </rPh>
    <rPh sb="5" eb="6">
      <t>エン</t>
    </rPh>
    <rPh sb="6" eb="7">
      <t>カ</t>
    </rPh>
    <phoneticPr fontId="4"/>
  </si>
  <si>
    <t>市営住宅課</t>
    <rPh sb="0" eb="5">
      <t>シエイジュウタクカ</t>
    </rPh>
    <phoneticPr fontId="4"/>
  </si>
  <si>
    <t>スポーツ振興課</t>
    <rPh sb="4" eb="6">
      <t>シンコウ</t>
    </rPh>
    <rPh sb="6" eb="7">
      <t>カ</t>
    </rPh>
    <phoneticPr fontId="4"/>
  </si>
  <si>
    <t>地域振興課（芸濃）</t>
    <rPh sb="0" eb="5">
      <t>チイキシンコウカ</t>
    </rPh>
    <rPh sb="6" eb="8">
      <t>ゲイノウ</t>
    </rPh>
    <phoneticPr fontId="4"/>
  </si>
  <si>
    <t>地域振興課（美里）</t>
    <rPh sb="0" eb="5">
      <t>チイキシンコウカ</t>
    </rPh>
    <rPh sb="6" eb="8">
      <t>ミサト</t>
    </rPh>
    <phoneticPr fontId="4"/>
  </si>
  <si>
    <t>地域振興課（安濃）</t>
    <rPh sb="0" eb="5">
      <t>チイキシンコウカ</t>
    </rPh>
    <rPh sb="6" eb="8">
      <t>アノウ</t>
    </rPh>
    <phoneticPr fontId="4"/>
  </si>
  <si>
    <t>地域振興課（香良洲）</t>
    <rPh sb="0" eb="5">
      <t>チイキシンコウカ</t>
    </rPh>
    <rPh sb="6" eb="9">
      <t>カラス</t>
    </rPh>
    <phoneticPr fontId="4"/>
  </si>
  <si>
    <t>建設整備課</t>
    <rPh sb="0" eb="4">
      <t>ケンセツセイビ</t>
    </rPh>
    <rPh sb="4" eb="5">
      <t>カ</t>
    </rPh>
    <phoneticPr fontId="4"/>
  </si>
  <si>
    <t>こども家庭センター</t>
  </si>
  <si>
    <t>人権課</t>
  </si>
  <si>
    <t>西部クリーンセンター（焼却施設）</t>
    <rPh sb="0" eb="2">
      <t>セイブ</t>
    </rPh>
    <rPh sb="11" eb="13">
      <t>ショウキャク</t>
    </rPh>
    <rPh sb="13" eb="15">
      <t>シセツ</t>
    </rPh>
    <phoneticPr fontId="5"/>
  </si>
  <si>
    <t>クリーンセンターおおたか</t>
  </si>
  <si>
    <t>死亡獣等焼却処理場</t>
    <rPh sb="0" eb="2">
      <t>シボウ</t>
    </rPh>
    <rPh sb="2" eb="3">
      <t>ジュウ</t>
    </rPh>
    <rPh sb="3" eb="4">
      <t>トウ</t>
    </rPh>
    <rPh sb="4" eb="6">
      <t>ショウキャク</t>
    </rPh>
    <rPh sb="6" eb="8">
      <t>ショリ</t>
    </rPh>
    <rPh sb="8" eb="9">
      <t>ジョウ</t>
    </rPh>
    <phoneticPr fontId="5"/>
  </si>
  <si>
    <t>リサイクルセンター</t>
  </si>
  <si>
    <t>RC･SRC･S</t>
  </si>
  <si>
    <t>一般廃棄物最終処分場</t>
    <rPh sb="0" eb="2">
      <t>イッパン</t>
    </rPh>
    <rPh sb="2" eb="5">
      <t>ハイキブツ</t>
    </rPh>
    <rPh sb="5" eb="7">
      <t>サイシュウ</t>
    </rPh>
    <rPh sb="7" eb="10">
      <t>ショブンジョウ</t>
    </rPh>
    <phoneticPr fontId="5"/>
  </si>
  <si>
    <t>RC･SRC</t>
  </si>
  <si>
    <t>安芸・津衛生センター</t>
    <rPh sb="0" eb="2">
      <t>アゲ</t>
    </rPh>
    <rPh sb="3" eb="4">
      <t>ツ</t>
    </rPh>
    <rPh sb="4" eb="6">
      <t>エイセイ</t>
    </rPh>
    <phoneticPr fontId="5"/>
  </si>
  <si>
    <t>クリーンセンターくもず</t>
  </si>
  <si>
    <t>環境施設課</t>
  </si>
  <si>
    <t>白山農民研修所</t>
    <rPh sb="0" eb="2">
      <t>ハクサン</t>
    </rPh>
    <phoneticPr fontId="5"/>
  </si>
  <si>
    <t>八ツ山出張所</t>
    <phoneticPr fontId="4"/>
  </si>
  <si>
    <t>桃園情報センター</t>
    <phoneticPr fontId="4"/>
  </si>
  <si>
    <t>ポルタひさいふれあいセンター</t>
    <phoneticPr fontId="4"/>
  </si>
  <si>
    <t>所管部等</t>
    <rPh sb="0" eb="2">
      <t>ショカン</t>
    </rPh>
    <rPh sb="2" eb="3">
      <t>ブ</t>
    </rPh>
    <rPh sb="3" eb="4">
      <t>ナド</t>
    </rPh>
    <phoneticPr fontId="4"/>
  </si>
  <si>
    <t>地域振興課（美杉）</t>
    <phoneticPr fontId="4"/>
  </si>
  <si>
    <t>こども家庭センター</t>
    <phoneticPr fontId="4"/>
  </si>
  <si>
    <t>森町286番地</t>
    <phoneticPr fontId="4"/>
  </si>
  <si>
    <t>栗葉出張所</t>
    <phoneticPr fontId="4"/>
  </si>
  <si>
    <t>美杉町太郎生2120番地</t>
    <phoneticPr fontId="4"/>
  </si>
  <si>
    <t>美杉町上多気1031番地</t>
    <phoneticPr fontId="4"/>
  </si>
  <si>
    <t>多気出張所</t>
    <phoneticPr fontId="4"/>
  </si>
  <si>
    <t>太郎生出張所</t>
    <phoneticPr fontId="4"/>
  </si>
  <si>
    <t>白塚町58番地3</t>
    <phoneticPr fontId="4"/>
  </si>
  <si>
    <t>神戸1893番地</t>
    <phoneticPr fontId="4"/>
  </si>
  <si>
    <t>城山三丁目6番地</t>
    <phoneticPr fontId="4"/>
  </si>
  <si>
    <t>高茶屋三丁目5番11号</t>
    <phoneticPr fontId="4"/>
  </si>
  <si>
    <t>雲出長常町1026番地１</t>
    <phoneticPr fontId="4"/>
  </si>
  <si>
    <t>森町2130番地</t>
    <phoneticPr fontId="4"/>
  </si>
  <si>
    <t>久居野村町2007番地１</t>
    <phoneticPr fontId="4"/>
  </si>
  <si>
    <t>久居東鷹跡町246番地</t>
    <phoneticPr fontId="4"/>
  </si>
  <si>
    <t>所管課等</t>
    <rPh sb="0" eb="3">
      <t>ショカンカ</t>
    </rPh>
    <phoneticPr fontId="5"/>
  </si>
  <si>
    <t>施設区分
略称（・分類補足）</t>
    <rPh sb="0" eb="2">
      <t>シセツ</t>
    </rPh>
    <rPh sb="2" eb="4">
      <t>クブン</t>
    </rPh>
    <rPh sb="9" eb="11">
      <t>ブンルイ</t>
    </rPh>
    <rPh sb="11" eb="13">
      <t>ホソク</t>
    </rPh>
    <phoneticPr fontId="5"/>
  </si>
  <si>
    <t>H24</t>
    <phoneticPr fontId="4"/>
  </si>
  <si>
    <t>久居野村町877番地1</t>
    <phoneticPr fontId="4"/>
  </si>
  <si>
    <t>河芸町浜田774番地</t>
    <phoneticPr fontId="4"/>
  </si>
  <si>
    <t>芸濃町椋本6824番地</t>
    <phoneticPr fontId="4"/>
  </si>
  <si>
    <t>美里町三郷46番地1</t>
    <phoneticPr fontId="4"/>
  </si>
  <si>
    <t>安濃町田端上野818番地</t>
    <phoneticPr fontId="4"/>
  </si>
  <si>
    <t>香良洲町3952番地90</t>
    <phoneticPr fontId="4"/>
  </si>
  <si>
    <t>一志町高野160番地728</t>
    <phoneticPr fontId="4"/>
  </si>
  <si>
    <t>白山町古市808番地</t>
    <phoneticPr fontId="4"/>
  </si>
  <si>
    <t>香良洲町2174番地1</t>
    <phoneticPr fontId="4"/>
  </si>
  <si>
    <t>本町31番1号</t>
    <phoneticPr fontId="4"/>
  </si>
  <si>
    <t>寿町5番地</t>
    <phoneticPr fontId="4"/>
  </si>
  <si>
    <t>高茶屋小森町4000番地</t>
    <phoneticPr fontId="4"/>
  </si>
  <si>
    <t>産品1206番地</t>
    <phoneticPr fontId="4"/>
  </si>
  <si>
    <t>白塚町2099番地2</t>
    <phoneticPr fontId="4"/>
  </si>
  <si>
    <t>栗真中山町601番地3</t>
    <phoneticPr fontId="4"/>
  </si>
  <si>
    <t>半田3247番地２</t>
    <phoneticPr fontId="4"/>
  </si>
  <si>
    <t>久居西鷹跡町2番地</t>
    <phoneticPr fontId="4"/>
  </si>
  <si>
    <t>森町2438番地1</t>
    <phoneticPr fontId="4"/>
  </si>
  <si>
    <t>河芸町浜田742番地</t>
    <phoneticPr fontId="4"/>
  </si>
  <si>
    <t>河芸町浜田793番地</t>
    <phoneticPr fontId="4"/>
  </si>
  <si>
    <t>芸濃町林1899番地</t>
    <phoneticPr fontId="4"/>
  </si>
  <si>
    <t>美里町三郷70番地</t>
    <phoneticPr fontId="4"/>
  </si>
  <si>
    <t>安濃町田端上野1041番地</t>
    <phoneticPr fontId="4"/>
  </si>
  <si>
    <t>香良洲町3675番地16</t>
  </si>
  <si>
    <t>香良洲町3675番地16</t>
    <phoneticPr fontId="4"/>
  </si>
  <si>
    <t>一志町井生2848番地</t>
  </si>
  <si>
    <t>白山町南家城１４６１番地２</t>
    <phoneticPr fontId="4"/>
  </si>
  <si>
    <t>白山町古市699番地</t>
    <phoneticPr fontId="4"/>
  </si>
  <si>
    <t>美杉町石名原2775番地</t>
    <phoneticPr fontId="4"/>
  </si>
  <si>
    <t>安濃町草生234番地5</t>
    <phoneticPr fontId="4"/>
  </si>
  <si>
    <t>北河路町19番地1</t>
  </si>
  <si>
    <t>北河路町19番地1</t>
    <phoneticPr fontId="4"/>
  </si>
  <si>
    <t>白山町伊勢見4番</t>
  </si>
  <si>
    <t>白山町川口628番地</t>
  </si>
  <si>
    <t>南中央3番1号</t>
    <phoneticPr fontId="4"/>
  </si>
  <si>
    <t>島崎町143番地6</t>
    <phoneticPr fontId="4"/>
  </si>
  <si>
    <t>東古河町5番地</t>
    <phoneticPr fontId="4"/>
  </si>
  <si>
    <t>久居野村町879番地</t>
    <phoneticPr fontId="4"/>
  </si>
  <si>
    <t>河芸町浜田767番地</t>
    <phoneticPr fontId="4"/>
  </si>
  <si>
    <t>芸濃町林1922番地2</t>
    <phoneticPr fontId="4"/>
  </si>
  <si>
    <t>芸濃町河内679番地及び1315番地4</t>
    <phoneticPr fontId="4"/>
  </si>
  <si>
    <t>美里町三郷54番地</t>
    <phoneticPr fontId="4"/>
  </si>
  <si>
    <t>安濃町田端上野1023番地1</t>
  </si>
  <si>
    <t>白山町古市715番地</t>
  </si>
  <si>
    <t>雲出本郷町1389番地</t>
    <phoneticPr fontId="4"/>
  </si>
  <si>
    <t>河芸町浜田1278番地1</t>
    <phoneticPr fontId="4"/>
  </si>
  <si>
    <t>香良洲町2167番地</t>
    <phoneticPr fontId="4"/>
  </si>
  <si>
    <t>美里町北長野4番地</t>
    <phoneticPr fontId="4"/>
  </si>
  <si>
    <t>美里町北長野2903番地</t>
    <phoneticPr fontId="4"/>
  </si>
  <si>
    <t>美杉町上多気269番地3</t>
    <phoneticPr fontId="4"/>
  </si>
  <si>
    <t>垂水1300番地</t>
    <phoneticPr fontId="4"/>
  </si>
  <si>
    <t>丸之内養正町14番1号</t>
    <phoneticPr fontId="4"/>
  </si>
  <si>
    <t>観音寺町455番地1</t>
  </si>
  <si>
    <t>桜橋二丁目39番地</t>
  </si>
  <si>
    <t>江戸橋一丁目30番地</t>
    <phoneticPr fontId="4"/>
  </si>
  <si>
    <t>江戸橋一丁目76番地2</t>
    <phoneticPr fontId="4"/>
  </si>
  <si>
    <t>中河原445番地</t>
  </si>
  <si>
    <t>中河原445番地</t>
    <phoneticPr fontId="4"/>
  </si>
  <si>
    <t>下弁財町津興1350番地</t>
  </si>
  <si>
    <t>八町三丁目3番1号</t>
  </si>
  <si>
    <t>藤方1627番地</t>
  </si>
  <si>
    <t>高茶屋三丁目1番1号</t>
  </si>
  <si>
    <t>神戸332番地1</t>
  </si>
  <si>
    <t>神戸332番地1</t>
    <phoneticPr fontId="4"/>
  </si>
  <si>
    <t>雲出本郷町1164番地</t>
  </si>
  <si>
    <t>一身田大古曽355番地</t>
  </si>
  <si>
    <t>白塚町4463番地</t>
    <phoneticPr fontId="4"/>
  </si>
  <si>
    <t>片田井戸町43番地8</t>
  </si>
  <si>
    <t>大里窪田町1821番地</t>
  </si>
  <si>
    <t>長岡町800番地437</t>
  </si>
  <si>
    <t>豊が丘二丁目34番1号</t>
  </si>
  <si>
    <t>垂水2538番地１</t>
  </si>
  <si>
    <t>久居西鷹跡町462番地1</t>
  </si>
  <si>
    <t>久居新町737番地</t>
  </si>
  <si>
    <t>新家町1350番地</t>
  </si>
  <si>
    <t>森町270番地</t>
  </si>
  <si>
    <t>久居野村町560番地</t>
  </si>
  <si>
    <t>河芸町上野2963番地</t>
  </si>
  <si>
    <t>河芸町千里ヶ丘15番地3</t>
  </si>
  <si>
    <t>芸濃町椋本1845番地2</t>
  </si>
  <si>
    <t>安濃町内多475番地</t>
  </si>
  <si>
    <t>安濃町田端上野874番地25</t>
  </si>
  <si>
    <t>香良洲町2214番地2</t>
    <phoneticPr fontId="4"/>
  </si>
  <si>
    <t>一志町八太785番地1</t>
    <phoneticPr fontId="4"/>
  </si>
  <si>
    <t>白山町川口1991番地</t>
  </si>
  <si>
    <t>白山町二本木289番地2</t>
  </si>
  <si>
    <t>白山町上ノ村182番地</t>
    <phoneticPr fontId="4"/>
  </si>
  <si>
    <t>観音寺町604番地74</t>
  </si>
  <si>
    <t>島崎町137番地130</t>
  </si>
  <si>
    <t>相生町77番地</t>
  </si>
  <si>
    <t>船頭町津興1691番地</t>
  </si>
  <si>
    <t>雲出本郷町1165番地</t>
  </si>
  <si>
    <t>栗真小川町274番地</t>
  </si>
  <si>
    <t>分部1203番地</t>
  </si>
  <si>
    <t>久居北口町859番地3</t>
  </si>
  <si>
    <t>久居北口町554番地</t>
  </si>
  <si>
    <t>久居元町2314番地17</t>
  </si>
  <si>
    <t>久居一色町934番地</t>
  </si>
  <si>
    <t>久居野村町568番地4</t>
  </si>
  <si>
    <t>河芸町千里ヶ丘15番地1</t>
  </si>
  <si>
    <t>美杉町八知5516番地1</t>
  </si>
  <si>
    <t>芸濃町椋本6148番地</t>
  </si>
  <si>
    <t>一志町高野1451番地</t>
  </si>
  <si>
    <t>久居東鷹跡町177番地5</t>
  </si>
  <si>
    <t>久居北口町554番地2</t>
  </si>
  <si>
    <t>新家町873番地1</t>
  </si>
  <si>
    <t>戸木町2337番地</t>
  </si>
  <si>
    <t>榊原町5156番地</t>
  </si>
  <si>
    <t>久居野村町542番地3</t>
  </si>
  <si>
    <t>河芸町北黒田109番地1</t>
  </si>
  <si>
    <t>河芸町千里ヶ丘13番地</t>
  </si>
  <si>
    <t>美里町家所2054番地</t>
  </si>
  <si>
    <t>安濃町連部91番地5</t>
  </si>
  <si>
    <t>安濃町内多476番地</t>
  </si>
  <si>
    <t>安濃町大塚253番地2</t>
  </si>
  <si>
    <t>一志町八太1164番地1</t>
  </si>
  <si>
    <t>美杉町奥津929番地</t>
    <phoneticPr fontId="4"/>
  </si>
  <si>
    <t>西丸之内37番12号</t>
    <phoneticPr fontId="4"/>
  </si>
  <si>
    <t>羽所町700番地</t>
    <phoneticPr fontId="4"/>
  </si>
  <si>
    <t>藤方1491番地2</t>
  </si>
  <si>
    <t>神戸739番地1</t>
  </si>
  <si>
    <t>分部1192番地1</t>
  </si>
  <si>
    <t>雲出本郷町1388番地1</t>
  </si>
  <si>
    <t>栗真町屋町836番地1</t>
  </si>
  <si>
    <t>片田井戸町16番地1</t>
  </si>
  <si>
    <t>大里睦合町1292番地1</t>
  </si>
  <si>
    <t>高野尾町5417番地1</t>
  </si>
  <si>
    <t>白山町二本木1001番地253</t>
    <phoneticPr fontId="4"/>
  </si>
  <si>
    <t>美杉町奥津1288番地8</t>
    <phoneticPr fontId="4"/>
  </si>
  <si>
    <t>栗真中山町816番地11</t>
  </si>
  <si>
    <t>白塚町5205番地１</t>
  </si>
  <si>
    <t>藤方2253番地1</t>
  </si>
  <si>
    <t>南河路363番地6</t>
  </si>
  <si>
    <t>納所町96番地2</t>
  </si>
  <si>
    <t>安東町2673番地</t>
  </si>
  <si>
    <t>神戸739番地１</t>
  </si>
  <si>
    <t>雲出本郷町1388番地１</t>
    <phoneticPr fontId="4"/>
  </si>
  <si>
    <t>大里睦合町610番地１</t>
  </si>
  <si>
    <t>久居明神町1347番地3</t>
  </si>
  <si>
    <t>稲葉町203番地4</t>
  </si>
  <si>
    <t>庄田町2629番地1</t>
  </si>
  <si>
    <t>森町10番地5</t>
  </si>
  <si>
    <t>須ヶ瀬町1656番地1</t>
  </si>
  <si>
    <t>木造町1365番地1</t>
  </si>
  <si>
    <t>新家町1363番地</t>
  </si>
  <si>
    <t>香良洲町4084番地</t>
  </si>
  <si>
    <t>片田田中町1304番地</t>
    <phoneticPr fontId="4"/>
  </si>
  <si>
    <t>久居新町905番地8</t>
    <phoneticPr fontId="4"/>
  </si>
  <si>
    <t>河芸町上野2963番地、3130番地</t>
    <phoneticPr fontId="4"/>
  </si>
  <si>
    <t>殿村150番地</t>
    <phoneticPr fontId="4"/>
  </si>
  <si>
    <t>観音寺町1005番地24</t>
    <phoneticPr fontId="4"/>
  </si>
  <si>
    <t>前期課程に計上</t>
    <rPh sb="0" eb="4">
      <t>ゼンキカテイ</t>
    </rPh>
    <rPh sb="5" eb="7">
      <t>ケイジョウ</t>
    </rPh>
    <phoneticPr fontId="4"/>
  </si>
  <si>
    <t>コミュニティプラザ川合</t>
    <phoneticPr fontId="4"/>
  </si>
  <si>
    <t>波瀬出張所</t>
    <phoneticPr fontId="4"/>
  </si>
  <si>
    <t>香良洲浜っ子幼児園</t>
    <phoneticPr fontId="4"/>
  </si>
  <si>
    <t>千里ヶ丘出張所</t>
    <phoneticPr fontId="4"/>
  </si>
  <si>
    <t>たるみ子育て交流館</t>
    <phoneticPr fontId="4"/>
  </si>
  <si>
    <t>げいのうわんぱーく</t>
    <phoneticPr fontId="4"/>
  </si>
  <si>
    <t>教育委員会庁舎</t>
    <phoneticPr fontId="4"/>
  </si>
  <si>
    <t>北部市民センター</t>
    <phoneticPr fontId="4"/>
  </si>
  <si>
    <t>白塚出張所</t>
    <rPh sb="0" eb="2">
      <t>シラツカ</t>
    </rPh>
    <rPh sb="2" eb="5">
      <t>シュッチョウジョ</t>
    </rPh>
    <phoneticPr fontId="4"/>
  </si>
  <si>
    <t>一身田出張所</t>
    <rPh sb="0" eb="6">
      <t>イシンデンシュッチョウジョ</t>
    </rPh>
    <phoneticPr fontId="4"/>
  </si>
  <si>
    <t>新町会館</t>
    <rPh sb="0" eb="4">
      <t>シンマチカイカン</t>
    </rPh>
    <phoneticPr fontId="4"/>
  </si>
  <si>
    <t>家城出張所</t>
    <phoneticPr fontId="4"/>
  </si>
  <si>
    <t>白山農民研修所</t>
    <phoneticPr fontId="4"/>
  </si>
  <si>
    <t>村主農村集落多目的共同利用施設</t>
    <rPh sb="0" eb="2">
      <t>スグリ</t>
    </rPh>
    <rPh sb="2" eb="4">
      <t>ノウソン</t>
    </rPh>
    <rPh sb="4" eb="6">
      <t>シュウラク</t>
    </rPh>
    <rPh sb="6" eb="9">
      <t>タモクテキ</t>
    </rPh>
    <rPh sb="9" eb="11">
      <t>キョウドウ</t>
    </rPh>
    <rPh sb="11" eb="13">
      <t>リヨウ</t>
    </rPh>
    <rPh sb="13" eb="15">
      <t>シセツ</t>
    </rPh>
    <phoneticPr fontId="4"/>
  </si>
  <si>
    <t>安濃農村集落多目的共同利用施設</t>
    <phoneticPr fontId="4"/>
  </si>
  <si>
    <t>草生農村集落多目的共同利用施設</t>
    <rPh sb="0" eb="1">
      <t>クサ</t>
    </rPh>
    <rPh sb="1" eb="2">
      <t>セイ</t>
    </rPh>
    <rPh sb="2" eb="4">
      <t>ノウソン</t>
    </rPh>
    <rPh sb="4" eb="6">
      <t>シュウラク</t>
    </rPh>
    <rPh sb="6" eb="9">
      <t>タモクテキ</t>
    </rPh>
    <rPh sb="9" eb="11">
      <t>キョウドウ</t>
    </rPh>
    <rPh sb="11" eb="13">
      <t>リヨウ</t>
    </rPh>
    <rPh sb="13" eb="15">
      <t>シセツ</t>
    </rPh>
    <phoneticPr fontId="4"/>
  </si>
  <si>
    <t>一志東小学校</t>
    <phoneticPr fontId="4"/>
  </si>
  <si>
    <t>一志農村環境改善センター</t>
    <rPh sb="0" eb="2">
      <t>イチシ</t>
    </rPh>
    <rPh sb="2" eb="6">
      <t>ノウソンカンキョウ</t>
    </rPh>
    <rPh sb="6" eb="8">
      <t>カイゼン</t>
    </rPh>
    <phoneticPr fontId="4"/>
  </si>
  <si>
    <t>稲葉農村集落多目的共同利用施設</t>
    <phoneticPr fontId="4"/>
  </si>
  <si>
    <t>立成コミュニティセンター</t>
    <phoneticPr fontId="4"/>
  </si>
  <si>
    <t>明小学校</t>
    <phoneticPr fontId="4"/>
  </si>
  <si>
    <t>旧雲林院小学校</t>
  </si>
  <si>
    <t>旧安西小学校</t>
    <phoneticPr fontId="4"/>
  </si>
  <si>
    <t>養正小学校</t>
    <rPh sb="2" eb="5">
      <t>ショウガッコウ</t>
    </rPh>
    <phoneticPr fontId="4"/>
  </si>
  <si>
    <t>川口小学校</t>
  </si>
  <si>
    <t>成美小学校</t>
    <rPh sb="2" eb="5">
      <t>ショウガッコウ</t>
    </rPh>
    <phoneticPr fontId="4"/>
  </si>
  <si>
    <t>敬和小学校</t>
    <phoneticPr fontId="4"/>
  </si>
  <si>
    <t>新町小学校</t>
    <rPh sb="0" eb="2">
      <t>シンマチ</t>
    </rPh>
    <phoneticPr fontId="4"/>
  </si>
  <si>
    <t>神戸小学校</t>
    <rPh sb="0" eb="2">
      <t>カンベ</t>
    </rPh>
    <phoneticPr fontId="4"/>
  </si>
  <si>
    <t>大里小学校</t>
    <rPh sb="0" eb="2">
      <t>オオザト</t>
    </rPh>
    <phoneticPr fontId="4"/>
  </si>
  <si>
    <t>家城小学校</t>
    <rPh sb="0" eb="5">
      <t>イエキショウガッコウ</t>
    </rPh>
    <phoneticPr fontId="4"/>
  </si>
  <si>
    <t>高茶屋出張所</t>
    <rPh sb="0" eb="3">
      <t>タカチャヤ</t>
    </rPh>
    <rPh sb="3" eb="5">
      <t>シュッチョウ</t>
    </rPh>
    <rPh sb="5" eb="6">
      <t>ジョ</t>
    </rPh>
    <phoneticPr fontId="4"/>
  </si>
  <si>
    <t>地域振興課（安濃）</t>
    <rPh sb="6" eb="8">
      <t>アノウ</t>
    </rPh>
    <phoneticPr fontId="4"/>
  </si>
  <si>
    <t>危機管理課</t>
    <rPh sb="0" eb="4">
      <t>キキカンリ</t>
    </rPh>
    <rPh sb="4" eb="5">
      <t>カ</t>
    </rPh>
    <phoneticPr fontId="4"/>
  </si>
  <si>
    <t>01.政策財務部</t>
    <phoneticPr fontId="4"/>
  </si>
  <si>
    <t>02.危機管理部</t>
    <rPh sb="7" eb="8">
      <t>ブ</t>
    </rPh>
    <phoneticPr fontId="4"/>
  </si>
  <si>
    <t>03.市民部</t>
    <rPh sb="3" eb="6">
      <t>シミンブ</t>
    </rPh>
    <phoneticPr fontId="4"/>
  </si>
  <si>
    <t>04.スポーツ文化振興部</t>
    <phoneticPr fontId="4"/>
  </si>
  <si>
    <t>05.環境部</t>
    <phoneticPr fontId="4"/>
  </si>
  <si>
    <t>06.商工観光部</t>
    <rPh sb="3" eb="8">
      <t>ショウコウカンコウブ</t>
    </rPh>
    <phoneticPr fontId="4"/>
  </si>
  <si>
    <t>07.健康福祉部</t>
    <rPh sb="3" eb="8">
      <t>ケンコウフクシブ</t>
    </rPh>
    <phoneticPr fontId="4"/>
  </si>
  <si>
    <t>08.農林水産部</t>
    <rPh sb="3" eb="8">
      <t>ノウリンスイサンブ</t>
    </rPh>
    <phoneticPr fontId="4"/>
  </si>
  <si>
    <t>09.都市計画部</t>
    <rPh sb="3" eb="8">
      <t>トシケイカクブ</t>
    </rPh>
    <phoneticPr fontId="4"/>
  </si>
  <si>
    <t>10.建設部</t>
    <rPh sb="3" eb="6">
      <t>ケンセツブ</t>
    </rPh>
    <phoneticPr fontId="4"/>
  </si>
  <si>
    <t>11.消防本部</t>
    <rPh sb="3" eb="7">
      <t>ショウボウホンブ</t>
    </rPh>
    <phoneticPr fontId="4"/>
  </si>
  <si>
    <t>21.久居総合支所</t>
    <phoneticPr fontId="4"/>
  </si>
  <si>
    <t>22.河芸総合支所</t>
    <phoneticPr fontId="4"/>
  </si>
  <si>
    <t>23.芸濃総合支所</t>
    <phoneticPr fontId="4"/>
  </si>
  <si>
    <t>24.美里総合支所</t>
    <phoneticPr fontId="4"/>
  </si>
  <si>
    <t>26.香良洲総合支所</t>
    <phoneticPr fontId="4"/>
  </si>
  <si>
    <t>27.一志総合支所</t>
    <phoneticPr fontId="4"/>
  </si>
  <si>
    <t>28.白山総合支所</t>
    <phoneticPr fontId="4"/>
  </si>
  <si>
    <t>29.美杉総合支所</t>
    <phoneticPr fontId="4"/>
  </si>
  <si>
    <t>32.教育総務部</t>
  </si>
  <si>
    <t>33.学校教育部</t>
    <phoneticPr fontId="4"/>
  </si>
  <si>
    <t>01.集会</t>
  </si>
  <si>
    <t>01.集会</t>
    <phoneticPr fontId="4"/>
  </si>
  <si>
    <t>01.コミュセン</t>
  </si>
  <si>
    <t>02.集会所</t>
  </si>
  <si>
    <t>03.住宅集会</t>
  </si>
  <si>
    <t>04.隣保館</t>
  </si>
  <si>
    <t>05.農民研修</t>
  </si>
  <si>
    <t>06.教育集会</t>
  </si>
  <si>
    <t>07.公民館</t>
  </si>
  <si>
    <t>02.文化</t>
  </si>
  <si>
    <t>02.図書館</t>
  </si>
  <si>
    <t>03.スポーツ</t>
  </si>
  <si>
    <t>04.観光</t>
  </si>
  <si>
    <t>04.観光</t>
    <phoneticPr fontId="4"/>
  </si>
  <si>
    <t>01.キャンプ</t>
  </si>
  <si>
    <t>03.観光セン</t>
  </si>
  <si>
    <t>05.産業</t>
  </si>
  <si>
    <t>01.勤労労働</t>
    <rPh sb="5" eb="7">
      <t>ロウドウ</t>
    </rPh>
    <phoneticPr fontId="4"/>
  </si>
  <si>
    <t>03.産業振興</t>
    <rPh sb="5" eb="7">
      <t>シンコウ</t>
    </rPh>
    <phoneticPr fontId="4"/>
  </si>
  <si>
    <t>04.加工場</t>
    <phoneticPr fontId="4"/>
  </si>
  <si>
    <t>06.教育児童</t>
    <phoneticPr fontId="4"/>
  </si>
  <si>
    <t>01.小学校</t>
    <phoneticPr fontId="4"/>
  </si>
  <si>
    <t>02.中学校</t>
    <phoneticPr fontId="4"/>
  </si>
  <si>
    <t>04.給食セン</t>
  </si>
  <si>
    <t>05.教育研究</t>
    <phoneticPr fontId="4"/>
  </si>
  <si>
    <t>12.児童館</t>
    <phoneticPr fontId="4"/>
  </si>
  <si>
    <t>06.短期大学</t>
    <rPh sb="3" eb="7">
      <t>タンキダイガク</t>
    </rPh>
    <phoneticPr fontId="4"/>
  </si>
  <si>
    <t>07.放課後</t>
  </si>
  <si>
    <t>08.保育所</t>
  </si>
  <si>
    <t>09.幼稚園</t>
  </si>
  <si>
    <t>10.こども園</t>
    <phoneticPr fontId="4"/>
  </si>
  <si>
    <t>四軒町集会所</t>
    <rPh sb="0" eb="2">
      <t>シケン</t>
    </rPh>
    <rPh sb="2" eb="3">
      <t>チョウ</t>
    </rPh>
    <phoneticPr fontId="5"/>
  </si>
  <si>
    <t>長谷山集会所</t>
    <rPh sb="0" eb="3">
      <t>ハセヤマ</t>
    </rPh>
    <phoneticPr fontId="5"/>
  </si>
  <si>
    <t>向井集会所</t>
    <rPh sb="0" eb="2">
      <t>ムカイ</t>
    </rPh>
    <phoneticPr fontId="5"/>
  </si>
  <si>
    <t>殿木集会所</t>
    <rPh sb="0" eb="1">
      <t>トノ</t>
    </rPh>
    <rPh sb="1" eb="2">
      <t>キ</t>
    </rPh>
    <phoneticPr fontId="5"/>
  </si>
  <si>
    <t>白塚団地集会所</t>
  </si>
  <si>
    <t>ぜにやま団地集会所</t>
  </si>
  <si>
    <t>西城山集会所</t>
  </si>
  <si>
    <t>小森団地集会所</t>
  </si>
  <si>
    <t>雲出2号館集会所</t>
  </si>
  <si>
    <t>森団地自治会集会所</t>
  </si>
  <si>
    <t>相川西団地集会所</t>
  </si>
  <si>
    <t>北口地区集会所</t>
    <rPh sb="0" eb="2">
      <t>キタグチ</t>
    </rPh>
    <rPh sb="2" eb="4">
      <t>チク</t>
    </rPh>
    <phoneticPr fontId="5"/>
  </si>
  <si>
    <t>木造７区地区集会所</t>
    <rPh sb="0" eb="2">
      <t>モクゾウ</t>
    </rPh>
    <rPh sb="3" eb="4">
      <t>ク</t>
    </rPh>
    <rPh sb="4" eb="6">
      <t>チク</t>
    </rPh>
    <phoneticPr fontId="5"/>
  </si>
  <si>
    <t>羽野地区集会所</t>
    <rPh sb="0" eb="1">
      <t>ハネ</t>
    </rPh>
    <rPh sb="1" eb="2">
      <t>ノ</t>
    </rPh>
    <rPh sb="2" eb="4">
      <t>チク</t>
    </rPh>
    <phoneticPr fontId="5"/>
  </si>
  <si>
    <t>桃里団地集会所</t>
    <rPh sb="0" eb="1">
      <t>モモ</t>
    </rPh>
    <rPh sb="1" eb="2">
      <t>ザト</t>
    </rPh>
    <rPh sb="2" eb="4">
      <t>ダンチ</t>
    </rPh>
    <phoneticPr fontId="5"/>
  </si>
  <si>
    <t>向ヶ広地区集会所</t>
    <rPh sb="0" eb="1">
      <t>ム</t>
    </rPh>
    <rPh sb="2" eb="3">
      <t>ヒロ</t>
    </rPh>
    <rPh sb="3" eb="5">
      <t>チク</t>
    </rPh>
    <phoneticPr fontId="5"/>
  </si>
  <si>
    <t>下垣内地区集会所</t>
    <rPh sb="0" eb="1">
      <t>シタ</t>
    </rPh>
    <rPh sb="1" eb="2">
      <t>カキ</t>
    </rPh>
    <rPh sb="2" eb="3">
      <t>ウチ</t>
    </rPh>
    <rPh sb="3" eb="5">
      <t>チク</t>
    </rPh>
    <phoneticPr fontId="5"/>
  </si>
  <si>
    <t>相川地区集会所</t>
    <rPh sb="0" eb="2">
      <t>アイカワ</t>
    </rPh>
    <rPh sb="2" eb="4">
      <t>チク</t>
    </rPh>
    <phoneticPr fontId="5"/>
  </si>
  <si>
    <t>元町地区集会所</t>
    <rPh sb="0" eb="2">
      <t>モトマチ</t>
    </rPh>
    <rPh sb="2" eb="4">
      <t>チク</t>
    </rPh>
    <phoneticPr fontId="5"/>
  </si>
  <si>
    <t>久居万町・中町・射場町地区集会所</t>
    <rPh sb="0" eb="2">
      <t>ヒサイ</t>
    </rPh>
    <rPh sb="2" eb="3">
      <t>マン</t>
    </rPh>
    <rPh sb="3" eb="4">
      <t>マチ</t>
    </rPh>
    <rPh sb="5" eb="6">
      <t>ナカ</t>
    </rPh>
    <rPh sb="6" eb="7">
      <t>マチ</t>
    </rPh>
    <rPh sb="8" eb="10">
      <t>イバ</t>
    </rPh>
    <rPh sb="10" eb="11">
      <t>マチ</t>
    </rPh>
    <rPh sb="11" eb="13">
      <t>チク</t>
    </rPh>
    <phoneticPr fontId="5"/>
  </si>
  <si>
    <t>西鷹跡地区集会所</t>
    <rPh sb="0" eb="1">
      <t>ニシ</t>
    </rPh>
    <rPh sb="1" eb="2">
      <t>タカ</t>
    </rPh>
    <rPh sb="2" eb="3">
      <t>アト</t>
    </rPh>
    <rPh sb="3" eb="5">
      <t>チク</t>
    </rPh>
    <phoneticPr fontId="5"/>
  </si>
  <si>
    <t>東鷹跡地区集会所</t>
    <rPh sb="0" eb="1">
      <t>ヒガシ</t>
    </rPh>
    <rPh sb="1" eb="2">
      <t>タカ</t>
    </rPh>
    <rPh sb="2" eb="3">
      <t>アト</t>
    </rPh>
    <rPh sb="3" eb="5">
      <t>チク</t>
    </rPh>
    <phoneticPr fontId="5"/>
  </si>
  <si>
    <t>明神地区集会所</t>
    <rPh sb="0" eb="2">
      <t>ミョウジン</t>
    </rPh>
    <rPh sb="2" eb="4">
      <t>チク</t>
    </rPh>
    <phoneticPr fontId="5"/>
  </si>
  <si>
    <t>諸戸山・横山地区集会所</t>
    <rPh sb="0" eb="2">
      <t>モロト</t>
    </rPh>
    <rPh sb="2" eb="3">
      <t>ヤマ</t>
    </rPh>
    <rPh sb="4" eb="6">
      <t>ヨコヤマ</t>
    </rPh>
    <rPh sb="6" eb="8">
      <t>チク</t>
    </rPh>
    <phoneticPr fontId="5"/>
  </si>
  <si>
    <t>桃園地区集会所</t>
    <rPh sb="0" eb="1">
      <t>モモ</t>
    </rPh>
    <rPh sb="1" eb="2">
      <t>ソノ</t>
    </rPh>
    <rPh sb="2" eb="4">
      <t>チク</t>
    </rPh>
    <phoneticPr fontId="5"/>
  </si>
  <si>
    <t>狐塚地区集会所</t>
    <rPh sb="0" eb="1">
      <t>キツネ</t>
    </rPh>
    <rPh sb="1" eb="2">
      <t>ヅカ</t>
    </rPh>
    <rPh sb="2" eb="4">
      <t>チク</t>
    </rPh>
    <phoneticPr fontId="5"/>
  </si>
  <si>
    <t>戸木地区集会所</t>
    <rPh sb="0" eb="1">
      <t>ト</t>
    </rPh>
    <rPh sb="1" eb="2">
      <t>キ</t>
    </rPh>
    <rPh sb="2" eb="4">
      <t>チク</t>
    </rPh>
    <phoneticPr fontId="5"/>
  </si>
  <si>
    <t>風早地区集会所</t>
    <rPh sb="0" eb="1">
      <t>カゼ</t>
    </rPh>
    <rPh sb="1" eb="2">
      <t>ハヤ</t>
    </rPh>
    <rPh sb="2" eb="4">
      <t>チク</t>
    </rPh>
    <phoneticPr fontId="5"/>
  </si>
  <si>
    <t>榊原地区集会所</t>
    <rPh sb="0" eb="1">
      <t>サカキ</t>
    </rPh>
    <rPh sb="1" eb="2">
      <t>ハラ</t>
    </rPh>
    <rPh sb="2" eb="4">
      <t>チク</t>
    </rPh>
    <phoneticPr fontId="5"/>
  </si>
  <si>
    <t>榊原中央集会所</t>
    <rPh sb="0" eb="1">
      <t>サカキ</t>
    </rPh>
    <rPh sb="1" eb="2">
      <t>ハラ</t>
    </rPh>
    <rPh sb="2" eb="4">
      <t>チュウオウ</t>
    </rPh>
    <phoneticPr fontId="5"/>
  </si>
  <si>
    <t>久居団地・東町地区集会所</t>
    <rPh sb="0" eb="2">
      <t>ヒサイ</t>
    </rPh>
    <rPh sb="2" eb="4">
      <t>ダンチ</t>
    </rPh>
    <rPh sb="5" eb="6">
      <t>ヒガシ</t>
    </rPh>
    <rPh sb="6" eb="7">
      <t>マチ</t>
    </rPh>
    <rPh sb="7" eb="9">
      <t>チク</t>
    </rPh>
    <phoneticPr fontId="5"/>
  </si>
  <si>
    <t>井戸山地区集会所</t>
    <rPh sb="0" eb="2">
      <t>イド</t>
    </rPh>
    <rPh sb="2" eb="3">
      <t>ヤマ</t>
    </rPh>
    <rPh sb="3" eb="5">
      <t>チク</t>
    </rPh>
    <phoneticPr fontId="5"/>
  </si>
  <si>
    <t>河原集会所</t>
    <rPh sb="0" eb="2">
      <t>カワラ</t>
    </rPh>
    <phoneticPr fontId="5"/>
  </si>
  <si>
    <t>上ノ段集会所</t>
    <rPh sb="0" eb="1">
      <t>ウエ</t>
    </rPh>
    <rPh sb="2" eb="3">
      <t>ダン</t>
    </rPh>
    <phoneticPr fontId="5"/>
  </si>
  <si>
    <t>南山集会所</t>
    <rPh sb="0" eb="2">
      <t>ミナミヤマ</t>
    </rPh>
    <phoneticPr fontId="5"/>
  </si>
  <si>
    <t>新横山集会所</t>
    <rPh sb="0" eb="1">
      <t>シン</t>
    </rPh>
    <rPh sb="1" eb="3">
      <t>ヨコヤマ</t>
    </rPh>
    <phoneticPr fontId="5"/>
  </si>
  <si>
    <t>西部ヶ丘集会所</t>
    <rPh sb="0" eb="2">
      <t>セイブ</t>
    </rPh>
    <rPh sb="3" eb="4">
      <t>オカ</t>
    </rPh>
    <phoneticPr fontId="5"/>
  </si>
  <si>
    <t>藤ヶ丘団地集会所</t>
    <rPh sb="0" eb="3">
      <t>フジガオカ</t>
    </rPh>
    <rPh sb="3" eb="5">
      <t>ダンチ</t>
    </rPh>
    <phoneticPr fontId="5"/>
  </si>
  <si>
    <t>西屋敷集会所</t>
    <rPh sb="0" eb="1">
      <t>ニシ</t>
    </rPh>
    <rPh sb="1" eb="3">
      <t>ヤシキ</t>
    </rPh>
    <phoneticPr fontId="5"/>
  </si>
  <si>
    <t>本里集会所</t>
    <rPh sb="0" eb="1">
      <t>ツモト</t>
    </rPh>
    <rPh sb="1" eb="2">
      <t>ザト</t>
    </rPh>
    <phoneticPr fontId="5"/>
  </si>
  <si>
    <t>中屋敷集会所</t>
    <rPh sb="0" eb="1">
      <t>ナカ</t>
    </rPh>
    <rPh sb="1" eb="3">
      <t>ヤシキ</t>
    </rPh>
    <phoneticPr fontId="5"/>
  </si>
  <si>
    <t>屋方集会所</t>
    <rPh sb="0" eb="1">
      <t>オク</t>
    </rPh>
    <rPh sb="1" eb="2">
      <t>カタ</t>
    </rPh>
    <phoneticPr fontId="5"/>
  </si>
  <si>
    <t>姫路集会所</t>
    <rPh sb="0" eb="2">
      <t>ヒメジ</t>
    </rPh>
    <phoneticPr fontId="5"/>
  </si>
  <si>
    <t>岩垣内集会所</t>
    <rPh sb="0" eb="1">
      <t>イワ</t>
    </rPh>
    <rPh sb="1" eb="2">
      <t>カキ</t>
    </rPh>
    <rPh sb="2" eb="3">
      <t>ウチ</t>
    </rPh>
    <phoneticPr fontId="5"/>
  </si>
  <si>
    <t>三ヶ野集会所</t>
  </si>
  <si>
    <t>佐田集会所</t>
  </si>
  <si>
    <t>伊勢地多目的集会所</t>
  </si>
  <si>
    <t>丹生俣多目的集会所</t>
  </si>
  <si>
    <t>上平集会所</t>
    <rPh sb="0" eb="1">
      <t>ウエ</t>
    </rPh>
    <rPh sb="1" eb="2">
      <t>タイラ</t>
    </rPh>
    <phoneticPr fontId="5"/>
  </si>
  <si>
    <t>共栄集会所</t>
    <rPh sb="0" eb="2">
      <t>キョウエイ</t>
    </rPh>
    <phoneticPr fontId="5"/>
  </si>
  <si>
    <t>西ケ広集会所</t>
    <rPh sb="0" eb="1">
      <t>ニシ</t>
    </rPh>
    <rPh sb="2" eb="3">
      <t>ヒロ</t>
    </rPh>
    <phoneticPr fontId="5"/>
  </si>
  <si>
    <t>宇戸原集会所</t>
    <rPh sb="0" eb="1">
      <t>ウ</t>
    </rPh>
    <rPh sb="1" eb="2">
      <t>ト</t>
    </rPh>
    <rPh sb="2" eb="3">
      <t>ハラ</t>
    </rPh>
    <phoneticPr fontId="5"/>
  </si>
  <si>
    <t>越知集会所</t>
    <rPh sb="0" eb="1">
      <t>コ</t>
    </rPh>
    <rPh sb="1" eb="2">
      <t>シ</t>
    </rPh>
    <phoneticPr fontId="5"/>
  </si>
  <si>
    <t>白口集会所</t>
    <rPh sb="0" eb="1">
      <t>シラ</t>
    </rPh>
    <rPh sb="1" eb="2">
      <t>クチ</t>
    </rPh>
    <phoneticPr fontId="5"/>
  </si>
  <si>
    <t>漆集会所</t>
    <rPh sb="0" eb="1">
      <t>ウルシ</t>
    </rPh>
    <phoneticPr fontId="5"/>
  </si>
  <si>
    <t>川合教育集会所</t>
    <rPh sb="0" eb="2">
      <t>カワイ</t>
    </rPh>
    <rPh sb="2" eb="4">
      <t>キョウイク</t>
    </rPh>
    <phoneticPr fontId="5"/>
  </si>
  <si>
    <t>明神教育集会所</t>
    <rPh sb="0" eb="2">
      <t>ミョウジン</t>
    </rPh>
    <rPh sb="2" eb="4">
      <t>キョウイク</t>
    </rPh>
    <phoneticPr fontId="5"/>
  </si>
  <si>
    <t>北口教育集会所</t>
    <rPh sb="0" eb="2">
      <t>キタグチ</t>
    </rPh>
    <rPh sb="2" eb="4">
      <t>キョウイク</t>
    </rPh>
    <phoneticPr fontId="5"/>
  </si>
  <si>
    <t>桃園教育集会所</t>
    <rPh sb="0" eb="2">
      <t>モモゾノ</t>
    </rPh>
    <rPh sb="2" eb="4">
      <t>キョウイク</t>
    </rPh>
    <phoneticPr fontId="5"/>
  </si>
  <si>
    <t>森教育集会所</t>
    <rPh sb="0" eb="1">
      <t>モリ</t>
    </rPh>
    <rPh sb="1" eb="3">
      <t>キョウイク</t>
    </rPh>
    <phoneticPr fontId="5"/>
  </si>
  <si>
    <t>下村教育集会所</t>
    <rPh sb="0" eb="2">
      <t>シモムラ</t>
    </rPh>
    <rPh sb="2" eb="4">
      <t>キョウイク</t>
    </rPh>
    <phoneticPr fontId="5"/>
  </si>
  <si>
    <t>榊原上教育集会所</t>
    <rPh sb="0" eb="2">
      <t>サカキバラ</t>
    </rPh>
    <rPh sb="2" eb="3">
      <t>カミ</t>
    </rPh>
    <rPh sb="3" eb="5">
      <t>キョウイク</t>
    </rPh>
    <phoneticPr fontId="5"/>
  </si>
  <si>
    <t>新田教育集会所</t>
    <rPh sb="0" eb="2">
      <t>シンデン</t>
    </rPh>
    <rPh sb="2" eb="4">
      <t>キョウイク</t>
    </rPh>
    <phoneticPr fontId="5"/>
  </si>
  <si>
    <t>青木団地教育集会所</t>
    <rPh sb="0" eb="2">
      <t>アオキ</t>
    </rPh>
    <rPh sb="2" eb="4">
      <t>ダンチ</t>
    </rPh>
    <rPh sb="4" eb="6">
      <t>キョウイク</t>
    </rPh>
    <phoneticPr fontId="5"/>
  </si>
  <si>
    <t>殿町教育集会所</t>
    <rPh sb="0" eb="2">
      <t>トノマチ</t>
    </rPh>
    <rPh sb="2" eb="4">
      <t>キョウイク</t>
    </rPh>
    <phoneticPr fontId="5"/>
  </si>
  <si>
    <t>大広教育集会所</t>
    <rPh sb="0" eb="2">
      <t>オオヒロ</t>
    </rPh>
    <rPh sb="2" eb="4">
      <t>キョウイク</t>
    </rPh>
    <phoneticPr fontId="5"/>
  </si>
  <si>
    <t>上佐田教育集会所</t>
    <rPh sb="0" eb="1">
      <t>カミ</t>
    </rPh>
    <rPh sb="1" eb="3">
      <t>サダ</t>
    </rPh>
    <rPh sb="3" eb="5">
      <t>キョウイク</t>
    </rPh>
    <phoneticPr fontId="5"/>
  </si>
  <si>
    <t>梅ヶ広教育集会所</t>
    <rPh sb="0" eb="1">
      <t>ウメ</t>
    </rPh>
    <rPh sb="2" eb="3">
      <t>ヒロ</t>
    </rPh>
    <rPh sb="3" eb="5">
      <t>キョウイク</t>
    </rPh>
    <phoneticPr fontId="5"/>
  </si>
  <si>
    <t>長野教育集会所</t>
    <rPh sb="0" eb="2">
      <t>ナガノ</t>
    </rPh>
    <rPh sb="2" eb="4">
      <t>キョウイク</t>
    </rPh>
    <phoneticPr fontId="5"/>
  </si>
  <si>
    <t>東山教育集会所</t>
    <rPh sb="0" eb="2">
      <t>ヒガシヤマ</t>
    </rPh>
    <rPh sb="2" eb="4">
      <t>キョウイク</t>
    </rPh>
    <phoneticPr fontId="5"/>
  </si>
  <si>
    <t>高洲町教育集会所</t>
    <rPh sb="0" eb="3">
      <t>タカスチョウ</t>
    </rPh>
    <rPh sb="3" eb="5">
      <t>キョウイク</t>
    </rPh>
    <phoneticPr fontId="5"/>
  </si>
  <si>
    <t>07.福祉</t>
  </si>
  <si>
    <t>04.介護保険</t>
    <rPh sb="3" eb="5">
      <t>カイゴ</t>
    </rPh>
    <rPh sb="5" eb="7">
      <t>ホケン</t>
    </rPh>
    <phoneticPr fontId="5"/>
  </si>
  <si>
    <t>07.共同浴場</t>
    <rPh sb="3" eb="5">
      <t>キョウドウ</t>
    </rPh>
    <rPh sb="5" eb="7">
      <t>ヨクジョウ</t>
    </rPh>
    <phoneticPr fontId="4"/>
  </si>
  <si>
    <t>08.保健医療</t>
  </si>
  <si>
    <t>09.庁舎等</t>
    <rPh sb="5" eb="6">
      <t>ナド</t>
    </rPh>
    <phoneticPr fontId="4"/>
  </si>
  <si>
    <t>01.本庁支所</t>
    <phoneticPr fontId="4"/>
  </si>
  <si>
    <t>02.工事事務</t>
    <phoneticPr fontId="4"/>
  </si>
  <si>
    <t>03.出張所</t>
    <phoneticPr fontId="4"/>
  </si>
  <si>
    <t>10.消防</t>
  </si>
  <si>
    <t>01.消防署</t>
    <phoneticPr fontId="4"/>
  </si>
  <si>
    <t>02.消防団</t>
    <phoneticPr fontId="4"/>
  </si>
  <si>
    <t>03.水防倉庫</t>
    <phoneticPr fontId="4"/>
  </si>
  <si>
    <t>11.住宅</t>
    <phoneticPr fontId="4"/>
  </si>
  <si>
    <t>01.林業者宿泊</t>
    <rPh sb="3" eb="6">
      <t>リンギョウシャ</t>
    </rPh>
    <rPh sb="6" eb="8">
      <t>シュクハク</t>
    </rPh>
    <phoneticPr fontId="4"/>
  </si>
  <si>
    <t>12.処理場</t>
    <phoneticPr fontId="4"/>
  </si>
  <si>
    <t>13.交通</t>
  </si>
  <si>
    <t>02.旅客船</t>
    <rPh sb="3" eb="6">
      <t>リョカクセン</t>
    </rPh>
    <phoneticPr fontId="4"/>
  </si>
  <si>
    <t>03.駐輪場</t>
    <rPh sb="3" eb="5">
      <t>チュウリン</t>
    </rPh>
    <phoneticPr fontId="4"/>
  </si>
  <si>
    <t>14.斎場</t>
    <phoneticPr fontId="4"/>
  </si>
  <si>
    <t>01.斎場等</t>
    <rPh sb="5" eb="6">
      <t>ナド</t>
    </rPh>
    <phoneticPr fontId="4"/>
  </si>
  <si>
    <t>01.斎場等</t>
    <phoneticPr fontId="4"/>
  </si>
  <si>
    <t>03.義務教育</t>
    <rPh sb="3" eb="5">
      <t>ギム</t>
    </rPh>
    <rPh sb="5" eb="7">
      <t>キョウイク</t>
    </rPh>
    <phoneticPr fontId="4"/>
  </si>
  <si>
    <t>02.コンベンション</t>
    <phoneticPr fontId="4"/>
  </si>
  <si>
    <t>01.ヘリポート</t>
    <phoneticPr fontId="4"/>
  </si>
  <si>
    <t>06.障がい母子</t>
    <rPh sb="3" eb="4">
      <t>ショウ</t>
    </rPh>
    <rPh sb="6" eb="8">
      <t>ボシ</t>
    </rPh>
    <phoneticPr fontId="4"/>
  </si>
  <si>
    <t>市民課</t>
    <phoneticPr fontId="4"/>
  </si>
  <si>
    <t>25.安濃総合支所</t>
  </si>
  <si>
    <t>25.安濃総合支所</t>
    <rPh sb="3" eb="9">
      <t>アノウソウゴウシショ</t>
    </rPh>
    <phoneticPr fontId="4"/>
  </si>
  <si>
    <t>小舟472番地</t>
    <phoneticPr fontId="4"/>
  </si>
  <si>
    <t>31.三重短期大学</t>
    <rPh sb="3" eb="9">
      <t>ミエタンキダイガク</t>
    </rPh>
    <phoneticPr fontId="4"/>
  </si>
  <si>
    <t>健康づくり課</t>
    <phoneticPr fontId="4"/>
  </si>
  <si>
    <t>教育事務所（白山）</t>
    <rPh sb="6" eb="8">
      <t>ハクサン</t>
    </rPh>
    <phoneticPr fontId="4"/>
  </si>
  <si>
    <t>林業振興室</t>
    <phoneticPr fontId="4"/>
  </si>
  <si>
    <t>32.教育総務部</t>
    <phoneticPr fontId="4"/>
  </si>
  <si>
    <t>教育施設課</t>
    <rPh sb="0" eb="5">
      <t>キョウイクシセツカ</t>
    </rPh>
    <phoneticPr fontId="4"/>
  </si>
  <si>
    <t>草生公民館</t>
    <rPh sb="0" eb="2">
      <t>クサワ</t>
    </rPh>
    <rPh sb="2" eb="5">
      <t>コウミンカン</t>
    </rPh>
    <phoneticPr fontId="4"/>
  </si>
  <si>
    <t>村主公民館</t>
    <rPh sb="0" eb="2">
      <t>スグリ</t>
    </rPh>
    <rPh sb="2" eb="5">
      <t>コウミンカン</t>
    </rPh>
    <phoneticPr fontId="4"/>
  </si>
  <si>
    <t>安濃公民館</t>
    <rPh sb="0" eb="2">
      <t>アノウ</t>
    </rPh>
    <rPh sb="2" eb="5">
      <t>コウミンカン</t>
    </rPh>
    <phoneticPr fontId="4"/>
  </si>
  <si>
    <t>07.福祉</t>
    <phoneticPr fontId="4"/>
  </si>
  <si>
    <t>教育事務所（美里）</t>
    <rPh sb="6" eb="8">
      <t>ミサト</t>
    </rPh>
    <phoneticPr fontId="4"/>
  </si>
  <si>
    <t>教育事務所（河芸）</t>
    <rPh sb="6" eb="8">
      <t>カワゲ</t>
    </rPh>
    <phoneticPr fontId="4"/>
  </si>
  <si>
    <t>教育事務所（一志）</t>
    <rPh sb="6" eb="8">
      <t>イチシ</t>
    </rPh>
    <phoneticPr fontId="4"/>
  </si>
  <si>
    <t>地域振興課（芸濃）</t>
    <phoneticPr fontId="4"/>
  </si>
  <si>
    <t>垂水自転車等保管庫</t>
    <rPh sb="2" eb="5">
      <t>ジテンシャ</t>
    </rPh>
    <rPh sb="5" eb="6">
      <t>ナド</t>
    </rPh>
    <rPh sb="6" eb="9">
      <t>ホカンコ</t>
    </rPh>
    <phoneticPr fontId="5"/>
  </si>
  <si>
    <t>納所町234番地</t>
    <phoneticPr fontId="4"/>
  </si>
  <si>
    <t>複合施設名
（複合又は共用の相手施設名又はビル名）</t>
    <rPh sb="0" eb="2">
      <t>フクゴウ</t>
    </rPh>
    <rPh sb="2" eb="5">
      <t>シセツメイ</t>
    </rPh>
    <rPh sb="9" eb="10">
      <t>マタ</t>
    </rPh>
    <rPh sb="14" eb="16">
      <t>アイテ</t>
    </rPh>
    <rPh sb="16" eb="19">
      <t>シセツメイ</t>
    </rPh>
    <rPh sb="19" eb="20">
      <t>マタ</t>
    </rPh>
    <rPh sb="23" eb="24">
      <t>メイ</t>
    </rPh>
    <phoneticPr fontId="4"/>
  </si>
  <si>
    <t>美杉南</t>
    <rPh sb="0" eb="2">
      <t>ミスギ</t>
    </rPh>
    <rPh sb="2" eb="3">
      <t>ミナミ</t>
    </rPh>
    <phoneticPr fontId="4"/>
  </si>
  <si>
    <t>一身田公民館</t>
    <rPh sb="0" eb="3">
      <t>イシンデン</t>
    </rPh>
    <rPh sb="3" eb="6">
      <t>コウミンカン</t>
    </rPh>
    <phoneticPr fontId="4"/>
  </si>
  <si>
    <t>家城農村集落多目的共同利用施設、家城出張所</t>
    <phoneticPr fontId="5"/>
  </si>
  <si>
    <t>北部老人福祉センター</t>
    <phoneticPr fontId="4"/>
  </si>
  <si>
    <t>稲葉公民館</t>
    <phoneticPr fontId="4"/>
  </si>
  <si>
    <t>久居農村婦人の家、栗葉出張所</t>
    <phoneticPr fontId="4"/>
  </si>
  <si>
    <t>七栗公民館、栗葉出張所</t>
    <phoneticPr fontId="4"/>
  </si>
  <si>
    <t>久居農村婦人の家、七栗公民館</t>
    <phoneticPr fontId="4"/>
  </si>
  <si>
    <t>浜っ子幼児園子育て支援センター</t>
    <phoneticPr fontId="4"/>
  </si>
  <si>
    <t>榊原農民研修所</t>
    <rPh sb="0" eb="2">
      <t>サカキバラ</t>
    </rPh>
    <rPh sb="6" eb="7">
      <t>ショ</t>
    </rPh>
    <phoneticPr fontId="5"/>
  </si>
  <si>
    <t>榊原公民館、榊原出張所</t>
    <phoneticPr fontId="4"/>
  </si>
  <si>
    <t>榊原農民研修所、榊原出張所</t>
    <phoneticPr fontId="4"/>
  </si>
  <si>
    <t>榊原農民研修所、榊原公民館</t>
    <rPh sb="8" eb="13">
      <t>サカキバラコウミンカン</t>
    </rPh>
    <phoneticPr fontId="5"/>
  </si>
  <si>
    <t>波瀬公民館</t>
    <rPh sb="0" eb="1">
      <t>ハ</t>
    </rPh>
    <rPh sb="1" eb="2">
      <t>セ</t>
    </rPh>
    <rPh sb="2" eb="5">
      <t>コウミンカン</t>
    </rPh>
    <phoneticPr fontId="5"/>
  </si>
  <si>
    <t>波瀬農村集落多目的共同利用施設</t>
    <phoneticPr fontId="4"/>
  </si>
  <si>
    <t>誠之</t>
    <phoneticPr fontId="4"/>
  </si>
  <si>
    <t>戸木</t>
    <phoneticPr fontId="4"/>
  </si>
  <si>
    <t>栗葉</t>
    <phoneticPr fontId="4"/>
  </si>
  <si>
    <t>桃園</t>
    <phoneticPr fontId="4"/>
  </si>
  <si>
    <t>大三公民館、大三出張所</t>
    <rPh sb="0" eb="2">
      <t>オオミツ</t>
    </rPh>
    <rPh sb="2" eb="5">
      <t>コウミンカン</t>
    </rPh>
    <rPh sb="6" eb="8">
      <t>オオミツ</t>
    </rPh>
    <rPh sb="8" eb="10">
      <t>シュッチョウ</t>
    </rPh>
    <rPh sb="10" eb="11">
      <t>ジョシュッチョウジョ</t>
    </rPh>
    <phoneticPr fontId="4"/>
  </si>
  <si>
    <t>家城公民館、家城出張所</t>
    <phoneticPr fontId="4"/>
  </si>
  <si>
    <t>八ツ山公民館、八ツ山出張所</t>
    <rPh sb="0" eb="1">
      <t>ハチ</t>
    </rPh>
    <rPh sb="2" eb="3">
      <t>サン</t>
    </rPh>
    <phoneticPr fontId="5"/>
  </si>
  <si>
    <t>大三農村集落多目的共同利用施設、大三出張所</t>
    <phoneticPr fontId="5"/>
  </si>
  <si>
    <t>八ッ山農村集落多目的共同利用施設、八ッ山出張所</t>
    <phoneticPr fontId="5"/>
  </si>
  <si>
    <t>美杉東</t>
    <rPh sb="0" eb="2">
      <t>ミスギ</t>
    </rPh>
    <rPh sb="2" eb="3">
      <t>ヒガシ</t>
    </rPh>
    <phoneticPr fontId="4"/>
  </si>
  <si>
    <t>太郎生多目的集会所</t>
    <phoneticPr fontId="4"/>
  </si>
  <si>
    <t>太郎生多目的集会所、太郎生出張所</t>
    <phoneticPr fontId="4"/>
  </si>
  <si>
    <t>太郎生公民館、太郎生出張所</t>
    <phoneticPr fontId="4"/>
  </si>
  <si>
    <t>太郎生多目的集会所、太郎生公民館</t>
    <phoneticPr fontId="4"/>
  </si>
  <si>
    <t>立成公民館</t>
    <rPh sb="0" eb="1">
      <t>タ</t>
    </rPh>
    <rPh sb="1" eb="2">
      <t>ナ</t>
    </rPh>
    <rPh sb="2" eb="5">
      <t>コウミンカン</t>
    </rPh>
    <phoneticPr fontId="5"/>
  </si>
  <si>
    <t>新家町1365番地5</t>
    <phoneticPr fontId="4"/>
  </si>
  <si>
    <t>桃園公民館</t>
    <rPh sb="2" eb="5">
      <t>コウミンカン</t>
    </rPh>
    <phoneticPr fontId="4"/>
  </si>
  <si>
    <t>サンヒルズ安濃各施設</t>
    <rPh sb="7" eb="10">
      <t>カクシセツ</t>
    </rPh>
    <phoneticPr fontId="4"/>
  </si>
  <si>
    <t>津市立三重短期大学</t>
    <rPh sb="0" eb="3">
      <t>ツシリツ</t>
    </rPh>
    <rPh sb="3" eb="5">
      <t>ミエ</t>
    </rPh>
    <rPh sb="5" eb="7">
      <t>タンキ</t>
    </rPh>
    <rPh sb="7" eb="9">
      <t>ダイガク</t>
    </rPh>
    <phoneticPr fontId="3"/>
  </si>
  <si>
    <t>07.放課後</t>
    <phoneticPr fontId="4"/>
  </si>
  <si>
    <t>184㎡</t>
    <phoneticPr fontId="4"/>
  </si>
  <si>
    <t>垂水2538番地１</t>
    <phoneticPr fontId="4"/>
  </si>
  <si>
    <t>安濃町草生1310番地3</t>
    <rPh sb="0" eb="3">
      <t>アノウチョウ</t>
    </rPh>
    <rPh sb="3" eb="4">
      <t>クサ</t>
    </rPh>
    <rPh sb="4" eb="5">
      <t>セイ</t>
    </rPh>
    <rPh sb="9" eb="11">
      <t>バンチ</t>
    </rPh>
    <phoneticPr fontId="4"/>
  </si>
  <si>
    <t>芸濃町椋本5132番地</t>
    <rPh sb="0" eb="2">
      <t>ゲイノウ</t>
    </rPh>
    <rPh sb="2" eb="3">
      <t>チョウ</t>
    </rPh>
    <rPh sb="3" eb="5">
      <t>ムクモト</t>
    </rPh>
    <rPh sb="9" eb="11">
      <t>バンチ</t>
    </rPh>
    <phoneticPr fontId="4"/>
  </si>
  <si>
    <t>久居新町737番地</t>
    <rPh sb="0" eb="2">
      <t>ヒサイ</t>
    </rPh>
    <rPh sb="2" eb="4">
      <t>シンマチ</t>
    </rPh>
    <rPh sb="7" eb="9">
      <t>バンチ</t>
    </rPh>
    <phoneticPr fontId="4"/>
  </si>
  <si>
    <t>H4</t>
    <phoneticPr fontId="3"/>
  </si>
  <si>
    <t>栗真</t>
    <rPh sb="0" eb="1">
      <t>クリ</t>
    </rPh>
    <rPh sb="1" eb="2">
      <t>シン</t>
    </rPh>
    <phoneticPr fontId="4"/>
  </si>
  <si>
    <t>南立誠</t>
    <rPh sb="0" eb="1">
      <t>ミナミ</t>
    </rPh>
    <rPh sb="1" eb="3">
      <t>リッセイ</t>
    </rPh>
    <phoneticPr fontId="4"/>
  </si>
  <si>
    <t>一身田</t>
    <phoneticPr fontId="4"/>
  </si>
  <si>
    <t>片田</t>
    <phoneticPr fontId="4"/>
  </si>
  <si>
    <t>家城</t>
    <phoneticPr fontId="4"/>
  </si>
  <si>
    <t>村主</t>
    <phoneticPr fontId="4"/>
  </si>
  <si>
    <t>育生</t>
    <phoneticPr fontId="4"/>
  </si>
  <si>
    <t>雲出</t>
    <rPh sb="0" eb="1">
      <t>クモ</t>
    </rPh>
    <rPh sb="1" eb="2">
      <t>デ</t>
    </rPh>
    <phoneticPr fontId="4"/>
  </si>
  <si>
    <t>雲出</t>
    <rPh sb="0" eb="2">
      <t>クモデ</t>
    </rPh>
    <phoneticPr fontId="4"/>
  </si>
  <si>
    <t>常滑市</t>
    <rPh sb="0" eb="3">
      <t>トコナメシ</t>
    </rPh>
    <phoneticPr fontId="4"/>
  </si>
  <si>
    <t>南立誠</t>
    <rPh sb="0" eb="3">
      <t>ミナミリッセイ</t>
    </rPh>
    <phoneticPr fontId="4"/>
  </si>
  <si>
    <t>南が丘</t>
    <phoneticPr fontId="4"/>
  </si>
  <si>
    <t>豊津</t>
    <phoneticPr fontId="4"/>
  </si>
  <si>
    <t>竹原</t>
    <rPh sb="0" eb="2">
      <t>タケハラ</t>
    </rPh>
    <phoneticPr fontId="4"/>
  </si>
  <si>
    <t>八知</t>
    <rPh sb="0" eb="2">
      <t>ヤチ</t>
    </rPh>
    <phoneticPr fontId="4"/>
  </si>
  <si>
    <t>美杉東</t>
    <rPh sb="0" eb="2">
      <t>ミスギ</t>
    </rPh>
    <rPh sb="2" eb="3">
      <t>ヒガシ</t>
    </rPh>
    <phoneticPr fontId="4"/>
  </si>
  <si>
    <t>美杉南</t>
    <rPh sb="0" eb="2">
      <t>ミスギ</t>
    </rPh>
    <rPh sb="2" eb="3">
      <t>ミナミ</t>
    </rPh>
    <phoneticPr fontId="4"/>
  </si>
  <si>
    <t>栗真中山町816番地6</t>
    <phoneticPr fontId="4"/>
  </si>
  <si>
    <t>北消防署、栗真分団車庫・詰所</t>
    <rPh sb="5" eb="6">
      <t>クリ</t>
    </rPh>
    <rPh sb="6" eb="7">
      <t>マコト</t>
    </rPh>
    <rPh sb="7" eb="9">
      <t>ブンダン</t>
    </rPh>
    <rPh sb="9" eb="11">
      <t>シャコ</t>
    </rPh>
    <rPh sb="12" eb="14">
      <t>ツメショ</t>
    </rPh>
    <phoneticPr fontId="4"/>
  </si>
  <si>
    <t>栄町二丁目358番地</t>
    <rPh sb="8" eb="10">
      <t>バンチ</t>
    </rPh>
    <phoneticPr fontId="4"/>
  </si>
  <si>
    <t>栗真中山町816番地63</t>
    <phoneticPr fontId="4"/>
  </si>
  <si>
    <t>美里町家所2123番地</t>
    <rPh sb="0" eb="3">
      <t>ミサトチョウ</t>
    </rPh>
    <rPh sb="3" eb="5">
      <t>イエドコロ</t>
    </rPh>
    <rPh sb="9" eb="11">
      <t>バンチ</t>
    </rPh>
    <phoneticPr fontId="4"/>
  </si>
  <si>
    <t>芸濃町椋本1845番地2</t>
    <rPh sb="9" eb="11">
      <t>バンチ</t>
    </rPh>
    <phoneticPr fontId="4"/>
  </si>
  <si>
    <t>美杉町竹原241番地1</t>
    <phoneticPr fontId="4"/>
  </si>
  <si>
    <t>美杉林業研修集会施設「グリーンハウス美杉」</t>
    <rPh sb="0" eb="2">
      <t>ミスギ</t>
    </rPh>
    <rPh sb="2" eb="4">
      <t>リンギョウ</t>
    </rPh>
    <rPh sb="4" eb="6">
      <t>ケンシュウ</t>
    </rPh>
    <rPh sb="8" eb="10">
      <t>シセツ</t>
    </rPh>
    <rPh sb="18" eb="20">
      <t>ミスギ</t>
    </rPh>
    <phoneticPr fontId="5"/>
  </si>
  <si>
    <t>芸濃小学校</t>
    <rPh sb="0" eb="5">
      <t>ゲイノウショウガッコウ</t>
    </rPh>
    <phoneticPr fontId="4"/>
  </si>
  <si>
    <t>八幡出張所</t>
    <phoneticPr fontId="4"/>
  </si>
  <si>
    <t>竹原コミュニティ防災センター</t>
    <phoneticPr fontId="4"/>
  </si>
  <si>
    <t>利用数</t>
    <phoneticPr fontId="4"/>
  </si>
  <si>
    <t>無</t>
    <rPh sb="0" eb="1">
      <t>ナシ</t>
    </rPh>
    <phoneticPr fontId="4"/>
  </si>
  <si>
    <t>指</t>
    <rPh sb="0" eb="1">
      <t>ユビ</t>
    </rPh>
    <phoneticPr fontId="4"/>
  </si>
  <si>
    <t>指</t>
    <rPh sb="0" eb="1">
      <t>ユビ</t>
    </rPh>
    <phoneticPr fontId="4"/>
  </si>
  <si>
    <t>河内</t>
    <rPh sb="0" eb="1">
      <t>カワ</t>
    </rPh>
    <rPh sb="1" eb="2">
      <t>ウチ</t>
    </rPh>
    <phoneticPr fontId="4"/>
  </si>
  <si>
    <t>1007回</t>
    <rPh sb="4" eb="5">
      <t>カイ</t>
    </rPh>
    <phoneticPr fontId="4"/>
  </si>
  <si>
    <t>193,155人</t>
    <rPh sb="7" eb="8">
      <t>ニン</t>
    </rPh>
    <phoneticPr fontId="4"/>
  </si>
  <si>
    <t>52,545人</t>
    <rPh sb="6" eb="7">
      <t>ニン</t>
    </rPh>
    <phoneticPr fontId="4"/>
  </si>
  <si>
    <t>118,847人</t>
    <rPh sb="7" eb="8">
      <t>ニン</t>
    </rPh>
    <phoneticPr fontId="4"/>
  </si>
  <si>
    <t>15,083 人</t>
    <rPh sb="7" eb="8">
      <t>ニン</t>
    </rPh>
    <phoneticPr fontId="4"/>
  </si>
  <si>
    <t>13人</t>
    <rPh sb="2" eb="3">
      <t>ニン</t>
    </rPh>
    <phoneticPr fontId="0"/>
  </si>
  <si>
    <t>無</t>
    <rPh sb="0" eb="1">
      <t>ナシ</t>
    </rPh>
    <phoneticPr fontId="0"/>
  </si>
  <si>
    <t>4人</t>
    <rPh sb="1" eb="2">
      <t>ヒト</t>
    </rPh>
    <phoneticPr fontId="0"/>
  </si>
  <si>
    <t>6人</t>
    <rPh sb="1" eb="2">
      <t>ヒト</t>
    </rPh>
    <phoneticPr fontId="0"/>
  </si>
  <si>
    <t>2人</t>
    <rPh sb="1" eb="2">
      <t>ヒト</t>
    </rPh>
    <phoneticPr fontId="0"/>
  </si>
  <si>
    <t>2人</t>
  </si>
  <si>
    <t>8人</t>
    <rPh sb="1" eb="2">
      <t>ヒト</t>
    </rPh>
    <phoneticPr fontId="0"/>
  </si>
  <si>
    <t>白塚公民館</t>
    <rPh sb="0" eb="2">
      <t>シラツカ</t>
    </rPh>
    <rPh sb="2" eb="5">
      <t>コウミンカン</t>
    </rPh>
    <phoneticPr fontId="0"/>
  </si>
  <si>
    <t>無</t>
  </si>
  <si>
    <t>21,240台</t>
    <rPh sb="6" eb="7">
      <t>ダイ</t>
    </rPh>
    <phoneticPr fontId="4"/>
  </si>
  <si>
    <t>998台</t>
    <rPh sb="3" eb="4">
      <t>ダイ</t>
    </rPh>
    <phoneticPr fontId="4"/>
  </si>
  <si>
    <t>30,521台</t>
    <rPh sb="6" eb="7">
      <t>ダイ</t>
    </rPh>
    <phoneticPr fontId="4"/>
  </si>
  <si>
    <t>39,192台</t>
    <rPh sb="6" eb="7">
      <t>ダイ</t>
    </rPh>
    <phoneticPr fontId="4"/>
  </si>
  <si>
    <t>19,979台</t>
    <rPh sb="6" eb="7">
      <t>ダイ</t>
    </rPh>
    <phoneticPr fontId="4"/>
  </si>
  <si>
    <t>波瀬老人憩いの家</t>
  </si>
  <si>
    <t>高岡老人憩いの家</t>
  </si>
  <si>
    <t>美杉高齢者生きがい健康づくり施設ほのぼの苑</t>
  </si>
  <si>
    <t>7,640人</t>
  </si>
  <si>
    <t>H8</t>
    <phoneticPr fontId="4"/>
  </si>
  <si>
    <t>H14</t>
    <phoneticPr fontId="4"/>
  </si>
  <si>
    <t>川合保育園</t>
    <rPh sb="0" eb="2">
      <t>カワイ</t>
    </rPh>
    <rPh sb="2" eb="5">
      <t>ホイクエン</t>
    </rPh>
    <phoneticPr fontId="4"/>
  </si>
  <si>
    <t>一志町八太1017番地1</t>
    <rPh sb="0" eb="3">
      <t>イチシマチ</t>
    </rPh>
    <rPh sb="3" eb="5">
      <t>ハッタ</t>
    </rPh>
    <rPh sb="9" eb="11">
      <t>バンチ</t>
    </rPh>
    <phoneticPr fontId="4"/>
  </si>
  <si>
    <t>白山こども園子育て支援センター「どんぐり」</t>
    <rPh sb="0" eb="2">
      <t>ハクサン</t>
    </rPh>
    <rPh sb="5" eb="6">
      <t>エン</t>
    </rPh>
    <rPh sb="6" eb="8">
      <t>コソダ</t>
    </rPh>
    <rPh sb="9" eb="11">
      <t>シエン</t>
    </rPh>
    <phoneticPr fontId="4"/>
  </si>
  <si>
    <t>白山こども園</t>
    <rPh sb="0" eb="2">
      <t>ハクサン</t>
    </rPh>
    <rPh sb="5" eb="6">
      <t>エン</t>
    </rPh>
    <phoneticPr fontId="4"/>
  </si>
  <si>
    <t>08.保育所</t>
    <phoneticPr fontId="4"/>
  </si>
  <si>
    <t>62人</t>
    <rPh sb="2" eb="3">
      <t>ヒト</t>
    </rPh>
    <phoneticPr fontId="4"/>
  </si>
  <si>
    <t>2565人</t>
    <rPh sb="4" eb="5">
      <t>ニン</t>
    </rPh>
    <phoneticPr fontId="4"/>
  </si>
  <si>
    <t>無</t>
    <phoneticPr fontId="4"/>
  </si>
  <si>
    <t>無</t>
    <rPh sb="0" eb="1">
      <t>ム</t>
    </rPh>
    <phoneticPr fontId="4"/>
  </si>
  <si>
    <t>相生会館</t>
    <phoneticPr fontId="4"/>
  </si>
  <si>
    <t>-</t>
    <phoneticPr fontId="4"/>
  </si>
  <si>
    <t>安東</t>
    <rPh sb="0" eb="2">
      <t>アントウ</t>
    </rPh>
    <phoneticPr fontId="4"/>
  </si>
  <si>
    <t>S48</t>
    <phoneticPr fontId="4"/>
  </si>
  <si>
    <t>-</t>
    <phoneticPr fontId="4"/>
  </si>
  <si>
    <t>H9</t>
    <phoneticPr fontId="4"/>
  </si>
  <si>
    <t>H29</t>
    <phoneticPr fontId="4"/>
  </si>
  <si>
    <t>H31</t>
    <phoneticPr fontId="4"/>
  </si>
  <si>
    <t>-</t>
    <phoneticPr fontId="4"/>
  </si>
  <si>
    <t>美杉健康相談所</t>
    <rPh sb="0" eb="2">
      <t>ミスギ</t>
    </rPh>
    <rPh sb="2" eb="4">
      <t>ケンコウ</t>
    </rPh>
    <rPh sb="4" eb="6">
      <t>ソウダン</t>
    </rPh>
    <rPh sb="6" eb="7">
      <t>ジョ</t>
    </rPh>
    <phoneticPr fontId="3"/>
  </si>
  <si>
    <t>無</t>
    <rPh sb="0" eb="1">
      <t>ナ</t>
    </rPh>
    <phoneticPr fontId="4"/>
  </si>
  <si>
    <t>安東</t>
    <phoneticPr fontId="4"/>
  </si>
  <si>
    <t>施設名</t>
    <rPh sb="0" eb="2">
      <t>シセツ</t>
    </rPh>
    <rPh sb="2" eb="3">
      <t>メイ</t>
    </rPh>
    <phoneticPr fontId="4"/>
  </si>
  <si>
    <t>延床面積</t>
    <rPh sb="0" eb="2">
      <t>ノベユカ</t>
    </rPh>
    <rPh sb="2" eb="4">
      <t>メンセキ</t>
    </rPh>
    <phoneticPr fontId="4"/>
  </si>
  <si>
    <t>安濃農民研修センター</t>
    <rPh sb="0" eb="2">
      <t>アノウ</t>
    </rPh>
    <phoneticPr fontId="5"/>
  </si>
  <si>
    <t>無</t>
    <rPh sb="0" eb="1">
      <t>ナ</t>
    </rPh>
    <phoneticPr fontId="4"/>
  </si>
  <si>
    <t>-</t>
    <phoneticPr fontId="4"/>
  </si>
  <si>
    <t>S48</t>
    <phoneticPr fontId="4"/>
  </si>
  <si>
    <t>H24-H26</t>
    <phoneticPr fontId="4"/>
  </si>
  <si>
    <t>-</t>
    <phoneticPr fontId="4"/>
  </si>
  <si>
    <t>R7</t>
    <phoneticPr fontId="4"/>
  </si>
  <si>
    <t>牧町327番地1</t>
    <phoneticPr fontId="4"/>
  </si>
  <si>
    <t>たるみ子育て支援センター「かるがも」「ぺんぎん」</t>
    <phoneticPr fontId="5"/>
  </si>
  <si>
    <t>栗葉</t>
    <rPh sb="0" eb="1">
      <t>クリ</t>
    </rPh>
    <rPh sb="1" eb="2">
      <t>ハ</t>
    </rPh>
    <phoneticPr fontId="4"/>
  </si>
  <si>
    <t>RC</t>
    <phoneticPr fontId="4"/>
  </si>
  <si>
    <t>S53</t>
    <phoneticPr fontId="4"/>
  </si>
  <si>
    <t>密柑山幼稚園（休園中）</t>
    <rPh sb="7" eb="9">
      <t>キュウエン</t>
    </rPh>
    <rPh sb="9" eb="10">
      <t>チュウ</t>
    </rPh>
    <phoneticPr fontId="3"/>
  </si>
  <si>
    <t>のむら幼稚園（休園中）</t>
    <rPh sb="7" eb="9">
      <t>キュウエン</t>
    </rPh>
    <rPh sb="9" eb="10">
      <t>チュウ</t>
    </rPh>
    <phoneticPr fontId="3"/>
  </si>
  <si>
    <t>-</t>
    <phoneticPr fontId="4"/>
  </si>
  <si>
    <t>無</t>
    <rPh sb="0" eb="1">
      <t>ナ</t>
    </rPh>
    <phoneticPr fontId="4"/>
  </si>
  <si>
    <t>千里ヶ丘幼稚園（休園中）</t>
    <rPh sb="8" eb="11">
      <t>キュウエンチュウ</t>
    </rPh>
    <phoneticPr fontId="3"/>
  </si>
  <si>
    <t>美里</t>
    <phoneticPr fontId="3"/>
  </si>
  <si>
    <t>辰水</t>
    <rPh sb="0" eb="2">
      <t>タツミズ</t>
    </rPh>
    <phoneticPr fontId="3"/>
  </si>
  <si>
    <t>○</t>
    <phoneticPr fontId="4"/>
  </si>
  <si>
    <t>R8</t>
  </si>
  <si>
    <t>H12</t>
    <phoneticPr fontId="4"/>
  </si>
  <si>
    <t>栗真</t>
    <phoneticPr fontId="4"/>
  </si>
  <si>
    <t>無</t>
    <rPh sb="0" eb="1">
      <t>ナ</t>
    </rPh>
    <phoneticPr fontId="4"/>
  </si>
  <si>
    <t>R3</t>
    <phoneticPr fontId="4"/>
  </si>
  <si>
    <t>43,478台</t>
    <rPh sb="6" eb="7">
      <t>ダイ</t>
    </rPh>
    <phoneticPr fontId="4"/>
  </si>
  <si>
    <t>一色町257番地</t>
    <phoneticPr fontId="4"/>
  </si>
  <si>
    <t>久居西鷹跡町462番地1</t>
    <rPh sb="9" eb="11">
      <t>バンチ</t>
    </rPh>
    <phoneticPr fontId="4"/>
  </si>
  <si>
    <t>森町270番地</t>
    <rPh sb="5" eb="7">
      <t>バンチ</t>
    </rPh>
    <phoneticPr fontId="4"/>
  </si>
  <si>
    <t>久居新町3006番地</t>
    <phoneticPr fontId="4"/>
  </si>
  <si>
    <t>久居新町737番地</t>
    <phoneticPr fontId="4"/>
  </si>
  <si>
    <t>芸濃町雲林院566番地</t>
    <phoneticPr fontId="4"/>
  </si>
  <si>
    <t>河芸町北黒田109番地1</t>
    <phoneticPr fontId="4"/>
  </si>
  <si>
    <t>河芸町一色1680番地</t>
    <phoneticPr fontId="4"/>
  </si>
  <si>
    <t>桜橋二丁目39番地</t>
    <phoneticPr fontId="4"/>
  </si>
  <si>
    <t>江戸橋一丁目30番地</t>
    <phoneticPr fontId="4"/>
  </si>
  <si>
    <t>中河原445番地</t>
    <phoneticPr fontId="4"/>
  </si>
  <si>
    <t>下弁財町津興1350番地</t>
    <phoneticPr fontId="4"/>
  </si>
  <si>
    <t>藤方1627番地</t>
    <phoneticPr fontId="4"/>
  </si>
  <si>
    <t>神戸332番地1</t>
    <phoneticPr fontId="4"/>
  </si>
  <si>
    <t>納所町245番地</t>
    <phoneticPr fontId="4"/>
  </si>
  <si>
    <t>分部1211番地1</t>
    <phoneticPr fontId="4"/>
  </si>
  <si>
    <t>雲出本郷町1164番地</t>
    <phoneticPr fontId="4"/>
  </si>
  <si>
    <t>一身田大古曽355番地</t>
    <phoneticPr fontId="4"/>
  </si>
  <si>
    <t>白塚町4463番地</t>
    <phoneticPr fontId="4"/>
  </si>
  <si>
    <t>栗真中山町452番地</t>
    <phoneticPr fontId="4"/>
  </si>
  <si>
    <t>片田井戸町22番地</t>
    <phoneticPr fontId="4"/>
  </si>
  <si>
    <t>大里窪田町1821番地</t>
    <phoneticPr fontId="4"/>
  </si>
  <si>
    <t>高野尾町5266番地1</t>
    <phoneticPr fontId="4"/>
  </si>
  <si>
    <t>長岡町800番地437</t>
    <phoneticPr fontId="4"/>
  </si>
  <si>
    <t>垂水2538番地1</t>
    <phoneticPr fontId="4"/>
  </si>
  <si>
    <t>久居西鷹跡町424番地</t>
    <phoneticPr fontId="4"/>
  </si>
  <si>
    <t>新家町1350番地</t>
    <phoneticPr fontId="4"/>
  </si>
  <si>
    <t>戸木町880番地</t>
    <phoneticPr fontId="4"/>
  </si>
  <si>
    <t>森町270番地</t>
    <phoneticPr fontId="4"/>
  </si>
  <si>
    <t>榊原町5848番地</t>
    <phoneticPr fontId="4"/>
  </si>
  <si>
    <t>久居野村町560番地</t>
    <phoneticPr fontId="4"/>
  </si>
  <si>
    <t>河芸町上野2963番地</t>
    <phoneticPr fontId="4"/>
  </si>
  <si>
    <t>河芸町千里ヶ丘13番地</t>
    <phoneticPr fontId="4"/>
  </si>
  <si>
    <t>芸濃町林325番地</t>
    <phoneticPr fontId="4"/>
  </si>
  <si>
    <t>芸濃町椋本5047番地</t>
    <phoneticPr fontId="4"/>
  </si>
  <si>
    <t>安濃町草生4209番地</t>
    <phoneticPr fontId="4"/>
  </si>
  <si>
    <t>安濃町連部68番地</t>
    <phoneticPr fontId="4"/>
  </si>
  <si>
    <t>安濃町内多451番地</t>
    <phoneticPr fontId="4"/>
  </si>
  <si>
    <t>安濃町粟加978番地</t>
    <phoneticPr fontId="4"/>
  </si>
  <si>
    <t>香良洲町2190番地1</t>
    <phoneticPr fontId="4"/>
  </si>
  <si>
    <t>白山町南家城647番地</t>
    <phoneticPr fontId="4"/>
  </si>
  <si>
    <t>白山町川口1991番地</t>
    <phoneticPr fontId="4"/>
  </si>
  <si>
    <t>白山町二本木296番地</t>
    <phoneticPr fontId="4"/>
  </si>
  <si>
    <t>白山町上ノ村183番地</t>
    <phoneticPr fontId="4"/>
  </si>
  <si>
    <t>白山町八対野2480番地</t>
    <phoneticPr fontId="4"/>
  </si>
  <si>
    <t>美杉町奥津1025番地</t>
    <phoneticPr fontId="4"/>
  </si>
  <si>
    <t>桜橋二丁目38番地1</t>
    <phoneticPr fontId="4"/>
  </si>
  <si>
    <t>中河原356番地2</t>
    <phoneticPr fontId="4"/>
  </si>
  <si>
    <t>上弁財町津興2537番地4</t>
    <phoneticPr fontId="4"/>
  </si>
  <si>
    <t>一色町219番地</t>
    <phoneticPr fontId="4"/>
  </si>
  <si>
    <t>一身田中野880番地1</t>
    <phoneticPr fontId="4"/>
  </si>
  <si>
    <t>大里睦合町820番地1</t>
    <phoneticPr fontId="4"/>
  </si>
  <si>
    <t>垂水2622番地1</t>
    <phoneticPr fontId="4"/>
  </si>
  <si>
    <t>久居西鷹跡町494番地</t>
    <phoneticPr fontId="4"/>
  </si>
  <si>
    <t>久居一色町940番地</t>
    <phoneticPr fontId="4"/>
  </si>
  <si>
    <t>久居井戸山町721番地1</t>
    <phoneticPr fontId="4"/>
  </si>
  <si>
    <t>河芸町上野2010番地</t>
    <phoneticPr fontId="4"/>
  </si>
  <si>
    <t>芸濃町椋本5147番地</t>
    <phoneticPr fontId="4"/>
  </si>
  <si>
    <t>安濃町東観音寺494番地1</t>
    <phoneticPr fontId="4"/>
  </si>
  <si>
    <t>香良洲町128番地</t>
    <phoneticPr fontId="4"/>
  </si>
  <si>
    <t>一志町高野2609番地</t>
    <phoneticPr fontId="4"/>
  </si>
  <si>
    <t>白山町川口471番地6</t>
    <phoneticPr fontId="4"/>
  </si>
  <si>
    <t>美杉町八知5800番地</t>
    <phoneticPr fontId="4"/>
  </si>
  <si>
    <t>白山町南家城2503番地１</t>
    <phoneticPr fontId="4"/>
  </si>
  <si>
    <t>片田井戸町17番地2</t>
    <phoneticPr fontId="4"/>
  </si>
  <si>
    <t>安濃町曽根710番地2</t>
    <phoneticPr fontId="4"/>
  </si>
  <si>
    <t>久居東鷹跡町20番地2</t>
    <phoneticPr fontId="4"/>
  </si>
  <si>
    <t>西古河町719番地2</t>
    <phoneticPr fontId="4"/>
  </si>
  <si>
    <t>雲出鋼管町2番地2</t>
    <phoneticPr fontId="4"/>
  </si>
  <si>
    <t>美里町三郷51番地3</t>
    <phoneticPr fontId="4"/>
  </si>
  <si>
    <t>末広町24番地32</t>
    <phoneticPr fontId="4"/>
  </si>
  <si>
    <t>河芸町上野834番地4</t>
    <rPh sb="9" eb="10">
      <t>チ</t>
    </rPh>
    <phoneticPr fontId="4"/>
  </si>
  <si>
    <t>河芸町中別保1585番地8</t>
    <phoneticPr fontId="4"/>
  </si>
  <si>
    <t>-</t>
    <phoneticPr fontId="4"/>
  </si>
  <si>
    <t>-</t>
    <phoneticPr fontId="4"/>
  </si>
  <si>
    <t>-</t>
    <phoneticPr fontId="4"/>
  </si>
  <si>
    <t>S62</t>
    <phoneticPr fontId="4"/>
  </si>
  <si>
    <t>千里ヶ丘公民館、河芸方面団第4分団車庫</t>
    <rPh sb="0" eb="4">
      <t>チサトガオカ</t>
    </rPh>
    <rPh sb="4" eb="7">
      <t>コウミンカン</t>
    </rPh>
    <phoneticPr fontId="5"/>
  </si>
  <si>
    <t>千里ヶ丘出張所、河芸方面団第4分団車庫</t>
    <phoneticPr fontId="4"/>
  </si>
  <si>
    <t>千里ヶ丘出張所、千里ヶ丘公民館</t>
    <phoneticPr fontId="4"/>
  </si>
  <si>
    <t>S48</t>
    <phoneticPr fontId="4"/>
  </si>
  <si>
    <t>R6</t>
    <phoneticPr fontId="4"/>
  </si>
  <si>
    <t>-</t>
    <phoneticPr fontId="4"/>
  </si>
  <si>
    <t>05.他運動</t>
    <phoneticPr fontId="4"/>
  </si>
  <si>
    <t>-</t>
    <phoneticPr fontId="4"/>
  </si>
  <si>
    <t>R7</t>
    <phoneticPr fontId="4"/>
  </si>
  <si>
    <t>S</t>
    <phoneticPr fontId="4"/>
  </si>
  <si>
    <t>児童発達支援センター「つぅぽっぽ」</t>
    <rPh sb="0" eb="2">
      <t>ジドウ</t>
    </rPh>
    <rPh sb="2" eb="4">
      <t>ハッタツ</t>
    </rPh>
    <rPh sb="4" eb="6">
      <t>シエン</t>
    </rPh>
    <phoneticPr fontId="3"/>
  </si>
  <si>
    <t>栗葉小学校</t>
    <phoneticPr fontId="4"/>
  </si>
  <si>
    <t>白塚小学校</t>
    <phoneticPr fontId="4"/>
  </si>
  <si>
    <t>立成放課後児童クラブげんきっず2棟</t>
    <rPh sb="0" eb="1">
      <t>タ</t>
    </rPh>
    <rPh sb="1" eb="2">
      <t>ナリ</t>
    </rPh>
    <rPh sb="2" eb="7">
      <t>ホウカゴジドウ</t>
    </rPh>
    <rPh sb="16" eb="17">
      <t>トウ</t>
    </rPh>
    <phoneticPr fontId="3"/>
  </si>
  <si>
    <t>櫛形第2水防倉庫</t>
    <rPh sb="2" eb="3">
      <t>ダイ</t>
    </rPh>
    <rPh sb="4" eb="6">
      <t>スイボウ</t>
    </rPh>
    <phoneticPr fontId="3"/>
  </si>
  <si>
    <t>安濃町連部68番地</t>
    <phoneticPr fontId="4"/>
  </si>
  <si>
    <t>防災物流施設</t>
    <phoneticPr fontId="4"/>
  </si>
  <si>
    <t>-</t>
    <phoneticPr fontId="4"/>
  </si>
  <si>
    <t>無</t>
    <rPh sb="0" eb="1">
      <t>ナ</t>
    </rPh>
    <phoneticPr fontId="4"/>
  </si>
  <si>
    <t>03.プール</t>
  </si>
  <si>
    <t>03.プール</t>
    <phoneticPr fontId="4"/>
  </si>
  <si>
    <t>05.防災物流</t>
    <rPh sb="3" eb="5">
      <t>ボウサイ</t>
    </rPh>
    <rPh sb="5" eb="7">
      <t>ブツリュウ</t>
    </rPh>
    <phoneticPr fontId="4"/>
  </si>
  <si>
    <t>安東コミュニティセンター</t>
    <rPh sb="0" eb="2">
      <t>アントウ</t>
    </rPh>
    <phoneticPr fontId="4"/>
  </si>
  <si>
    <t>津西ふれあい会館</t>
    <rPh sb="0" eb="2">
      <t>ツニシ</t>
    </rPh>
    <rPh sb="6" eb="8">
      <t>カイカン</t>
    </rPh>
    <phoneticPr fontId="4"/>
  </si>
  <si>
    <r>
      <rPr>
        <sz val="6"/>
        <rFont val="HGPｺﾞｼｯｸM"/>
        <family val="3"/>
        <charset val="128"/>
      </rPr>
      <t>SRC
(一部RC</t>
    </r>
    <r>
      <rPr>
        <sz val="8"/>
        <rFont val="HGPｺﾞｼｯｸM"/>
        <family val="3"/>
        <charset val="128"/>
      </rPr>
      <t>)</t>
    </r>
    <phoneticPr fontId="4"/>
  </si>
  <si>
    <t>津市民テニスコート</t>
    <rPh sb="0" eb="3">
      <t>ツシミン</t>
    </rPh>
    <phoneticPr fontId="4"/>
  </si>
  <si>
    <t>榊原温泉湯の瀬（キャンプ場）</t>
    <phoneticPr fontId="4"/>
  </si>
  <si>
    <t>榊原温泉湯の瀬</t>
    <phoneticPr fontId="4"/>
  </si>
  <si>
    <t>修成地区放課後児童クラブしいのみ会</t>
    <rPh sb="0" eb="1">
      <t>オサム</t>
    </rPh>
    <rPh sb="1" eb="2">
      <t>ナリ</t>
    </rPh>
    <rPh sb="2" eb="4">
      <t>チク</t>
    </rPh>
    <rPh sb="4" eb="7">
      <t>ホウカゴ</t>
    </rPh>
    <rPh sb="7" eb="9">
      <t>ジドウ</t>
    </rPh>
    <rPh sb="16" eb="17">
      <t>カイ</t>
    </rPh>
    <phoneticPr fontId="3"/>
  </si>
  <si>
    <t>安東地区放課後児童クラブひだまり</t>
    <rPh sb="0" eb="4">
      <t>アントウチク</t>
    </rPh>
    <rPh sb="4" eb="9">
      <t>ホウカゴジドウ</t>
    </rPh>
    <phoneticPr fontId="4"/>
  </si>
  <si>
    <t>南が丘放課後児童クラブたんぽぽクラブ4丁目</t>
    <rPh sb="0" eb="1">
      <t>ミナミ</t>
    </rPh>
    <rPh sb="2" eb="3">
      <t>オカ</t>
    </rPh>
    <rPh sb="3" eb="6">
      <t>ホウカゴ</t>
    </rPh>
    <rPh sb="6" eb="8">
      <t>ジドウ</t>
    </rPh>
    <rPh sb="19" eb="21">
      <t>チョウメ</t>
    </rPh>
    <phoneticPr fontId="4"/>
  </si>
  <si>
    <t>南が丘放課後児童クラブたんぽぽクラブ5丁目</t>
    <rPh sb="0" eb="1">
      <t>ミナミ</t>
    </rPh>
    <rPh sb="2" eb="3">
      <t>オカ</t>
    </rPh>
    <rPh sb="3" eb="6">
      <t>ホウカゴ</t>
    </rPh>
    <rPh sb="6" eb="8">
      <t>ジドウ</t>
    </rPh>
    <rPh sb="19" eb="21">
      <t>チョウメ</t>
    </rPh>
    <phoneticPr fontId="4"/>
  </si>
  <si>
    <t>成美放課後児童クラブひまわり</t>
    <rPh sb="0" eb="2">
      <t>セイビ</t>
    </rPh>
    <rPh sb="2" eb="7">
      <t>ホウカゴジドウ</t>
    </rPh>
    <phoneticPr fontId="4"/>
  </si>
  <si>
    <t>椋本地区放課後児童クラブ芸濃KIDS 2番地</t>
    <rPh sb="0" eb="7">
      <t>ムクモトチクホウカゴ</t>
    </rPh>
    <rPh sb="7" eb="9">
      <t>ジドウ</t>
    </rPh>
    <rPh sb="12" eb="14">
      <t>ゲイノウ</t>
    </rPh>
    <rPh sb="20" eb="22">
      <t>バンチ</t>
    </rPh>
    <phoneticPr fontId="4"/>
  </si>
  <si>
    <t>椋本地区放課後児童クラブ芸濃KIDS 3番地</t>
    <rPh sb="0" eb="7">
      <t>ムクモトチクホウカゴ</t>
    </rPh>
    <rPh sb="7" eb="9">
      <t>ジドウ</t>
    </rPh>
    <rPh sb="12" eb="14">
      <t>ゲイノウ</t>
    </rPh>
    <rPh sb="20" eb="22">
      <t>バンチ</t>
    </rPh>
    <phoneticPr fontId="4"/>
  </si>
  <si>
    <t>草生放課後児童クラブKUSAWA KIDS</t>
    <rPh sb="0" eb="2">
      <t>クサナマ</t>
    </rPh>
    <rPh sb="2" eb="5">
      <t>ホウカゴ</t>
    </rPh>
    <rPh sb="5" eb="7">
      <t>ジドウ</t>
    </rPh>
    <phoneticPr fontId="4"/>
  </si>
  <si>
    <t>一志西地区放課後児童クラブとことめキッズ</t>
    <phoneticPr fontId="4"/>
  </si>
  <si>
    <t>安東出張所</t>
    <rPh sb="0" eb="2">
      <t>アントウ</t>
    </rPh>
    <phoneticPr fontId="4"/>
  </si>
  <si>
    <t>高茶屋出張所</t>
    <phoneticPr fontId="4"/>
  </si>
  <si>
    <t>中消防署西分署</t>
    <phoneticPr fontId="3"/>
  </si>
  <si>
    <t>北消防署</t>
    <phoneticPr fontId="3"/>
  </si>
  <si>
    <t>消防訓練施設</t>
    <phoneticPr fontId="3"/>
  </si>
  <si>
    <t>津方面団栗真分団車庫・詰所</t>
    <rPh sb="0" eb="1">
      <t>ツ</t>
    </rPh>
    <rPh sb="1" eb="3">
      <t>ホウメン</t>
    </rPh>
    <rPh sb="3" eb="4">
      <t>ダン</t>
    </rPh>
    <rPh sb="4" eb="5">
      <t>クリ</t>
    </rPh>
    <rPh sb="5" eb="6">
      <t>マ</t>
    </rPh>
    <rPh sb="6" eb="8">
      <t>ブンダン</t>
    </rPh>
    <rPh sb="8" eb="10">
      <t>シャコ</t>
    </rPh>
    <rPh sb="11" eb="13">
      <t>ツメショ</t>
    </rPh>
    <phoneticPr fontId="3"/>
  </si>
  <si>
    <t>津方面団安東分団車庫・詰所</t>
    <rPh sb="8" eb="10">
      <t>シャコ</t>
    </rPh>
    <rPh sb="11" eb="13">
      <t>ツメショ</t>
    </rPh>
    <phoneticPr fontId="3"/>
  </si>
  <si>
    <t>美里方面団第3分団車庫・詰所</t>
    <rPh sb="0" eb="2">
      <t>ミサト</t>
    </rPh>
    <rPh sb="2" eb="4">
      <t>ホウメン</t>
    </rPh>
    <rPh sb="4" eb="5">
      <t>ダン</t>
    </rPh>
    <rPh sb="5" eb="6">
      <t>ダイ</t>
    </rPh>
    <rPh sb="7" eb="9">
      <t>ブンダン</t>
    </rPh>
    <rPh sb="9" eb="11">
      <t>シャコ</t>
    </rPh>
    <rPh sb="12" eb="14">
      <t>ツメショ</t>
    </rPh>
    <phoneticPr fontId="3"/>
  </si>
  <si>
    <t>栗真水防倉庫</t>
    <rPh sb="0" eb="2">
      <t>クリマ</t>
    </rPh>
    <rPh sb="2" eb="4">
      <t>スイボウ</t>
    </rPh>
    <rPh sb="4" eb="6">
      <t>ソウコ</t>
    </rPh>
    <phoneticPr fontId="3"/>
  </si>
  <si>
    <t>一身田水防倉庫</t>
    <rPh sb="0" eb="3">
      <t>イシンデン</t>
    </rPh>
    <rPh sb="3" eb="7">
      <t>スイボウソウコ</t>
    </rPh>
    <phoneticPr fontId="3"/>
  </si>
  <si>
    <t>橋北水防倉庫</t>
    <rPh sb="0" eb="2">
      <t>ハシキタ</t>
    </rPh>
    <rPh sb="2" eb="4">
      <t>スイボウ</t>
    </rPh>
    <rPh sb="4" eb="6">
      <t>ソウコ</t>
    </rPh>
    <phoneticPr fontId="3"/>
  </si>
  <si>
    <t>桃園駅前公共自転車駐車場</t>
    <rPh sb="0" eb="2">
      <t>モモゾノ</t>
    </rPh>
    <rPh sb="2" eb="3">
      <t>エキ</t>
    </rPh>
    <rPh sb="3" eb="4">
      <t>マエ</t>
    </rPh>
    <rPh sb="4" eb="6">
      <t>コウキョウ</t>
    </rPh>
    <rPh sb="6" eb="9">
      <t>ジテンシャ</t>
    </rPh>
    <rPh sb="9" eb="11">
      <t>チュウシャ</t>
    </rPh>
    <rPh sb="11" eb="12">
      <t>バ</t>
    </rPh>
    <phoneticPr fontId="5"/>
  </si>
  <si>
    <t>A</t>
    <phoneticPr fontId="4"/>
  </si>
  <si>
    <t>B</t>
    <phoneticPr fontId="4"/>
  </si>
  <si>
    <t>C</t>
    <phoneticPr fontId="4"/>
  </si>
  <si>
    <t>A</t>
    <phoneticPr fontId="4"/>
  </si>
  <si>
    <t>・健全性：経過年数が耐用年数の1/2以下である場合は「A」、経過年数が耐用年数の1/2を超え耐用年数以下である場合は「B」、経過年数が耐用年数を超える場合は「C」と表示しています。なお、大規模改修を実施した施設については、実際の経過年数から耐用年数の1/2を差し引いた年数を経過年数とみなして集計しています。</t>
    <rPh sb="1" eb="4">
      <t>ケンゼンセイ</t>
    </rPh>
    <phoneticPr fontId="4"/>
  </si>
  <si>
    <t>・使用料：公の施設の使用料を示しており、指定管理者が利用料を収受している場合は「指」、使用料を定めていない施設については「無」としています。</t>
    <rPh sb="1" eb="4">
      <t>シヨウリョウ</t>
    </rPh>
    <rPh sb="5" eb="6">
      <t>オオヤケ</t>
    </rPh>
    <rPh sb="7" eb="9">
      <t>シセツ</t>
    </rPh>
    <rPh sb="10" eb="13">
      <t>シヨウリョウ</t>
    </rPh>
    <rPh sb="14" eb="15">
      <t>シメ</t>
    </rPh>
    <rPh sb="20" eb="22">
      <t>シテイ</t>
    </rPh>
    <rPh sb="22" eb="25">
      <t>カンリシャ</t>
    </rPh>
    <rPh sb="26" eb="29">
      <t>リヨウリョウ</t>
    </rPh>
    <rPh sb="30" eb="32">
      <t>シュウジュ</t>
    </rPh>
    <rPh sb="36" eb="38">
      <t>バアイ</t>
    </rPh>
    <rPh sb="40" eb="41">
      <t>ユビ</t>
    </rPh>
    <rPh sb="43" eb="46">
      <t>シヨウリョウ</t>
    </rPh>
    <rPh sb="47" eb="48">
      <t>サダ</t>
    </rPh>
    <rPh sb="53" eb="55">
      <t>シセツ</t>
    </rPh>
    <rPh sb="61" eb="62">
      <t>ナ</t>
    </rPh>
    <phoneticPr fontId="4"/>
  </si>
  <si>
    <t>公共建築物基本情報一覧表（施設類型・区分順）</t>
    <rPh sb="0" eb="5">
      <t>コウキョウケンチクブツ</t>
    </rPh>
    <rPh sb="5" eb="7">
      <t>キホン</t>
    </rPh>
    <rPh sb="7" eb="9">
      <t>ジョウホウ</t>
    </rPh>
    <rPh sb="9" eb="12">
      <t>イチランヒョウ</t>
    </rPh>
    <rPh sb="13" eb="15">
      <t>シセツ</t>
    </rPh>
    <rPh sb="15" eb="17">
      <t>ルイケイ</t>
    </rPh>
    <rPh sb="18" eb="21">
      <t>クブンジュン</t>
    </rPh>
    <phoneticPr fontId="4"/>
  </si>
  <si>
    <t>所在地</t>
    <rPh sb="0" eb="2">
      <t>ショザイ</t>
    </rPh>
    <rPh sb="2" eb="3">
      <t>チ</t>
    </rPh>
    <phoneticPr fontId="5"/>
  </si>
  <si>
    <t>02.集会所</t>
    <phoneticPr fontId="4"/>
  </si>
  <si>
    <t>02.集会所</t>
    <phoneticPr fontId="4"/>
  </si>
  <si>
    <t>07.公民館</t>
    <phoneticPr fontId="4"/>
  </si>
  <si>
    <t>01.文化セン</t>
    <phoneticPr fontId="4"/>
  </si>
  <si>
    <t>03.資料館</t>
    <phoneticPr fontId="4"/>
  </si>
  <si>
    <t>03.資料館</t>
    <phoneticPr fontId="4"/>
  </si>
  <si>
    <t>01.体育館</t>
    <phoneticPr fontId="4"/>
  </si>
  <si>
    <t>02.球場等</t>
    <phoneticPr fontId="4"/>
  </si>
  <si>
    <t>04.テニス</t>
    <phoneticPr fontId="4"/>
  </si>
  <si>
    <t>02.温泉宿泊</t>
    <phoneticPr fontId="4"/>
  </si>
  <si>
    <t>11.子育て</t>
    <rPh sb="3" eb="5">
      <t>コソダ</t>
    </rPh>
    <phoneticPr fontId="4"/>
  </si>
  <si>
    <t>01.老人福祉</t>
    <phoneticPr fontId="4"/>
  </si>
  <si>
    <t>03.社会福祉</t>
    <phoneticPr fontId="4"/>
  </si>
  <si>
    <t>01.保健セン</t>
    <phoneticPr fontId="4"/>
  </si>
  <si>
    <t>02.診療所</t>
    <phoneticPr fontId="4"/>
  </si>
  <si>
    <t>01.処理場</t>
    <phoneticPr fontId="4"/>
  </si>
  <si>
    <t>02.処理場</t>
    <phoneticPr fontId="4"/>
  </si>
  <si>
    <t>03.処理場</t>
    <phoneticPr fontId="4"/>
  </si>
  <si>
    <t>04.処理場</t>
    <phoneticPr fontId="4"/>
  </si>
  <si>
    <t>05.処理場</t>
    <phoneticPr fontId="4"/>
  </si>
  <si>
    <t>河芸こども園</t>
    <rPh sb="0" eb="2">
      <t>カワゲ</t>
    </rPh>
    <rPh sb="5" eb="6">
      <t>エン</t>
    </rPh>
    <phoneticPr fontId="4"/>
  </si>
  <si>
    <t>介護老人保健施設つつじの里・特別養護老人ホームきずな</t>
    <phoneticPr fontId="4"/>
  </si>
  <si>
    <t>安濃方面団草生分団詰所・車庫</t>
    <rPh sb="9" eb="11">
      <t>ツメショ</t>
    </rPh>
    <phoneticPr fontId="3"/>
  </si>
  <si>
    <t>経過年数</t>
    <phoneticPr fontId="4"/>
  </si>
  <si>
    <t>S
(一部W)</t>
    <phoneticPr fontId="4"/>
  </si>
  <si>
    <t>-</t>
    <phoneticPr fontId="4"/>
  </si>
  <si>
    <t>B</t>
  </si>
  <si>
    <t>C</t>
  </si>
  <si>
    <t>A</t>
  </si>
  <si>
    <t>A</t>
    <phoneticPr fontId="4"/>
  </si>
  <si>
    <t>B</t>
    <phoneticPr fontId="4"/>
  </si>
  <si>
    <t>C</t>
    <phoneticPr fontId="4"/>
  </si>
  <si>
    <t>・利用の程度：利用率が60％以上の施設を「A」、30％以上60％未満の施設を「B」、30％未満の施設を「C」と表示しています。枠や定員の概念がない施設については、「-」と表示しています。</t>
    <rPh sb="1" eb="3">
      <t>リヨウ</t>
    </rPh>
    <rPh sb="4" eb="6">
      <t>テイド</t>
    </rPh>
    <rPh sb="63" eb="64">
      <t>ワク</t>
    </rPh>
    <rPh sb="65" eb="67">
      <t>テイイン</t>
    </rPh>
    <rPh sb="68" eb="70">
      <t>ガイネン</t>
    </rPh>
    <rPh sb="73" eb="75">
      <t>シセツ</t>
    </rPh>
    <rPh sb="85" eb="87">
      <t>ヒョウジ</t>
    </rPh>
    <phoneticPr fontId="4"/>
  </si>
  <si>
    <t>白塚地区放課後児童クラブはまっ子会</t>
    <phoneticPr fontId="4"/>
  </si>
  <si>
    <t>指定管理</t>
    <phoneticPr fontId="4"/>
  </si>
  <si>
    <t>直営</t>
    <rPh sb="0" eb="2">
      <t>チョクエイ</t>
    </rPh>
    <phoneticPr fontId="4"/>
  </si>
  <si>
    <t>〇</t>
    <phoneticPr fontId="4"/>
  </si>
  <si>
    <t>△</t>
    <phoneticPr fontId="4"/>
  </si>
  <si>
    <t>直営</t>
    <rPh sb="0" eb="2">
      <t>チョクエイ</t>
    </rPh>
    <phoneticPr fontId="4"/>
  </si>
  <si>
    <t>△</t>
    <phoneticPr fontId="4"/>
  </si>
  <si>
    <t>その他</t>
    <rPh sb="2" eb="3">
      <t>タ</t>
    </rPh>
    <phoneticPr fontId="4"/>
  </si>
  <si>
    <t>直営</t>
    <phoneticPr fontId="4"/>
  </si>
  <si>
    <t>直営</t>
    <rPh sb="0" eb="2">
      <t>チョクエイ</t>
    </rPh>
    <phoneticPr fontId="4"/>
  </si>
  <si>
    <t>指定管理</t>
    <phoneticPr fontId="4"/>
  </si>
  <si>
    <t>その他</t>
    <rPh sb="2" eb="3">
      <t>タ</t>
    </rPh>
    <phoneticPr fontId="4"/>
  </si>
  <si>
    <t>中央8番8号</t>
    <rPh sb="5" eb="6">
      <t>ゴウ</t>
    </rPh>
    <phoneticPr fontId="4"/>
  </si>
  <si>
    <t>寿町12番5号</t>
    <rPh sb="6" eb="7">
      <t>ゴウ</t>
    </rPh>
    <phoneticPr fontId="4"/>
  </si>
  <si>
    <t>高州町12番31号</t>
    <rPh sb="8" eb="9">
      <t>ゴウ</t>
    </rPh>
    <phoneticPr fontId="4"/>
  </si>
  <si>
    <t>一志町八太1017番地1</t>
    <rPh sb="9" eb="11">
      <t>バンチ</t>
    </rPh>
    <phoneticPr fontId="4"/>
  </si>
  <si>
    <t>美里町三郷84番地</t>
    <rPh sb="7" eb="9">
      <t>バンチ</t>
    </rPh>
    <phoneticPr fontId="4"/>
  </si>
  <si>
    <t>丸之内養正町14番1号</t>
    <rPh sb="10" eb="11">
      <t>ゴウ</t>
    </rPh>
    <phoneticPr fontId="4"/>
  </si>
  <si>
    <t>修成町9番1号</t>
    <rPh sb="6" eb="7">
      <t>ゴウ</t>
    </rPh>
    <phoneticPr fontId="4"/>
  </si>
  <si>
    <t>八町三丁目3番1号</t>
    <rPh sb="8" eb="9">
      <t>ゴウ</t>
    </rPh>
    <phoneticPr fontId="4"/>
  </si>
  <si>
    <t>高茶屋三丁目1番1号</t>
    <rPh sb="9" eb="10">
      <t>ゴウ</t>
    </rPh>
    <phoneticPr fontId="4"/>
  </si>
  <si>
    <t>豊が丘二丁目34番1号</t>
    <rPh sb="10" eb="11">
      <t>ゴウ</t>
    </rPh>
    <phoneticPr fontId="4"/>
  </si>
  <si>
    <t>東古河町7番1号</t>
    <rPh sb="7" eb="8">
      <t>ゴウ</t>
    </rPh>
    <phoneticPr fontId="4"/>
  </si>
  <si>
    <t>高茶屋四丁目44番1号</t>
    <rPh sb="10" eb="11">
      <t>ゴウ</t>
    </rPh>
    <phoneticPr fontId="4"/>
  </si>
  <si>
    <t>修成町12番１号</t>
    <rPh sb="0" eb="3">
      <t>シュウセイチョウ</t>
    </rPh>
    <rPh sb="5" eb="6">
      <t>バン</t>
    </rPh>
    <rPh sb="7" eb="8">
      <t>ゴウ</t>
    </rPh>
    <phoneticPr fontId="4"/>
  </si>
  <si>
    <t>寿町21番22号</t>
    <rPh sb="7" eb="8">
      <t>ゴウ</t>
    </rPh>
    <phoneticPr fontId="4"/>
  </si>
  <si>
    <t>高茶屋3丁目25番6号</t>
    <rPh sb="10" eb="11">
      <t>ゴウ</t>
    </rPh>
    <phoneticPr fontId="4"/>
  </si>
  <si>
    <t>河芸町千里ヶ丘14番地</t>
    <phoneticPr fontId="4"/>
  </si>
  <si>
    <t>香良洲町1876番地1</t>
    <rPh sb="8" eb="10">
      <t>バンチ</t>
    </rPh>
    <phoneticPr fontId="4"/>
  </si>
  <si>
    <t>西丸之内23番1号</t>
    <rPh sb="6" eb="7">
      <t>バン</t>
    </rPh>
    <rPh sb="8" eb="9">
      <t>ゴウ</t>
    </rPh>
    <phoneticPr fontId="4"/>
  </si>
  <si>
    <t>芸濃町椋本6824番地</t>
    <rPh sb="9" eb="11">
      <t>バンチ</t>
    </rPh>
    <phoneticPr fontId="4"/>
  </si>
  <si>
    <t>香良洲町2167番地</t>
    <rPh sb="8" eb="10">
      <t>バンチ</t>
    </rPh>
    <phoneticPr fontId="4"/>
  </si>
  <si>
    <t>白山町二本木1139番地2</t>
    <rPh sb="10" eb="12">
      <t>バンチ</t>
    </rPh>
    <phoneticPr fontId="4"/>
  </si>
  <si>
    <t>美杉町八知5580番地2</t>
    <rPh sb="9" eb="11">
      <t>バンチ</t>
    </rPh>
    <phoneticPr fontId="4"/>
  </si>
  <si>
    <t>相生町192番地</t>
    <rPh sb="6" eb="8">
      <t>バンチ</t>
    </rPh>
    <phoneticPr fontId="4"/>
  </si>
  <si>
    <t>西丸之内37番8号</t>
    <rPh sb="8" eb="9">
      <t>ゴウ</t>
    </rPh>
    <phoneticPr fontId="4"/>
  </si>
  <si>
    <t>香良洲町5722番地</t>
    <rPh sb="8" eb="10">
      <t>バンチ</t>
    </rPh>
    <phoneticPr fontId="4"/>
  </si>
  <si>
    <t>白山町南出493番地</t>
    <rPh sb="8" eb="10">
      <t>バンチ</t>
    </rPh>
    <phoneticPr fontId="4"/>
  </si>
  <si>
    <t>森町5008番地14</t>
    <rPh sb="6" eb="8">
      <t>バンチ</t>
    </rPh>
    <phoneticPr fontId="4"/>
  </si>
  <si>
    <t>香良洲町2190番地1</t>
    <rPh sb="8" eb="10">
      <t>バンチ</t>
    </rPh>
    <phoneticPr fontId="4"/>
  </si>
  <si>
    <t>一志町高野2609番地</t>
    <rPh sb="9" eb="11">
      <t>バンチ</t>
    </rPh>
    <phoneticPr fontId="4"/>
  </si>
  <si>
    <t>久居北口町601番地4</t>
    <phoneticPr fontId="4"/>
  </si>
  <si>
    <t>一身田中野157番地</t>
    <rPh sb="8" eb="10">
      <t>バンチ</t>
    </rPh>
    <phoneticPr fontId="4"/>
  </si>
  <si>
    <t>誠之放課後児童クラブ（新設）</t>
    <rPh sb="0" eb="1">
      <t>マコト</t>
    </rPh>
    <rPh sb="1" eb="2">
      <t>コレ</t>
    </rPh>
    <rPh sb="2" eb="7">
      <t>ホウカゴジドウ</t>
    </rPh>
    <rPh sb="11" eb="13">
      <t>シンセツ</t>
    </rPh>
    <phoneticPr fontId="3"/>
  </si>
  <si>
    <t>城山二丁目20番3号</t>
    <rPh sb="7" eb="8">
      <t>バン</t>
    </rPh>
    <rPh sb="9" eb="10">
      <t>ゴウ</t>
    </rPh>
    <phoneticPr fontId="4"/>
  </si>
  <si>
    <t>安濃町東観音寺483番地</t>
    <rPh sb="0" eb="3">
      <t>アノウチョウ</t>
    </rPh>
    <rPh sb="3" eb="4">
      <t>ヒガシ</t>
    </rPh>
    <rPh sb="4" eb="7">
      <t>カンノンジ</t>
    </rPh>
    <rPh sb="10" eb="12">
      <t>バンチ</t>
    </rPh>
    <phoneticPr fontId="4"/>
  </si>
  <si>
    <t>半田3249番地11</t>
    <rPh sb="6" eb="8">
      <t>バンチ</t>
    </rPh>
    <phoneticPr fontId="4"/>
  </si>
  <si>
    <t>防災物流施設</t>
    <rPh sb="0" eb="2">
      <t>ボウサイ</t>
    </rPh>
    <rPh sb="2" eb="4">
      <t>ブツリュウ</t>
    </rPh>
    <rPh sb="4" eb="6">
      <t>シセツ</t>
    </rPh>
    <phoneticPr fontId="4"/>
  </si>
  <si>
    <t>高洲町15番30号</t>
    <rPh sb="8" eb="9">
      <t>ゴウ</t>
    </rPh>
    <phoneticPr fontId="4"/>
  </si>
  <si>
    <t>榊原町8161番地2</t>
    <rPh sb="7" eb="9">
      <t>バンチ</t>
    </rPh>
    <phoneticPr fontId="4"/>
  </si>
  <si>
    <t>美里町北長野1445番地</t>
    <phoneticPr fontId="4"/>
  </si>
  <si>
    <t>安濃町東観音寺418番地</t>
    <rPh sb="10" eb="12">
      <t>バンチ</t>
    </rPh>
    <phoneticPr fontId="4"/>
  </si>
  <si>
    <t>美杉町上多気1010番地</t>
    <phoneticPr fontId="4"/>
  </si>
  <si>
    <t>美杉町上多気1022番地</t>
    <rPh sb="10" eb="12">
      <t>バンチ</t>
    </rPh>
    <phoneticPr fontId="4"/>
  </si>
  <si>
    <t>一志町井生2849番地</t>
    <phoneticPr fontId="4"/>
  </si>
  <si>
    <t>安濃町田端上野897番地</t>
    <phoneticPr fontId="4"/>
  </si>
  <si>
    <t>森町2438番地1</t>
    <rPh sb="6" eb="8">
      <t>バンチ</t>
    </rPh>
    <phoneticPr fontId="4"/>
  </si>
  <si>
    <t>片田田中町1342番地1</t>
    <rPh sb="9" eb="11">
      <t>バンチ</t>
    </rPh>
    <phoneticPr fontId="4"/>
  </si>
  <si>
    <t>安濃町妙法寺777番地</t>
    <rPh sb="9" eb="11">
      <t>バンチ</t>
    </rPh>
    <phoneticPr fontId="4"/>
  </si>
  <si>
    <t>一志町其倉327番地1</t>
    <rPh sb="8" eb="10">
      <t>バンチ</t>
    </rPh>
    <phoneticPr fontId="4"/>
  </si>
  <si>
    <t>補助金処分制限期間
満了年度</t>
    <rPh sb="0" eb="3">
      <t>ホジョキン</t>
    </rPh>
    <rPh sb="3" eb="5">
      <t>ショブン</t>
    </rPh>
    <rPh sb="5" eb="9">
      <t>セイゲンキカン</t>
    </rPh>
    <rPh sb="10" eb="12">
      <t>マンリョウ</t>
    </rPh>
    <rPh sb="12" eb="14">
      <t>ネンド</t>
    </rPh>
    <phoneticPr fontId="4"/>
  </si>
  <si>
    <t>森町前川原１番１号</t>
    <rPh sb="6" eb="7">
      <t>バン</t>
    </rPh>
    <rPh sb="8" eb="9">
      <t>ゴウ</t>
    </rPh>
    <phoneticPr fontId="4"/>
  </si>
  <si>
    <t>芸濃町雲林院2014番地3</t>
    <phoneticPr fontId="4"/>
  </si>
  <si>
    <t>乙部2110番地</t>
    <rPh sb="6" eb="7">
      <t>バン</t>
    </rPh>
    <rPh sb="7" eb="8">
      <t>チ</t>
    </rPh>
    <phoneticPr fontId="4"/>
  </si>
  <si>
    <t>八丁三丁目9番18号</t>
    <rPh sb="6" eb="7">
      <t>バン</t>
    </rPh>
    <rPh sb="9" eb="10">
      <t>ゴウ</t>
    </rPh>
    <phoneticPr fontId="4"/>
  </si>
  <si>
    <t>河芸町浜田782番地</t>
    <rPh sb="8" eb="10">
      <t>バンチ</t>
    </rPh>
    <phoneticPr fontId="4"/>
  </si>
  <si>
    <t>久居幸町1040番地1</t>
    <rPh sb="9" eb="10">
      <t>チ</t>
    </rPh>
    <phoneticPr fontId="4"/>
  </si>
  <si>
    <r>
      <t>芸濃町河内3666番地18及び3670番地</t>
    </r>
    <r>
      <rPr>
        <sz val="11"/>
        <color theme="1"/>
        <rFont val="Calibri"/>
        <family val="3"/>
      </rPr>
      <t>1</t>
    </r>
    <r>
      <rPr>
        <sz val="11"/>
        <color theme="1"/>
        <rFont val="HGPｺﾞｼｯｸM"/>
        <family val="3"/>
        <charset val="128"/>
      </rPr>
      <t>ほか</t>
    </r>
    <rPh sb="13" eb="14">
      <t>オヨ</t>
    </rPh>
    <rPh sb="19" eb="21">
      <t>バンチ</t>
    </rPh>
    <phoneticPr fontId="4"/>
  </si>
  <si>
    <t>白山町伊勢見4番地</t>
    <rPh sb="7" eb="9">
      <t>バンチ</t>
    </rPh>
    <phoneticPr fontId="4"/>
  </si>
  <si>
    <t>美杉町八知7956番地1</t>
    <phoneticPr fontId="4"/>
  </si>
  <si>
    <t>美杉町下之川2820番地2</t>
    <phoneticPr fontId="4"/>
  </si>
  <si>
    <t>榊原町6103番地</t>
    <phoneticPr fontId="4"/>
  </si>
  <si>
    <t>芸濃町河内679番地及び1315番地</t>
    <phoneticPr fontId="4"/>
  </si>
  <si>
    <t>美杉町上多気1148番地</t>
    <rPh sb="11" eb="12">
      <t>チ</t>
    </rPh>
    <phoneticPr fontId="4"/>
  </si>
  <si>
    <t>美杉町上多気267番地</t>
    <rPh sb="9" eb="11">
      <t>バンチ</t>
    </rPh>
    <phoneticPr fontId="4"/>
  </si>
  <si>
    <t>あのつ台四丁目6番地1あのつピア1階</t>
    <rPh sb="4" eb="7">
      <t>ヨンチョウメ</t>
    </rPh>
    <rPh sb="9" eb="10">
      <t>チ</t>
    </rPh>
    <phoneticPr fontId="4"/>
  </si>
  <si>
    <t>美里町北長野2908番地</t>
    <rPh sb="10" eb="12">
      <t>バンチ</t>
    </rPh>
    <phoneticPr fontId="4"/>
  </si>
  <si>
    <t>美里町北長野2916番地</t>
    <phoneticPr fontId="4"/>
  </si>
  <si>
    <t>久居明神町2024番地2</t>
    <rPh sb="9" eb="11">
      <t>バンチ</t>
    </rPh>
    <phoneticPr fontId="4"/>
  </si>
  <si>
    <t>白山町大原200番地2</t>
    <rPh sb="8" eb="10">
      <t>バンチ</t>
    </rPh>
    <phoneticPr fontId="4"/>
  </si>
  <si>
    <t>香良洲小学校</t>
    <rPh sb="3" eb="6">
      <t>ショウガッコウ</t>
    </rPh>
    <phoneticPr fontId="4"/>
  </si>
  <si>
    <t>修成町9番1号</t>
    <phoneticPr fontId="4"/>
  </si>
  <si>
    <t>藤方1601番地2</t>
    <phoneticPr fontId="4"/>
  </si>
  <si>
    <t>分部1211番地7</t>
    <phoneticPr fontId="4"/>
  </si>
  <si>
    <t>桜橋三丁目204番地</t>
    <rPh sb="8" eb="10">
      <t>バンチ</t>
    </rPh>
    <phoneticPr fontId="4"/>
  </si>
  <si>
    <t>香良洲町5722番地</t>
    <rPh sb="8" eb="10">
      <t>バンチ</t>
    </rPh>
    <phoneticPr fontId="4"/>
  </si>
  <si>
    <t>白山町南出493番地</t>
    <rPh sb="0" eb="3">
      <t>ハクサンチョウ</t>
    </rPh>
    <rPh sb="3" eb="4">
      <t>ミナミ</t>
    </rPh>
    <rPh sb="4" eb="5">
      <t>デ</t>
    </rPh>
    <rPh sb="8" eb="10">
      <t>バンチ</t>
    </rPh>
    <phoneticPr fontId="4"/>
  </si>
  <si>
    <t>久居西鷹跡町365番地1</t>
    <rPh sb="0" eb="2">
      <t>ヒサイ</t>
    </rPh>
    <phoneticPr fontId="4"/>
  </si>
  <si>
    <t>白山町二本木1163番地</t>
    <phoneticPr fontId="4"/>
  </si>
  <si>
    <t>本町35番3号</t>
    <rPh sb="4" eb="5">
      <t>バン</t>
    </rPh>
    <rPh sb="6" eb="7">
      <t>ゴウ</t>
    </rPh>
    <phoneticPr fontId="4"/>
  </si>
  <si>
    <t>西丸之内24番39号</t>
    <rPh sb="9" eb="10">
      <t>ゴウ</t>
    </rPh>
    <phoneticPr fontId="4"/>
  </si>
  <si>
    <t>榊原町5108番地１</t>
    <phoneticPr fontId="4"/>
  </si>
  <si>
    <t>河芸町千里ヶ丘14番地</t>
    <phoneticPr fontId="4"/>
  </si>
  <si>
    <r>
      <t>白山町八対野994番地</t>
    </r>
    <r>
      <rPr>
        <sz val="11"/>
        <color theme="1"/>
        <rFont val="Calibri"/>
        <family val="3"/>
      </rPr>
      <t>1</t>
    </r>
    <phoneticPr fontId="4"/>
  </si>
  <si>
    <t>納所町234番地</t>
    <rPh sb="6" eb="8">
      <t>バンチ</t>
    </rPh>
    <phoneticPr fontId="4"/>
  </si>
  <si>
    <t>高茶屋四丁目37番59号</t>
    <rPh sb="11" eb="12">
      <t>ゴウ</t>
    </rPh>
    <phoneticPr fontId="4"/>
  </si>
  <si>
    <t>寿町14番20号</t>
    <rPh sb="7" eb="8">
      <t>ゴウ</t>
    </rPh>
    <phoneticPr fontId="4"/>
  </si>
  <si>
    <t>雲出本郷町1631番地10</t>
    <phoneticPr fontId="4"/>
  </si>
  <si>
    <t>津興1162番地</t>
    <rPh sb="6" eb="8">
      <t>バンチ</t>
    </rPh>
    <phoneticPr fontId="4"/>
  </si>
  <si>
    <t>高野尾町5417番地1</t>
    <rPh sb="8" eb="10">
      <t>バンチ</t>
    </rPh>
    <phoneticPr fontId="4"/>
  </si>
  <si>
    <t>大里睦合町1292番地1</t>
    <rPh sb="9" eb="11">
      <t>バンチ</t>
    </rPh>
    <phoneticPr fontId="4"/>
  </si>
  <si>
    <t>神戸739番地1</t>
    <rPh sb="5" eb="7">
      <t>バンチ</t>
    </rPh>
    <phoneticPr fontId="4"/>
  </si>
  <si>
    <t>分部1192番地1</t>
    <rPh sb="6" eb="8">
      <t>バンチ</t>
    </rPh>
    <phoneticPr fontId="4"/>
  </si>
  <si>
    <t>片田井戸町27番地4</t>
    <rPh sb="7" eb="9">
      <t>バンチ</t>
    </rPh>
    <phoneticPr fontId="4"/>
  </si>
  <si>
    <t>藤方1491番地2</t>
    <rPh sb="6" eb="8">
      <t>バンチ</t>
    </rPh>
    <phoneticPr fontId="4"/>
  </si>
  <si>
    <t>雲出本郷町1388番地1</t>
    <rPh sb="9" eb="11">
      <t>バンチ</t>
    </rPh>
    <phoneticPr fontId="4"/>
  </si>
  <si>
    <t>西丸之内1番20号</t>
    <rPh sb="5" eb="6">
      <t>バン</t>
    </rPh>
    <rPh sb="8" eb="9">
      <t>ゴウ</t>
    </rPh>
    <phoneticPr fontId="4"/>
  </si>
  <si>
    <t>乙部2016番地</t>
    <rPh sb="6" eb="8">
      <t>バンチ</t>
    </rPh>
    <phoneticPr fontId="4"/>
  </si>
  <si>
    <t>栄町一丁目870番地1</t>
    <rPh sb="8" eb="10">
      <t>バンチ</t>
    </rPh>
    <phoneticPr fontId="4"/>
  </si>
  <si>
    <t>一身田町296番地3</t>
    <rPh sb="7" eb="9">
      <t>バンチ</t>
    </rPh>
    <phoneticPr fontId="4"/>
  </si>
  <si>
    <t>白塚町5212番地1</t>
    <rPh sb="7" eb="8">
      <t>バン</t>
    </rPh>
    <rPh sb="8" eb="9">
      <t>チ</t>
    </rPh>
    <phoneticPr fontId="4"/>
  </si>
  <si>
    <t>久居西鷹跡町355番地4</t>
    <rPh sb="9" eb="11">
      <t>バンチ</t>
    </rPh>
    <phoneticPr fontId="4"/>
  </si>
  <si>
    <t>久居元町1848番地4</t>
    <rPh sb="8" eb="10">
      <t>バンチ</t>
    </rPh>
    <phoneticPr fontId="4"/>
  </si>
  <si>
    <t>久居野村町427番地31</t>
    <rPh sb="8" eb="10">
      <t>バンチ</t>
    </rPh>
    <phoneticPr fontId="4"/>
  </si>
  <si>
    <t>久居北口町859番地4</t>
    <rPh sb="8" eb="10">
      <t>バンチ</t>
    </rPh>
    <phoneticPr fontId="4"/>
  </si>
  <si>
    <t>新家町1364番地</t>
    <rPh sb="7" eb="9">
      <t>バンチ</t>
    </rPh>
    <phoneticPr fontId="4"/>
  </si>
  <si>
    <t>戸木町2040番地</t>
    <rPh sb="7" eb="9">
      <t>バンチ</t>
    </rPh>
    <phoneticPr fontId="4"/>
  </si>
  <si>
    <t>庄田町510番地3</t>
    <rPh sb="6" eb="8">
      <t>バンチ</t>
    </rPh>
    <phoneticPr fontId="4"/>
  </si>
  <si>
    <t>稲葉町4761番地2</t>
    <rPh sb="7" eb="9">
      <t>バンチ</t>
    </rPh>
    <phoneticPr fontId="4"/>
  </si>
  <si>
    <t>榊原町5825番地5</t>
    <rPh sb="7" eb="9">
      <t>バンチ</t>
    </rPh>
    <phoneticPr fontId="4"/>
  </si>
  <si>
    <t>須ヶ瀬町1610番地2</t>
    <rPh sb="8" eb="10">
      <t>バンチ</t>
    </rPh>
    <phoneticPr fontId="4"/>
  </si>
  <si>
    <t>河芸町中別保1659番地</t>
    <rPh sb="10" eb="12">
      <t>バンチ</t>
    </rPh>
    <phoneticPr fontId="4"/>
  </si>
  <si>
    <t>河芸町上野776番地</t>
    <rPh sb="8" eb="10">
      <t>バンチ</t>
    </rPh>
    <phoneticPr fontId="4"/>
  </si>
  <si>
    <t>河芸町北黒田575番地</t>
    <rPh sb="9" eb="11">
      <t>バンチ</t>
    </rPh>
    <phoneticPr fontId="4"/>
  </si>
  <si>
    <t>河芸町千里ヶ丘14番地1</t>
    <rPh sb="9" eb="11">
      <t>バンチ</t>
    </rPh>
    <phoneticPr fontId="4"/>
  </si>
  <si>
    <t>芸濃町椋本6136番地1</t>
    <rPh sb="9" eb="11">
      <t>バンチ</t>
    </rPh>
    <phoneticPr fontId="4"/>
  </si>
  <si>
    <t>芸濃町北神山23番地1</t>
    <rPh sb="8" eb="10">
      <t>バンチ</t>
    </rPh>
    <phoneticPr fontId="4"/>
  </si>
  <si>
    <t>芸濃町雲林院1005番地3</t>
    <rPh sb="10" eb="12">
      <t>バンチ</t>
    </rPh>
    <phoneticPr fontId="4"/>
  </si>
  <si>
    <t>芸濃町河内790番地1</t>
    <rPh sb="8" eb="10">
      <t>バンチ</t>
    </rPh>
    <phoneticPr fontId="4"/>
  </si>
  <si>
    <t>美里町三郷48番地1</t>
    <rPh sb="7" eb="9">
      <t>バンチ</t>
    </rPh>
    <phoneticPr fontId="4"/>
  </si>
  <si>
    <t>美里町北長野715番地1</t>
    <rPh sb="9" eb="11">
      <t>バンチ</t>
    </rPh>
    <phoneticPr fontId="4"/>
  </si>
  <si>
    <t>美里町北長野2183番地2</t>
    <rPh sb="10" eb="12">
      <t>バンチ</t>
    </rPh>
    <phoneticPr fontId="4"/>
  </si>
  <si>
    <t>美里町足坂553番地2</t>
    <rPh sb="8" eb="10">
      <t>バンチ</t>
    </rPh>
    <phoneticPr fontId="4"/>
  </si>
  <si>
    <t>安濃町清水1123番地</t>
    <rPh sb="9" eb="11">
      <t>バンチ</t>
    </rPh>
    <phoneticPr fontId="4"/>
  </si>
  <si>
    <t>安濃町内多3214番地</t>
    <rPh sb="9" eb="11">
      <t>バンチ</t>
    </rPh>
    <phoneticPr fontId="4"/>
  </si>
  <si>
    <t>安濃町今徳1484番地</t>
    <rPh sb="9" eb="11">
      <t>バンチ</t>
    </rPh>
    <phoneticPr fontId="4"/>
  </si>
  <si>
    <t>安濃町大塚447番地5</t>
    <rPh sb="8" eb="10">
      <t>バンチ</t>
    </rPh>
    <phoneticPr fontId="4"/>
  </si>
  <si>
    <t>安濃町粟加516番地</t>
    <rPh sb="8" eb="10">
      <t>バンチ</t>
    </rPh>
    <phoneticPr fontId="4"/>
  </si>
  <si>
    <t>香良洲町1327番地</t>
    <rPh sb="8" eb="10">
      <t>バンチ</t>
    </rPh>
    <phoneticPr fontId="4"/>
  </si>
  <si>
    <t>香良洲町427番地</t>
    <rPh sb="7" eb="9">
      <t>バンチ</t>
    </rPh>
    <phoneticPr fontId="4"/>
  </si>
  <si>
    <t>香良洲町787番地1</t>
    <rPh sb="7" eb="9">
      <t>バンチ</t>
    </rPh>
    <phoneticPr fontId="4"/>
  </si>
  <si>
    <t>香良洲町6330番地2</t>
    <rPh sb="8" eb="10">
      <t>バンチ</t>
    </rPh>
    <phoneticPr fontId="4"/>
  </si>
  <si>
    <t>香良洲町1878番地</t>
    <rPh sb="8" eb="10">
      <t>バンチ</t>
    </rPh>
    <phoneticPr fontId="4"/>
  </si>
  <si>
    <t>一志町井生1939番地</t>
    <rPh sb="9" eb="11">
      <t>バンチ</t>
    </rPh>
    <phoneticPr fontId="4"/>
  </si>
  <si>
    <t>一志町大仰313番地9</t>
    <rPh sb="8" eb="10">
      <t>バンチ</t>
    </rPh>
    <phoneticPr fontId="4"/>
  </si>
  <si>
    <t>一志町大仰1470番地1</t>
    <rPh sb="9" eb="11">
      <t>バンチ</t>
    </rPh>
    <phoneticPr fontId="4"/>
  </si>
  <si>
    <t>一志町石橋301番地1</t>
    <rPh sb="8" eb="10">
      <t>バンチ</t>
    </rPh>
    <phoneticPr fontId="4"/>
  </si>
  <si>
    <t>一志町井関9番地2</t>
    <rPh sb="6" eb="8">
      <t>バンチ</t>
    </rPh>
    <phoneticPr fontId="4"/>
  </si>
  <si>
    <t>一志町波瀬7087番地</t>
    <rPh sb="9" eb="11">
      <t>バンチ</t>
    </rPh>
    <phoneticPr fontId="4"/>
  </si>
  <si>
    <t>一志町八太837番地1</t>
    <rPh sb="8" eb="10">
      <t>バンチ</t>
    </rPh>
    <phoneticPr fontId="4"/>
  </si>
  <si>
    <t>一志町八太420番地4</t>
    <rPh sb="8" eb="10">
      <t>バンチ</t>
    </rPh>
    <phoneticPr fontId="4"/>
  </si>
  <si>
    <t>一志町片野289番地1</t>
    <rPh sb="8" eb="10">
      <t>バンチ</t>
    </rPh>
    <phoneticPr fontId="4"/>
  </si>
  <si>
    <t>一志町小山401番地1</t>
    <rPh sb="8" eb="10">
      <t>バンチ</t>
    </rPh>
    <phoneticPr fontId="4"/>
  </si>
  <si>
    <t>一志町其村540番地</t>
    <rPh sb="8" eb="10">
      <t>バンチ</t>
    </rPh>
    <phoneticPr fontId="4"/>
  </si>
  <si>
    <t>一志町庄村281番地</t>
    <rPh sb="8" eb="10">
      <t>バンチ</t>
    </rPh>
    <phoneticPr fontId="4"/>
  </si>
  <si>
    <t>一志町高野1321番地2</t>
    <rPh sb="9" eb="11">
      <t>バンチ</t>
    </rPh>
    <phoneticPr fontId="4"/>
  </si>
  <si>
    <t>一志町日置401番地</t>
    <rPh sb="8" eb="10">
      <t>バンチ</t>
    </rPh>
    <phoneticPr fontId="4"/>
  </si>
  <si>
    <t>一志町田尻532番地7</t>
    <rPh sb="8" eb="10">
      <t>バンチ</t>
    </rPh>
    <phoneticPr fontId="4"/>
  </si>
  <si>
    <t>一志町田尻93番地2</t>
    <rPh sb="7" eb="9">
      <t>バンチ</t>
    </rPh>
    <phoneticPr fontId="4"/>
  </si>
  <si>
    <t>白山町南家城2761番地</t>
    <rPh sb="10" eb="12">
      <t>バンチ</t>
    </rPh>
    <phoneticPr fontId="4"/>
  </si>
  <si>
    <t>白山町城立211番地5</t>
    <rPh sb="8" eb="10">
      <t>バンチ</t>
    </rPh>
    <phoneticPr fontId="4"/>
  </si>
  <si>
    <t>白山町川口513番地2</t>
    <rPh sb="8" eb="10">
      <t>バンチ</t>
    </rPh>
    <phoneticPr fontId="4"/>
  </si>
  <si>
    <t>白山町二本木1001番地247</t>
    <rPh sb="10" eb="12">
      <t>バンチ</t>
    </rPh>
    <phoneticPr fontId="4"/>
  </si>
  <si>
    <t>美杉町竹原241番地1</t>
    <rPh sb="8" eb="10">
      <t>バンチ</t>
    </rPh>
    <phoneticPr fontId="4"/>
  </si>
  <si>
    <t>美杉町八手俣1048番地1</t>
    <rPh sb="10" eb="12">
      <t>バンチ</t>
    </rPh>
    <phoneticPr fontId="4"/>
  </si>
  <si>
    <t>美杉町八知655番地1</t>
    <rPh sb="8" eb="10">
      <t>バンチ</t>
    </rPh>
    <phoneticPr fontId="4"/>
  </si>
  <si>
    <t>美杉町八知1512番地3</t>
    <rPh sb="9" eb="11">
      <t>バンチ</t>
    </rPh>
    <phoneticPr fontId="4"/>
  </si>
  <si>
    <t>美杉町八知5153番地3</t>
    <rPh sb="9" eb="11">
      <t>バンチ</t>
    </rPh>
    <phoneticPr fontId="4"/>
  </si>
  <si>
    <t>美杉町八知6964番地3</t>
    <rPh sb="9" eb="11">
      <t>バンチ</t>
    </rPh>
    <phoneticPr fontId="4"/>
  </si>
  <si>
    <t>美杉町八知9314番地1</t>
    <rPh sb="9" eb="11">
      <t>バンチ</t>
    </rPh>
    <phoneticPr fontId="4"/>
  </si>
  <si>
    <t>美杉町八知8397番地2</t>
    <rPh sb="9" eb="11">
      <t>バンチ</t>
    </rPh>
    <phoneticPr fontId="4"/>
  </si>
  <si>
    <t>美杉町太郎生3915番地2</t>
    <rPh sb="10" eb="12">
      <t>バンチ</t>
    </rPh>
    <phoneticPr fontId="4"/>
  </si>
  <si>
    <t>美杉町太郎生4884番地4</t>
    <rPh sb="10" eb="12">
      <t>バンチ</t>
    </rPh>
    <phoneticPr fontId="4"/>
  </si>
  <si>
    <t>美杉町石名原1602番地</t>
    <rPh sb="10" eb="12">
      <t>バンチ</t>
    </rPh>
    <phoneticPr fontId="4"/>
  </si>
  <si>
    <t>美杉町奥津242番地3</t>
    <rPh sb="8" eb="10">
      <t>バンチ</t>
    </rPh>
    <phoneticPr fontId="4"/>
  </si>
  <si>
    <t>美杉町川上3373番地</t>
    <rPh sb="9" eb="11">
      <t>バンチ</t>
    </rPh>
    <phoneticPr fontId="4"/>
  </si>
  <si>
    <t>美杉町下多気2777番地2</t>
    <rPh sb="10" eb="12">
      <t>バンチ</t>
    </rPh>
    <phoneticPr fontId="4"/>
  </si>
  <si>
    <t>美杉町上多気613番地8</t>
    <rPh sb="9" eb="11">
      <t>バンチ</t>
    </rPh>
    <phoneticPr fontId="4"/>
  </si>
  <si>
    <t>美杉町丹生俣786番地4</t>
    <rPh sb="9" eb="11">
      <t>バンチ</t>
    </rPh>
    <phoneticPr fontId="4"/>
  </si>
  <si>
    <t>美杉町下多気4061番地4</t>
    <rPh sb="10" eb="12">
      <t>バンチ</t>
    </rPh>
    <phoneticPr fontId="4"/>
  </si>
  <si>
    <t>美杉町下之川5257番地1</t>
    <rPh sb="10" eb="12">
      <t>バンチ</t>
    </rPh>
    <phoneticPr fontId="4"/>
  </si>
  <si>
    <t>美杉町下之川1853番地1</t>
    <rPh sb="10" eb="12">
      <t>バンチ</t>
    </rPh>
    <phoneticPr fontId="4"/>
  </si>
  <si>
    <t>片田田中町1304番地</t>
    <rPh sb="9" eb="11">
      <t>バンチ</t>
    </rPh>
    <phoneticPr fontId="4"/>
  </si>
  <si>
    <t>美杉町下之川4134番地</t>
    <rPh sb="10" eb="12">
      <t>バンチ</t>
    </rPh>
    <phoneticPr fontId="4"/>
  </si>
  <si>
    <t>久居明神町2066番地2</t>
    <rPh sb="9" eb="11">
      <t>バンチ</t>
    </rPh>
    <phoneticPr fontId="4"/>
  </si>
  <si>
    <t>河芸町久知野392番地</t>
    <rPh sb="9" eb="11">
      <t>バンチ</t>
    </rPh>
    <phoneticPr fontId="4"/>
  </si>
  <si>
    <t>芸濃町北神山1450番地</t>
    <rPh sb="10" eb="12">
      <t>バンチ</t>
    </rPh>
    <phoneticPr fontId="4"/>
  </si>
  <si>
    <t>香良洲町3958番地9</t>
    <rPh sb="8" eb="10">
      <t>バンチ</t>
    </rPh>
    <phoneticPr fontId="4"/>
  </si>
  <si>
    <t>新町三丁目4番23号</t>
    <rPh sb="0" eb="2">
      <t>シンマチ</t>
    </rPh>
    <rPh sb="2" eb="5">
      <t>サンチョウメ</t>
    </rPh>
    <phoneticPr fontId="4"/>
  </si>
  <si>
    <t>高茶屋三丁目25番6号</t>
    <rPh sb="8" eb="9">
      <t>バン</t>
    </rPh>
    <rPh sb="10" eb="11">
      <t>ゴウ</t>
    </rPh>
    <phoneticPr fontId="4"/>
  </si>
  <si>
    <t>高茶屋三丁目25番6号</t>
    <rPh sb="10" eb="11">
      <t>ゴウ</t>
    </rPh>
    <phoneticPr fontId="4"/>
  </si>
  <si>
    <t>芸濃町林163番地</t>
    <rPh sb="7" eb="9">
      <t>バンチ</t>
    </rPh>
    <phoneticPr fontId="4"/>
  </si>
  <si>
    <t>美里方面団第1分団中野車庫</t>
    <rPh sb="11" eb="13">
      <t>シャコ</t>
    </rPh>
    <phoneticPr fontId="3"/>
  </si>
  <si>
    <t>美里方面団第1分団北長野車庫</t>
    <rPh sb="12" eb="14">
      <t>シャコ</t>
    </rPh>
    <phoneticPr fontId="3"/>
  </si>
  <si>
    <t>美里方面団第2分団足坂車庫</t>
    <rPh sb="11" eb="13">
      <t>シャコ</t>
    </rPh>
    <phoneticPr fontId="3"/>
  </si>
  <si>
    <t>安濃町川西1310番地1</t>
    <rPh sb="9" eb="11">
      <t>バンチ</t>
    </rPh>
    <phoneticPr fontId="4"/>
  </si>
  <si>
    <t>安濃町草生1310番地3</t>
    <rPh sb="9" eb="11">
      <t>バンチ</t>
    </rPh>
    <phoneticPr fontId="4"/>
  </si>
  <si>
    <t>一志町波瀬2236番地</t>
    <rPh sb="9" eb="11">
      <t>バンチ</t>
    </rPh>
    <phoneticPr fontId="4"/>
  </si>
  <si>
    <t>白山町中ノ村127番地11</t>
    <rPh sb="9" eb="11">
      <t>バンチ</t>
    </rPh>
    <phoneticPr fontId="4"/>
  </si>
  <si>
    <t>白山町八対野993番地</t>
    <rPh sb="9" eb="11">
      <t>バンチ</t>
    </rPh>
    <phoneticPr fontId="4"/>
  </si>
  <si>
    <t>美杉町竹原2795番地1</t>
    <rPh sb="9" eb="11">
      <t>バンチ</t>
    </rPh>
    <phoneticPr fontId="4"/>
  </si>
  <si>
    <t>美杉町八知5520番地5</t>
    <rPh sb="9" eb="11">
      <t>バンチ</t>
    </rPh>
    <phoneticPr fontId="4"/>
  </si>
  <si>
    <t>美杉町太郎生1957番地</t>
    <rPh sb="10" eb="12">
      <t>バンチ</t>
    </rPh>
    <phoneticPr fontId="4"/>
  </si>
  <si>
    <t>美杉町杉平2番地4</t>
    <rPh sb="6" eb="8">
      <t>バンチ</t>
    </rPh>
    <phoneticPr fontId="4"/>
  </si>
  <si>
    <t>美杉町奥津1205番地4</t>
    <rPh sb="9" eb="11">
      <t>バンチ</t>
    </rPh>
    <phoneticPr fontId="4"/>
  </si>
  <si>
    <t>美杉町下之川705番地</t>
    <rPh sb="9" eb="11">
      <t>バンチ</t>
    </rPh>
    <phoneticPr fontId="4"/>
  </si>
  <si>
    <t>東丸之内13番20号</t>
    <rPh sb="9" eb="10">
      <t>ゴウ</t>
    </rPh>
    <phoneticPr fontId="4"/>
  </si>
  <si>
    <t>一身田町293番地１</t>
    <rPh sb="7" eb="9">
      <t>バンチ</t>
    </rPh>
    <phoneticPr fontId="4"/>
  </si>
  <si>
    <t>一志町田尻345番地１</t>
    <rPh sb="8" eb="10">
      <t>バンチ</t>
    </rPh>
    <phoneticPr fontId="4"/>
  </si>
  <si>
    <t>常滑市セントレア4丁目7番地1</t>
    <rPh sb="13" eb="14">
      <t>チ</t>
    </rPh>
    <phoneticPr fontId="4"/>
  </si>
  <si>
    <t>白塚町2606番地2</t>
    <phoneticPr fontId="4"/>
  </si>
  <si>
    <t>羽所町700番地</t>
    <rPh sb="7" eb="8">
      <t>チ</t>
    </rPh>
    <phoneticPr fontId="4"/>
  </si>
  <si>
    <t>羽所町400番地3</t>
    <rPh sb="6" eb="8">
      <t>バンチ</t>
    </rPh>
    <phoneticPr fontId="4"/>
  </si>
  <si>
    <t>羽所町401番地１</t>
    <phoneticPr fontId="4"/>
  </si>
  <si>
    <t>新町一丁目181番1</t>
    <rPh sb="2" eb="3">
      <t>イチ</t>
    </rPh>
    <phoneticPr fontId="4"/>
  </si>
  <si>
    <t>新町一丁目183番地2</t>
    <rPh sb="2" eb="3">
      <t>イチ</t>
    </rPh>
    <rPh sb="3" eb="5">
      <t>チョウメ</t>
    </rPh>
    <phoneticPr fontId="4"/>
  </si>
  <si>
    <t>新町一丁目179番地</t>
    <rPh sb="2" eb="3">
      <t>イチ</t>
    </rPh>
    <phoneticPr fontId="4"/>
  </si>
  <si>
    <t>垂水2612番地17</t>
    <rPh sb="7" eb="8">
      <t>チ</t>
    </rPh>
    <phoneticPr fontId="4"/>
  </si>
  <si>
    <t>南が丘一丁目10番地5</t>
    <rPh sb="3" eb="4">
      <t>イチ</t>
    </rPh>
    <rPh sb="4" eb="6">
      <t>チョウメ</t>
    </rPh>
    <phoneticPr fontId="4"/>
  </si>
  <si>
    <t>小森町（国道165号高架下）</t>
    <rPh sb="9" eb="10">
      <t>ゴウ</t>
    </rPh>
    <phoneticPr fontId="4"/>
  </si>
  <si>
    <t>久居新町1023番地9</t>
    <phoneticPr fontId="4"/>
  </si>
  <si>
    <t>垂水354番地16</t>
    <rPh sb="5" eb="7">
      <t>バンチ</t>
    </rPh>
    <phoneticPr fontId="4"/>
  </si>
  <si>
    <t>津興632番地</t>
    <rPh sb="5" eb="7">
      <t>バンチ</t>
    </rPh>
    <phoneticPr fontId="4"/>
  </si>
  <si>
    <t>河芸町浜田742番地</t>
    <rPh sb="9" eb="10">
      <t>チ</t>
    </rPh>
    <phoneticPr fontId="4"/>
  </si>
  <si>
    <t>※小学校等の一室を公民館に位置付けている施設は、複合施設の欄に「※」としています。</t>
    <rPh sb="1" eb="4">
      <t>ショウガッコウ</t>
    </rPh>
    <rPh sb="4" eb="5">
      <t>ナド</t>
    </rPh>
    <rPh sb="6" eb="8">
      <t>イッシツ</t>
    </rPh>
    <rPh sb="9" eb="12">
      <t>コウミンカン</t>
    </rPh>
    <rPh sb="13" eb="15">
      <t>イチ</t>
    </rPh>
    <rPh sb="15" eb="16">
      <t>ツ</t>
    </rPh>
    <rPh sb="20" eb="22">
      <t>シセツ</t>
    </rPh>
    <rPh sb="24" eb="26">
      <t>フクゴウ</t>
    </rPh>
    <rPh sb="26" eb="28">
      <t>シセツ</t>
    </rPh>
    <rPh sb="29" eb="30">
      <t>ラン</t>
    </rPh>
    <phoneticPr fontId="4"/>
  </si>
  <si>
    <t>※下之川住民交流センターは温浴施設の利用を除いた、会議室の利用数及び利用率を示しています。</t>
    <rPh sb="1" eb="4">
      <t>シモノガワ</t>
    </rPh>
    <rPh sb="4" eb="6">
      <t>ジュウミン</t>
    </rPh>
    <rPh sb="6" eb="8">
      <t>コウリュウ</t>
    </rPh>
    <rPh sb="13" eb="15">
      <t>オンヨク</t>
    </rPh>
    <rPh sb="15" eb="17">
      <t>シセツ</t>
    </rPh>
    <rPh sb="18" eb="20">
      <t>リヨウ</t>
    </rPh>
    <rPh sb="21" eb="22">
      <t>ノゾ</t>
    </rPh>
    <rPh sb="25" eb="28">
      <t>カイギシツ</t>
    </rPh>
    <rPh sb="29" eb="32">
      <t>リヨウスウ</t>
    </rPh>
    <rPh sb="32" eb="33">
      <t>オヨ</t>
    </rPh>
    <rPh sb="34" eb="37">
      <t>リヨウリツ</t>
    </rPh>
    <rPh sb="38" eb="39">
      <t>シメ</t>
    </rPh>
    <phoneticPr fontId="4"/>
  </si>
  <si>
    <t>※同和対策事業に係る会館及び集会所については、地元運営団体の裁量により地元住民の自由利用に供しているため、利用数及び利用率は「ー」としています。</t>
    <rPh sb="1" eb="3">
      <t>ドウワ</t>
    </rPh>
    <rPh sb="3" eb="5">
      <t>タイサク</t>
    </rPh>
    <rPh sb="5" eb="7">
      <t>ジギョウ</t>
    </rPh>
    <rPh sb="8" eb="9">
      <t>カカ</t>
    </rPh>
    <rPh sb="10" eb="12">
      <t>カイカン</t>
    </rPh>
    <rPh sb="12" eb="13">
      <t>オヨ</t>
    </rPh>
    <rPh sb="14" eb="17">
      <t>シュウカイジョ</t>
    </rPh>
    <rPh sb="23" eb="25">
      <t>ジモト</t>
    </rPh>
    <rPh sb="25" eb="27">
      <t>ウンエイ</t>
    </rPh>
    <rPh sb="27" eb="29">
      <t>ダンタイ</t>
    </rPh>
    <rPh sb="30" eb="32">
      <t>サイリョウ</t>
    </rPh>
    <rPh sb="35" eb="37">
      <t>ジモト</t>
    </rPh>
    <rPh sb="37" eb="39">
      <t>ジュウミン</t>
    </rPh>
    <rPh sb="40" eb="44">
      <t>ジユウリヨウ</t>
    </rPh>
    <rPh sb="45" eb="46">
      <t>キョウ</t>
    </rPh>
    <rPh sb="53" eb="56">
      <t>リヨウスウ</t>
    </rPh>
    <rPh sb="56" eb="57">
      <t>オヨ</t>
    </rPh>
    <rPh sb="58" eb="61">
      <t>リヨウリツ</t>
    </rPh>
    <phoneticPr fontId="4"/>
  </si>
  <si>
    <t>※利用数については、貸出・返却・閲覧等で図書館に来館した人数を示しています。また、利用率については、図書館内にある視聴覚室・会議室等の利用状況を示しています。
※いずれの施設も枠や定員の概念がないことから、使用料を「無」としています。
※使用料を定めていない施設があることから、使用料を「無」としています。</t>
    <rPh sb="1" eb="4">
      <t>リヨウスウ</t>
    </rPh>
    <rPh sb="10" eb="12">
      <t>カシダシ</t>
    </rPh>
    <rPh sb="13" eb="15">
      <t>ヘンキャク</t>
    </rPh>
    <rPh sb="16" eb="18">
      <t>エツラン</t>
    </rPh>
    <rPh sb="18" eb="19">
      <t>ナド</t>
    </rPh>
    <rPh sb="20" eb="23">
      <t>トショカン</t>
    </rPh>
    <rPh sb="24" eb="26">
      <t>ライカン</t>
    </rPh>
    <rPh sb="28" eb="30">
      <t>ニンズウ</t>
    </rPh>
    <rPh sb="31" eb="32">
      <t>シメ</t>
    </rPh>
    <rPh sb="41" eb="44">
      <t>リヨウリツ</t>
    </rPh>
    <rPh sb="50" eb="53">
      <t>トショカン</t>
    </rPh>
    <rPh sb="53" eb="54">
      <t>ナイ</t>
    </rPh>
    <rPh sb="57" eb="61">
      <t>シチョウカクシツ</t>
    </rPh>
    <rPh sb="62" eb="66">
      <t>カイギシツトウ</t>
    </rPh>
    <rPh sb="67" eb="71">
      <t>リヨウジョウキョウ</t>
    </rPh>
    <rPh sb="72" eb="73">
      <t>シメ</t>
    </rPh>
    <rPh sb="85" eb="87">
      <t>シセツ</t>
    </rPh>
    <rPh sb="88" eb="89">
      <t>ワク</t>
    </rPh>
    <rPh sb="90" eb="92">
      <t>テイイン</t>
    </rPh>
    <rPh sb="93" eb="95">
      <t>ガイネン</t>
    </rPh>
    <rPh sb="103" eb="106">
      <t>シヨウリョウ</t>
    </rPh>
    <rPh sb="108" eb="109">
      <t>ナ</t>
    </rPh>
    <rPh sb="119" eb="122">
      <t>シヨウリョウ</t>
    </rPh>
    <rPh sb="123" eb="124">
      <t>サダ</t>
    </rPh>
    <rPh sb="129" eb="131">
      <t>シセツ</t>
    </rPh>
    <rPh sb="139" eb="142">
      <t>シヨウリョウ</t>
    </rPh>
    <rPh sb="144" eb="145">
      <t>ナ</t>
    </rPh>
    <phoneticPr fontId="4"/>
  </si>
  <si>
    <t>※広く市民等が利用しない文化財収蔵庫や、利用の把握が困難な歴史的建造物について、利用数は「ー」としています。
※いずれの施設も、枠や定員の概念がないことから、利用率は「ー」としています。</t>
    <rPh sb="1" eb="2">
      <t>ヒロ</t>
    </rPh>
    <rPh sb="3" eb="5">
      <t>シミン</t>
    </rPh>
    <rPh sb="5" eb="6">
      <t>ナド</t>
    </rPh>
    <rPh sb="7" eb="9">
      <t>リヨウ</t>
    </rPh>
    <rPh sb="12" eb="15">
      <t>ブンカザイ</t>
    </rPh>
    <rPh sb="15" eb="18">
      <t>シュウゾウコ</t>
    </rPh>
    <rPh sb="20" eb="22">
      <t>リヨウ</t>
    </rPh>
    <rPh sb="23" eb="25">
      <t>ハアク</t>
    </rPh>
    <rPh sb="26" eb="28">
      <t>コンナン</t>
    </rPh>
    <rPh sb="29" eb="31">
      <t>レキシ</t>
    </rPh>
    <rPh sb="31" eb="32">
      <t>テキ</t>
    </rPh>
    <rPh sb="32" eb="35">
      <t>ケンゾウブツ</t>
    </rPh>
    <rPh sb="40" eb="42">
      <t>リヨウ</t>
    </rPh>
    <rPh sb="42" eb="43">
      <t>スウ</t>
    </rPh>
    <rPh sb="60" eb="62">
      <t>シセツ</t>
    </rPh>
    <rPh sb="64" eb="65">
      <t>ワク</t>
    </rPh>
    <rPh sb="66" eb="68">
      <t>テイイン</t>
    </rPh>
    <rPh sb="69" eb="71">
      <t>ガイネン</t>
    </rPh>
    <rPh sb="79" eb="82">
      <t>リヨウリツ</t>
    </rPh>
    <phoneticPr fontId="4"/>
  </si>
  <si>
    <t>・補助金処分制限期間満了年度：補助金を使用しているものの、処分制限期間の満了年度が不明な施設は「※」としています。</t>
    <rPh sb="1" eb="4">
      <t>ホジョキン</t>
    </rPh>
    <rPh sb="4" eb="6">
      <t>ショブン</t>
    </rPh>
    <rPh sb="6" eb="8">
      <t>セイゲン</t>
    </rPh>
    <rPh sb="8" eb="10">
      <t>キカン</t>
    </rPh>
    <rPh sb="10" eb="14">
      <t>マンリョウネンド</t>
    </rPh>
    <rPh sb="15" eb="18">
      <t>ホジョキン</t>
    </rPh>
    <rPh sb="19" eb="21">
      <t>シヨウ</t>
    </rPh>
    <rPh sb="29" eb="31">
      <t>ショブン</t>
    </rPh>
    <rPh sb="31" eb="35">
      <t>セイゲンキカン</t>
    </rPh>
    <rPh sb="36" eb="40">
      <t>マンリョウネンド</t>
    </rPh>
    <rPh sb="41" eb="43">
      <t>フメイ</t>
    </rPh>
    <rPh sb="44" eb="46">
      <t>シセツ</t>
    </rPh>
    <phoneticPr fontId="4"/>
  </si>
  <si>
    <t>※他の施設と一体的に管理している施設の管理運営費について、賃金は主要施設へ、他の費用（光熱水費、委託料等）は延床面積等による按分額を各施設へ計上しています。</t>
    <rPh sb="1" eb="2">
      <t>ホカ</t>
    </rPh>
    <rPh sb="3" eb="5">
      <t>シセツ</t>
    </rPh>
    <rPh sb="6" eb="9">
      <t>イッタイテキ</t>
    </rPh>
    <rPh sb="10" eb="12">
      <t>カンリ</t>
    </rPh>
    <rPh sb="16" eb="18">
      <t>シセツ</t>
    </rPh>
    <rPh sb="19" eb="21">
      <t>カンリ</t>
    </rPh>
    <rPh sb="21" eb="24">
      <t>ウンエイヒ</t>
    </rPh>
    <rPh sb="29" eb="31">
      <t>チンギン</t>
    </rPh>
    <rPh sb="32" eb="34">
      <t>シュヨウ</t>
    </rPh>
    <rPh sb="34" eb="36">
      <t>シセツ</t>
    </rPh>
    <rPh sb="38" eb="39">
      <t>ホカ</t>
    </rPh>
    <rPh sb="40" eb="42">
      <t>ヒヨウ</t>
    </rPh>
    <rPh sb="43" eb="47">
      <t>コウネツスイヒ</t>
    </rPh>
    <rPh sb="48" eb="51">
      <t>イタクリョウ</t>
    </rPh>
    <rPh sb="51" eb="52">
      <t>トウ</t>
    </rPh>
    <rPh sb="54" eb="56">
      <t>ノベユカ</t>
    </rPh>
    <rPh sb="56" eb="58">
      <t>メンセキ</t>
    </rPh>
    <rPh sb="58" eb="59">
      <t>ナド</t>
    </rPh>
    <rPh sb="62" eb="65">
      <t>アンブンガク</t>
    </rPh>
    <rPh sb="66" eb="67">
      <t>カク</t>
    </rPh>
    <rPh sb="67" eb="69">
      <t>シセツ</t>
    </rPh>
    <rPh sb="70" eb="72">
      <t>ケイジョウ</t>
    </rPh>
    <phoneticPr fontId="4"/>
  </si>
  <si>
    <t>※</t>
    <phoneticPr fontId="4"/>
  </si>
  <si>
    <t>※プールについては、いずれの施設も、枠や定員の概念がないことから、利用率は「ー」としています。
※休止中の施設又は本体施設に管理運営費を計上している施設は、管理運営費を「ー」としています。</t>
    <rPh sb="14" eb="16">
      <t>シセツ</t>
    </rPh>
    <rPh sb="18" eb="19">
      <t>ワク</t>
    </rPh>
    <rPh sb="20" eb="22">
      <t>テイイン</t>
    </rPh>
    <rPh sb="23" eb="25">
      <t>ガイネン</t>
    </rPh>
    <rPh sb="33" eb="36">
      <t>リヨウリツ</t>
    </rPh>
    <rPh sb="49" eb="52">
      <t>キュウシチュウ</t>
    </rPh>
    <rPh sb="53" eb="55">
      <t>シセツ</t>
    </rPh>
    <rPh sb="55" eb="56">
      <t>マタ</t>
    </rPh>
    <rPh sb="57" eb="61">
      <t>ホンタイシセツ</t>
    </rPh>
    <rPh sb="62" eb="64">
      <t>カンリ</t>
    </rPh>
    <rPh sb="64" eb="67">
      <t>ウンエイヒ</t>
    </rPh>
    <rPh sb="68" eb="70">
      <t>ケイジョウ</t>
    </rPh>
    <rPh sb="74" eb="76">
      <t>シセツ</t>
    </rPh>
    <rPh sb="78" eb="80">
      <t>カンリ</t>
    </rPh>
    <rPh sb="80" eb="83">
      <t>ウンエイヒ</t>
    </rPh>
    <phoneticPr fontId="4"/>
  </si>
  <si>
    <t>※本体施設に管理運営費を計上している施設は管理運営費を「ー」としています。</t>
    <rPh sb="1" eb="5">
      <t>ホンタイシセツ</t>
    </rPh>
    <rPh sb="6" eb="8">
      <t>カンリ</t>
    </rPh>
    <rPh sb="8" eb="11">
      <t>ウンエイヒ</t>
    </rPh>
    <rPh sb="12" eb="14">
      <t>ケイジョウ</t>
    </rPh>
    <rPh sb="18" eb="20">
      <t>シセツ</t>
    </rPh>
    <rPh sb="21" eb="23">
      <t>カンリ</t>
    </rPh>
    <rPh sb="23" eb="26">
      <t>ウンエイヒ</t>
    </rPh>
    <phoneticPr fontId="4"/>
  </si>
  <si>
    <t>※キャンプ場については、いずれも施設も利用率はキャンプ場及び宿泊施設の稼働率を示しています。</t>
    <rPh sb="5" eb="6">
      <t>ジョウ</t>
    </rPh>
    <rPh sb="16" eb="18">
      <t>シセツ</t>
    </rPh>
    <rPh sb="19" eb="22">
      <t>リヨウリツ</t>
    </rPh>
    <rPh sb="27" eb="28">
      <t>ジョウ</t>
    </rPh>
    <rPh sb="28" eb="29">
      <t>オヨ</t>
    </rPh>
    <rPh sb="30" eb="32">
      <t>シュクハク</t>
    </rPh>
    <rPh sb="32" eb="34">
      <t>シセツ</t>
    </rPh>
    <rPh sb="35" eb="37">
      <t>カドウ</t>
    </rPh>
    <rPh sb="37" eb="38">
      <t>リツ</t>
    </rPh>
    <rPh sb="39" eb="40">
      <t>シメ</t>
    </rPh>
    <phoneticPr fontId="4"/>
  </si>
  <si>
    <t>※市民等が利用しない公用施設であることから、利用数及び利用率を「ー」としています。</t>
    <rPh sb="1" eb="3">
      <t>シミン</t>
    </rPh>
    <rPh sb="3" eb="4">
      <t>トウ</t>
    </rPh>
    <rPh sb="5" eb="7">
      <t>リヨウ</t>
    </rPh>
    <rPh sb="10" eb="12">
      <t>コウヨウ</t>
    </rPh>
    <rPh sb="12" eb="14">
      <t>シセツ</t>
    </rPh>
    <rPh sb="22" eb="24">
      <t>リヨウ</t>
    </rPh>
    <rPh sb="24" eb="25">
      <t>スウ</t>
    </rPh>
    <rPh sb="25" eb="26">
      <t>オヨ</t>
    </rPh>
    <rPh sb="27" eb="30">
      <t>リヨウリツ</t>
    </rPh>
    <phoneticPr fontId="4"/>
  </si>
  <si>
    <t>※加工場の施設においては、いずれも広く市民等が利用しない農業従事者用施設であるため、利用数及び利用率は「ー」としています。</t>
    <rPh sb="1" eb="4">
      <t>カコウジョウ</t>
    </rPh>
    <rPh sb="5" eb="7">
      <t>シセツ</t>
    </rPh>
    <rPh sb="17" eb="18">
      <t>ヒロ</t>
    </rPh>
    <rPh sb="19" eb="21">
      <t>シミン</t>
    </rPh>
    <rPh sb="21" eb="22">
      <t>ナド</t>
    </rPh>
    <rPh sb="23" eb="25">
      <t>リヨウ</t>
    </rPh>
    <rPh sb="28" eb="30">
      <t>ノウギョウ</t>
    </rPh>
    <rPh sb="30" eb="33">
      <t>ジュウジシャ</t>
    </rPh>
    <rPh sb="33" eb="34">
      <t>ヨウ</t>
    </rPh>
    <rPh sb="34" eb="36">
      <t>シセツ</t>
    </rPh>
    <rPh sb="42" eb="45">
      <t>リヨウスウ</t>
    </rPh>
    <rPh sb="45" eb="46">
      <t>オヨ</t>
    </rPh>
    <rPh sb="47" eb="50">
      <t>リヨウリツ</t>
    </rPh>
    <phoneticPr fontId="4"/>
  </si>
  <si>
    <t>※給食センターの利用率については、稼働率（日平均の調理食数／標準想定調理食数）を示しており、標準想定調理食数は、１：中央学校給食センターが5,400食、２：香良洲学校給食センターが500食、３：一志学校給食センターが1,300食となっています。なお、広く市民等が利用しない公用施設であることから、使用料は「無」としています。</t>
    <rPh sb="1" eb="3">
      <t>キュウショク</t>
    </rPh>
    <rPh sb="8" eb="11">
      <t>リヨウリツ</t>
    </rPh>
    <rPh sb="17" eb="20">
      <t>カドウリツ</t>
    </rPh>
    <rPh sb="21" eb="22">
      <t>ニチ</t>
    </rPh>
    <rPh sb="22" eb="24">
      <t>ヘイキン</t>
    </rPh>
    <rPh sb="25" eb="29">
      <t>チョウリショクスウ</t>
    </rPh>
    <rPh sb="30" eb="32">
      <t>ヒョウジュン</t>
    </rPh>
    <rPh sb="32" eb="34">
      <t>ソウテイ</t>
    </rPh>
    <phoneticPr fontId="4"/>
  </si>
  <si>
    <t>※利用数は、施設に通所している児童数としており、また、施設利用料を定めていないことから使用料は「無」としています。</t>
    <rPh sb="1" eb="4">
      <t>リヨウスウ</t>
    </rPh>
    <rPh sb="6" eb="8">
      <t>シセツ</t>
    </rPh>
    <rPh sb="9" eb="11">
      <t>ツウショ</t>
    </rPh>
    <rPh sb="15" eb="18">
      <t>ジドウスウ</t>
    </rPh>
    <rPh sb="27" eb="29">
      <t>シセツ</t>
    </rPh>
    <rPh sb="29" eb="32">
      <t>リヨウリョウ</t>
    </rPh>
    <rPh sb="33" eb="34">
      <t>サダ</t>
    </rPh>
    <rPh sb="43" eb="46">
      <t>シヨウリョウ</t>
    </rPh>
    <rPh sb="48" eb="49">
      <t>ナ</t>
    </rPh>
    <phoneticPr fontId="4"/>
  </si>
  <si>
    <t>※構造、建築年及び経過年数については、校舎棟の情報を記載しています。</t>
    <rPh sb="1" eb="3">
      <t>コウゾウ</t>
    </rPh>
    <rPh sb="4" eb="7">
      <t>ケンチクネン</t>
    </rPh>
    <rPh sb="7" eb="8">
      <t>オヨ</t>
    </rPh>
    <rPh sb="9" eb="11">
      <t>ケイカ</t>
    </rPh>
    <rPh sb="11" eb="13">
      <t>ネンスウ</t>
    </rPh>
    <rPh sb="19" eb="22">
      <t>コウシャトウ</t>
    </rPh>
    <rPh sb="23" eb="25">
      <t>ジョウホウ</t>
    </rPh>
    <rPh sb="26" eb="28">
      <t>キサイ</t>
    </rPh>
    <phoneticPr fontId="4"/>
  </si>
  <si>
    <t>※保育園及びこども園に係る利用数については、利用児童数（令和７年４月１日時点）を示しています。また、使用料については、無償化対象外となる０～２歳児の保育料を計上しています。</t>
    <rPh sb="1" eb="4">
      <t>ホイクエン</t>
    </rPh>
    <rPh sb="4" eb="5">
      <t>オヨ</t>
    </rPh>
    <rPh sb="9" eb="10">
      <t>エン</t>
    </rPh>
    <rPh sb="11" eb="12">
      <t>カカ</t>
    </rPh>
    <rPh sb="13" eb="16">
      <t>リヨウスウ</t>
    </rPh>
    <rPh sb="22" eb="24">
      <t>リヨウ</t>
    </rPh>
    <rPh sb="24" eb="27">
      <t>ジドウスウ</t>
    </rPh>
    <rPh sb="40" eb="41">
      <t>シメ</t>
    </rPh>
    <rPh sb="50" eb="53">
      <t>シヨウリョウ</t>
    </rPh>
    <rPh sb="59" eb="62">
      <t>ムショウカ</t>
    </rPh>
    <rPh sb="62" eb="65">
      <t>タイショウガイ</t>
    </rPh>
    <rPh sb="71" eb="72">
      <t>サイ</t>
    </rPh>
    <rPh sb="74" eb="77">
      <t>ホイクリョウ</t>
    </rPh>
    <rPh sb="78" eb="80">
      <t>ケイジョウ</t>
    </rPh>
    <phoneticPr fontId="4"/>
  </si>
  <si>
    <t>※幼稚園の利用数については、利用児童数（令和７年５月１日時点）を示しています。また、使用料については、無償化対象外である保育の必要性の認定を受けていない園児の預かり保育料を計上しています。</t>
    <rPh sb="1" eb="4">
      <t>ヨウチエン</t>
    </rPh>
    <rPh sb="5" eb="8">
      <t>リヨウスウ</t>
    </rPh>
    <rPh sb="14" eb="16">
      <t>リヨウ</t>
    </rPh>
    <rPh sb="16" eb="19">
      <t>ジドウスウ</t>
    </rPh>
    <rPh sb="20" eb="22">
      <t>レイワ</t>
    </rPh>
    <rPh sb="23" eb="24">
      <t>ネン</t>
    </rPh>
    <rPh sb="25" eb="26">
      <t>ガツ</t>
    </rPh>
    <rPh sb="27" eb="28">
      <t>ニチ</t>
    </rPh>
    <rPh sb="28" eb="30">
      <t>ジテン</t>
    </rPh>
    <rPh sb="32" eb="33">
      <t>シメ</t>
    </rPh>
    <rPh sb="42" eb="45">
      <t>シヨウリョウ</t>
    </rPh>
    <rPh sb="51" eb="54">
      <t>ムショウカ</t>
    </rPh>
    <rPh sb="54" eb="57">
      <t>タイショウガイ</t>
    </rPh>
    <rPh sb="60" eb="62">
      <t>ホイク</t>
    </rPh>
    <rPh sb="63" eb="66">
      <t>ヒツヨウセイ</t>
    </rPh>
    <rPh sb="67" eb="69">
      <t>ニンテイ</t>
    </rPh>
    <rPh sb="70" eb="71">
      <t>ウ</t>
    </rPh>
    <rPh sb="76" eb="78">
      <t>エンジ</t>
    </rPh>
    <rPh sb="79" eb="80">
      <t>アズ</t>
    </rPh>
    <rPh sb="82" eb="85">
      <t>ホイクリョウ</t>
    </rPh>
    <rPh sb="86" eb="88">
      <t>ケイジョウ</t>
    </rPh>
    <phoneticPr fontId="4"/>
  </si>
  <si>
    <t>※児童館については、いずれも施設も枠や定員の概念がないことから、利用率は「ー」としており、使用料の定めがないため「無」としています。</t>
    <rPh sb="1" eb="4">
      <t>ジドウカン</t>
    </rPh>
    <rPh sb="14" eb="16">
      <t>シセツ</t>
    </rPh>
    <rPh sb="17" eb="18">
      <t>ワク</t>
    </rPh>
    <rPh sb="19" eb="21">
      <t>テイイン</t>
    </rPh>
    <rPh sb="22" eb="24">
      <t>ガイネン</t>
    </rPh>
    <rPh sb="32" eb="35">
      <t>リヨウリツ</t>
    </rPh>
    <rPh sb="45" eb="48">
      <t>シヨウリョウ</t>
    </rPh>
    <rPh sb="49" eb="50">
      <t>サダ</t>
    </rPh>
    <rPh sb="57" eb="58">
      <t>ナ</t>
    </rPh>
    <phoneticPr fontId="4"/>
  </si>
  <si>
    <t>※総合的な介護保険施設であることから、利用数は、入所施設と通所施設の利用者の合計とし、利用率は入居率としています。</t>
    <rPh sb="1" eb="4">
      <t>ソウゴウテキ</t>
    </rPh>
    <rPh sb="5" eb="9">
      <t>カイゴホケン</t>
    </rPh>
    <rPh sb="9" eb="11">
      <t>シセツ</t>
    </rPh>
    <rPh sb="19" eb="22">
      <t>リヨウスウ</t>
    </rPh>
    <rPh sb="24" eb="26">
      <t>ニュウショ</t>
    </rPh>
    <rPh sb="26" eb="28">
      <t>シセツ</t>
    </rPh>
    <rPh sb="29" eb="31">
      <t>ツウショ</t>
    </rPh>
    <rPh sb="31" eb="33">
      <t>シセツ</t>
    </rPh>
    <rPh sb="34" eb="37">
      <t>リヨウシャ</t>
    </rPh>
    <rPh sb="38" eb="40">
      <t>ゴウケイ</t>
    </rPh>
    <rPh sb="43" eb="46">
      <t>リヨウリツ</t>
    </rPh>
    <rPh sb="47" eb="50">
      <t>ニュウキョリツ</t>
    </rPh>
    <phoneticPr fontId="4"/>
  </si>
  <si>
    <t>※障がい者支援施設・母子寡婦支援施設については、いずれの施設においても、使用料を定めていないことから、使用料を「無」としています。</t>
    <rPh sb="1" eb="2">
      <t>ショウ</t>
    </rPh>
    <rPh sb="4" eb="5">
      <t>シャ</t>
    </rPh>
    <rPh sb="5" eb="7">
      <t>シエン</t>
    </rPh>
    <rPh sb="7" eb="9">
      <t>シセツ</t>
    </rPh>
    <rPh sb="10" eb="12">
      <t>ボシ</t>
    </rPh>
    <rPh sb="12" eb="14">
      <t>カフ</t>
    </rPh>
    <rPh sb="14" eb="16">
      <t>シエン</t>
    </rPh>
    <rPh sb="16" eb="18">
      <t>シセツ</t>
    </rPh>
    <rPh sb="28" eb="30">
      <t>シセツ</t>
    </rPh>
    <rPh sb="36" eb="39">
      <t>シヨウリョウ</t>
    </rPh>
    <rPh sb="40" eb="41">
      <t>サダ</t>
    </rPh>
    <rPh sb="51" eb="54">
      <t>シヨウリョウ</t>
    </rPh>
    <rPh sb="56" eb="57">
      <t>ナ</t>
    </rPh>
    <phoneticPr fontId="4"/>
  </si>
  <si>
    <t>※利用数については。配置職員数（窓口業務等を受託する事業者の従業員等は含めていません。）を示しています。
※公用施設であることから、利用率を「ー」としています。また、使用料を定めていないため、使用料は「無」としています。</t>
    <rPh sb="1" eb="4">
      <t>リヨウスウ</t>
    </rPh>
    <rPh sb="10" eb="12">
      <t>ハイチ</t>
    </rPh>
    <rPh sb="12" eb="15">
      <t>ショクインスウ</t>
    </rPh>
    <rPh sb="16" eb="18">
      <t>マドグチ</t>
    </rPh>
    <rPh sb="18" eb="20">
      <t>ギョウム</t>
    </rPh>
    <rPh sb="20" eb="21">
      <t>トウ</t>
    </rPh>
    <rPh sb="22" eb="24">
      <t>ジュタク</t>
    </rPh>
    <rPh sb="26" eb="29">
      <t>ジギョウシャ</t>
    </rPh>
    <rPh sb="30" eb="33">
      <t>ジュウギョウイン</t>
    </rPh>
    <rPh sb="33" eb="34">
      <t>トウ</t>
    </rPh>
    <rPh sb="35" eb="36">
      <t>フク</t>
    </rPh>
    <rPh sb="45" eb="46">
      <t>シメ</t>
    </rPh>
    <rPh sb="54" eb="56">
      <t>コウヨウ</t>
    </rPh>
    <rPh sb="56" eb="58">
      <t>シセツ</t>
    </rPh>
    <phoneticPr fontId="4"/>
  </si>
  <si>
    <t>※利用数は、令和７年７月時点の職員数を示しており、利用率については、諸室等の貸館における稼働率を示しています。
※出張所の利用率は諸室等の貸館の稼働率を示しています。</t>
    <rPh sb="1" eb="4">
      <t>リヨウスウ</t>
    </rPh>
    <rPh sb="6" eb="8">
      <t>レイワ</t>
    </rPh>
    <rPh sb="9" eb="10">
      <t>ネン</t>
    </rPh>
    <rPh sb="11" eb="12">
      <t>ガツ</t>
    </rPh>
    <rPh sb="12" eb="14">
      <t>ジテン</t>
    </rPh>
    <rPh sb="15" eb="17">
      <t>ショクイン</t>
    </rPh>
    <rPh sb="17" eb="18">
      <t>スウ</t>
    </rPh>
    <rPh sb="19" eb="20">
      <t>シメ</t>
    </rPh>
    <rPh sb="25" eb="28">
      <t>リヨウリツ</t>
    </rPh>
    <rPh sb="34" eb="37">
      <t>ショシツトウ</t>
    </rPh>
    <rPh sb="38" eb="40">
      <t>カシカン</t>
    </rPh>
    <rPh sb="44" eb="47">
      <t>カドウリツ</t>
    </rPh>
    <rPh sb="48" eb="49">
      <t>シメ</t>
    </rPh>
    <rPh sb="57" eb="60">
      <t>シュッチョウジョ</t>
    </rPh>
    <rPh sb="61" eb="64">
      <t>リヨウリツ</t>
    </rPh>
    <rPh sb="65" eb="68">
      <t>ショシツトウ</t>
    </rPh>
    <rPh sb="69" eb="71">
      <t>カシカン</t>
    </rPh>
    <rPh sb="72" eb="75">
      <t>カドウリツ</t>
    </rPh>
    <rPh sb="76" eb="77">
      <t>シメ</t>
    </rPh>
    <phoneticPr fontId="4"/>
  </si>
  <si>
    <t xml:space="preserve">※消防署所は、公用施設であるため利用率を「ー」としています。
※利用数は、令和６年度の各署所の配置職員数を示しています。
</t>
    <rPh sb="1" eb="5">
      <t>ショウボウショショ</t>
    </rPh>
    <rPh sb="7" eb="11">
      <t>コウヨウシセツ</t>
    </rPh>
    <rPh sb="16" eb="19">
      <t>リヨウリツ</t>
    </rPh>
    <rPh sb="32" eb="35">
      <t>リヨウスウ</t>
    </rPh>
    <rPh sb="37" eb="39">
      <t>レイワ</t>
    </rPh>
    <rPh sb="40" eb="42">
      <t>ネンド</t>
    </rPh>
    <rPh sb="43" eb="44">
      <t>カク</t>
    </rPh>
    <rPh sb="44" eb="45">
      <t>ショ</t>
    </rPh>
    <rPh sb="45" eb="46">
      <t>ショ</t>
    </rPh>
    <rPh sb="47" eb="49">
      <t>ハイチ</t>
    </rPh>
    <rPh sb="49" eb="51">
      <t>ショクイン</t>
    </rPh>
    <rPh sb="51" eb="52">
      <t>スウ</t>
    </rPh>
    <rPh sb="53" eb="54">
      <t>シメ</t>
    </rPh>
    <phoneticPr fontId="4"/>
  </si>
  <si>
    <t>※消防団施設については、公用施設であることから、利用率及び利用の程度を「ー」としています。
※建築年が不明の施設については、建築年を「不明」、経過年数及び健全性を「ー」としています。
※利用数については、団員数としていますが、団本部及び各方面団の一部は含めていません、
※複合又は併設する施設に管理運営費を計上している施設又は通年での実績がない新設の施設は、管理運営費に「ー」を表示しています。また、電気等を使用していない施設は、管理運営費が「０」となっています。</t>
    <rPh sb="1" eb="4">
      <t>ショウボウダン</t>
    </rPh>
    <rPh sb="4" eb="6">
      <t>シセツ</t>
    </rPh>
    <rPh sb="12" eb="14">
      <t>コウヨウ</t>
    </rPh>
    <rPh sb="14" eb="16">
      <t>シセツ</t>
    </rPh>
    <rPh sb="24" eb="27">
      <t>リヨウリツ</t>
    </rPh>
    <rPh sb="27" eb="28">
      <t>オヨ</t>
    </rPh>
    <rPh sb="29" eb="31">
      <t>リヨウ</t>
    </rPh>
    <rPh sb="32" eb="34">
      <t>テイド</t>
    </rPh>
    <rPh sb="47" eb="50">
      <t>ケンチクネン</t>
    </rPh>
    <rPh sb="51" eb="53">
      <t>フメイ</t>
    </rPh>
    <rPh sb="54" eb="56">
      <t>シセツ</t>
    </rPh>
    <rPh sb="62" eb="65">
      <t>ケンチクネン</t>
    </rPh>
    <rPh sb="67" eb="69">
      <t>フメイ</t>
    </rPh>
    <rPh sb="71" eb="73">
      <t>ケイカ</t>
    </rPh>
    <rPh sb="73" eb="75">
      <t>ネンスウ</t>
    </rPh>
    <rPh sb="75" eb="76">
      <t>オヨ</t>
    </rPh>
    <rPh sb="77" eb="80">
      <t>ケンゼンセイ</t>
    </rPh>
    <rPh sb="93" eb="96">
      <t>リヨウスウ</t>
    </rPh>
    <rPh sb="102" eb="105">
      <t>ダンインスウ</t>
    </rPh>
    <rPh sb="113" eb="116">
      <t>ダンホンブ</t>
    </rPh>
    <rPh sb="116" eb="117">
      <t>オヨ</t>
    </rPh>
    <rPh sb="118" eb="119">
      <t>カク</t>
    </rPh>
    <rPh sb="119" eb="122">
      <t>ホウメンダン</t>
    </rPh>
    <rPh sb="123" eb="125">
      <t>イチブ</t>
    </rPh>
    <rPh sb="126" eb="127">
      <t>フク</t>
    </rPh>
    <rPh sb="136" eb="138">
      <t>フクゴウ</t>
    </rPh>
    <rPh sb="138" eb="139">
      <t>マタ</t>
    </rPh>
    <rPh sb="140" eb="142">
      <t>ヘイセツ</t>
    </rPh>
    <rPh sb="144" eb="146">
      <t>シセツ</t>
    </rPh>
    <rPh sb="147" eb="149">
      <t>カンリ</t>
    </rPh>
    <rPh sb="149" eb="152">
      <t>ウンエイヒ</t>
    </rPh>
    <rPh sb="153" eb="155">
      <t>ケイジョウ</t>
    </rPh>
    <rPh sb="159" eb="161">
      <t>シセツ</t>
    </rPh>
    <rPh sb="161" eb="162">
      <t>マタ</t>
    </rPh>
    <rPh sb="163" eb="165">
      <t>ツウネン</t>
    </rPh>
    <rPh sb="167" eb="169">
      <t>ジッセキ</t>
    </rPh>
    <rPh sb="172" eb="174">
      <t>シンセツ</t>
    </rPh>
    <rPh sb="175" eb="177">
      <t>シセツ</t>
    </rPh>
    <rPh sb="179" eb="181">
      <t>カンリ</t>
    </rPh>
    <rPh sb="181" eb="184">
      <t>ウンエイヒ</t>
    </rPh>
    <rPh sb="189" eb="191">
      <t>ヒョウジ</t>
    </rPh>
    <phoneticPr fontId="4"/>
  </si>
  <si>
    <t>※資機材の倉庫であることから、利用数、利用率及び利用の程度を「ー」としています。
※通年での実績がない新設の施設は、管理運営費に「ー」を表示しています。また、電気等を使用していない施設は。管理運営費が「０」となっています。</t>
    <rPh sb="1" eb="4">
      <t>シキザイ</t>
    </rPh>
    <rPh sb="5" eb="7">
      <t>ソウコ</t>
    </rPh>
    <rPh sb="15" eb="18">
      <t>リヨウスウ</t>
    </rPh>
    <rPh sb="19" eb="22">
      <t>リヨウリツ</t>
    </rPh>
    <rPh sb="22" eb="23">
      <t>オヨ</t>
    </rPh>
    <rPh sb="24" eb="26">
      <t>リヨウ</t>
    </rPh>
    <rPh sb="27" eb="29">
      <t>テイド</t>
    </rPh>
    <rPh sb="42" eb="44">
      <t>ツウネン</t>
    </rPh>
    <rPh sb="46" eb="48">
      <t>ジッセキ</t>
    </rPh>
    <rPh sb="51" eb="53">
      <t>シンセツ</t>
    </rPh>
    <rPh sb="54" eb="56">
      <t>シセツ</t>
    </rPh>
    <rPh sb="58" eb="60">
      <t>カンリ</t>
    </rPh>
    <rPh sb="60" eb="63">
      <t>ウンエイヒ</t>
    </rPh>
    <rPh sb="68" eb="70">
      <t>ヒョウジ</t>
    </rPh>
    <rPh sb="79" eb="82">
      <t>デンキトウ</t>
    </rPh>
    <rPh sb="83" eb="85">
      <t>シヨウ</t>
    </rPh>
    <rPh sb="90" eb="92">
      <t>シセツ</t>
    </rPh>
    <rPh sb="94" eb="96">
      <t>カンリ</t>
    </rPh>
    <rPh sb="96" eb="99">
      <t>ウンエイヒ</t>
    </rPh>
    <phoneticPr fontId="4"/>
  </si>
  <si>
    <t>※防災物流施設は、公用施設であるため、利用率及び利用の程度を「ー」としており、使用料を定めていないので「無」としています。</t>
    <rPh sb="1" eb="3">
      <t>ボウサイ</t>
    </rPh>
    <rPh sb="3" eb="7">
      <t>ブツリュウシセツ</t>
    </rPh>
    <rPh sb="9" eb="11">
      <t>コウヨウ</t>
    </rPh>
    <rPh sb="11" eb="13">
      <t>シセツ</t>
    </rPh>
    <rPh sb="19" eb="22">
      <t>リヨウリツ</t>
    </rPh>
    <rPh sb="22" eb="23">
      <t>オヨ</t>
    </rPh>
    <rPh sb="24" eb="26">
      <t>リヨウ</t>
    </rPh>
    <rPh sb="27" eb="29">
      <t>テイド</t>
    </rPh>
    <rPh sb="39" eb="42">
      <t>シヨウリョウ</t>
    </rPh>
    <rPh sb="43" eb="44">
      <t>サダ</t>
    </rPh>
    <rPh sb="52" eb="53">
      <t>ナ</t>
    </rPh>
    <phoneticPr fontId="4"/>
  </si>
  <si>
    <t>※林業従事者の住宅としての利用形態であることから、利用数は入居戸数としています。</t>
    <rPh sb="1" eb="3">
      <t>リンギョウ</t>
    </rPh>
    <rPh sb="3" eb="6">
      <t>ジュウジシャ</t>
    </rPh>
    <rPh sb="7" eb="9">
      <t>ジュウタク</t>
    </rPh>
    <rPh sb="13" eb="17">
      <t>リヨウケイタイ</t>
    </rPh>
    <rPh sb="25" eb="28">
      <t>リヨウスウ</t>
    </rPh>
    <rPh sb="29" eb="31">
      <t>ニュウキョ</t>
    </rPh>
    <rPh sb="31" eb="33">
      <t>コスウ</t>
    </rPh>
    <phoneticPr fontId="4"/>
  </si>
  <si>
    <t xml:space="preserve">※焼却施設の利用数については、施設に廃棄物等を搬入する年間の車両台数を示しています。
</t>
    <rPh sb="1" eb="3">
      <t>ショウキャク</t>
    </rPh>
    <rPh sb="3" eb="5">
      <t>シセツ</t>
    </rPh>
    <rPh sb="6" eb="9">
      <t>リヨウスウ</t>
    </rPh>
    <rPh sb="15" eb="17">
      <t>シセツ</t>
    </rPh>
    <rPh sb="18" eb="21">
      <t>ハイキブツ</t>
    </rPh>
    <rPh sb="21" eb="22">
      <t>トウ</t>
    </rPh>
    <rPh sb="23" eb="25">
      <t>ハンニュウ</t>
    </rPh>
    <rPh sb="27" eb="29">
      <t>ネンカン</t>
    </rPh>
    <rPh sb="30" eb="34">
      <t>シャリョウダイスウ</t>
    </rPh>
    <rPh sb="35" eb="36">
      <t>シメ</t>
    </rPh>
    <phoneticPr fontId="4"/>
  </si>
  <si>
    <t>※利用数については、施設に廃棄物等を搬入する年間の車両台数を示しています。</t>
    <rPh sb="1" eb="4">
      <t>リヨウスウ</t>
    </rPh>
    <rPh sb="10" eb="12">
      <t>シセツ</t>
    </rPh>
    <rPh sb="13" eb="16">
      <t>ハイキブツ</t>
    </rPh>
    <rPh sb="16" eb="17">
      <t>ナド</t>
    </rPh>
    <rPh sb="18" eb="20">
      <t>ハンニュウ</t>
    </rPh>
    <rPh sb="22" eb="24">
      <t>ネンカン</t>
    </rPh>
    <rPh sb="25" eb="27">
      <t>シャリョウ</t>
    </rPh>
    <rPh sb="27" eb="29">
      <t>ダイスウ</t>
    </rPh>
    <rPh sb="30" eb="31">
      <t>シメ</t>
    </rPh>
    <phoneticPr fontId="4"/>
  </si>
  <si>
    <t>※利用数については年間の離発着回数を示しており、利用率については契約格納庫の入居率としています。</t>
    <rPh sb="1" eb="4">
      <t>リヨウスウ</t>
    </rPh>
    <rPh sb="9" eb="11">
      <t>ネンカン</t>
    </rPh>
    <rPh sb="12" eb="15">
      <t>リハッチャク</t>
    </rPh>
    <rPh sb="15" eb="17">
      <t>カイスウ</t>
    </rPh>
    <rPh sb="18" eb="19">
      <t>シメ</t>
    </rPh>
    <rPh sb="24" eb="26">
      <t>リヨウ</t>
    </rPh>
    <rPh sb="26" eb="27">
      <t>リツ</t>
    </rPh>
    <rPh sb="32" eb="34">
      <t>ケイヤク</t>
    </rPh>
    <rPh sb="34" eb="37">
      <t>カクノウコ</t>
    </rPh>
    <rPh sb="38" eb="41">
      <t>ニュウキョリツ</t>
    </rPh>
    <phoneticPr fontId="4"/>
  </si>
  <si>
    <t>※旅客船ターミナルについては、いずれの施設も高速船利用者の待合所及び運航事業者としての利用が主であり、枠や定員の概念がないことから利用率を「ー」としています。</t>
    <rPh sb="1" eb="4">
      <t>リョキャクセン</t>
    </rPh>
    <rPh sb="19" eb="21">
      <t>シセツ</t>
    </rPh>
    <rPh sb="22" eb="25">
      <t>コウソクセン</t>
    </rPh>
    <rPh sb="25" eb="28">
      <t>リヨウシャ</t>
    </rPh>
    <rPh sb="29" eb="32">
      <t>マチアイジョ</t>
    </rPh>
    <rPh sb="32" eb="33">
      <t>オヨ</t>
    </rPh>
    <rPh sb="34" eb="36">
      <t>ウンコウ</t>
    </rPh>
    <rPh sb="36" eb="39">
      <t>ジギョウシャ</t>
    </rPh>
    <rPh sb="43" eb="45">
      <t>リヨウ</t>
    </rPh>
    <rPh sb="46" eb="47">
      <t>シュ</t>
    </rPh>
    <rPh sb="51" eb="52">
      <t>ワク</t>
    </rPh>
    <rPh sb="53" eb="55">
      <t>テイイン</t>
    </rPh>
    <rPh sb="56" eb="58">
      <t>ガイネン</t>
    </rPh>
    <rPh sb="65" eb="68">
      <t>リヨウリツ</t>
    </rPh>
    <phoneticPr fontId="4"/>
  </si>
  <si>
    <r>
      <t>※利用数は、年間の駐輪台数の推計（計測時点での駐輪台数</t>
    </r>
    <r>
      <rPr>
        <sz val="11"/>
        <color theme="1"/>
        <rFont val="Calibri"/>
        <family val="3"/>
      </rPr>
      <t>×</t>
    </r>
    <r>
      <rPr>
        <sz val="11"/>
        <color theme="1"/>
        <rFont val="HGPｺﾞｼｯｸM"/>
        <family val="3"/>
        <charset val="128"/>
      </rPr>
      <t>平日の日数）を示しています。また、利用率については、稼働率（計測時点での駐輪台数／収容可能台数）を示しています。</t>
    </r>
    <rPh sb="1" eb="4">
      <t>リヨウスウ</t>
    </rPh>
    <rPh sb="6" eb="8">
      <t>ネンカン</t>
    </rPh>
    <rPh sb="9" eb="13">
      <t>チュウリンダイスウ</t>
    </rPh>
    <rPh sb="14" eb="16">
      <t>スイケイ</t>
    </rPh>
    <rPh sb="17" eb="19">
      <t>ケイソク</t>
    </rPh>
    <rPh sb="19" eb="21">
      <t>ジテン</t>
    </rPh>
    <rPh sb="23" eb="25">
      <t>チュウリン</t>
    </rPh>
    <rPh sb="25" eb="27">
      <t>ダイスウ</t>
    </rPh>
    <rPh sb="28" eb="30">
      <t>ヘイジツ</t>
    </rPh>
    <rPh sb="31" eb="33">
      <t>ニッスウ</t>
    </rPh>
    <rPh sb="35" eb="36">
      <t>シメ</t>
    </rPh>
    <rPh sb="45" eb="48">
      <t>リヨウリツ</t>
    </rPh>
    <rPh sb="54" eb="57">
      <t>カドウリツ</t>
    </rPh>
    <rPh sb="58" eb="60">
      <t>ケイソク</t>
    </rPh>
    <rPh sb="60" eb="62">
      <t>ジテン</t>
    </rPh>
    <rPh sb="64" eb="68">
      <t>チュウリンダイスウ</t>
    </rPh>
    <rPh sb="69" eb="71">
      <t>シュウヨウ</t>
    </rPh>
    <rPh sb="71" eb="73">
      <t>カノウ</t>
    </rPh>
    <rPh sb="73" eb="75">
      <t>ダイスウ</t>
    </rPh>
    <rPh sb="77" eb="78">
      <t>シメ</t>
    </rPh>
    <phoneticPr fontId="4"/>
  </si>
  <si>
    <t>※いつくしみの杜の利用率については、火葬炉、待合室、葬儀式場、霊安室等の利用率を示しています。</t>
    <rPh sb="7" eb="8">
      <t>モリ</t>
    </rPh>
    <rPh sb="9" eb="11">
      <t>リヨウ</t>
    </rPh>
    <rPh sb="11" eb="12">
      <t>リツ</t>
    </rPh>
    <rPh sb="18" eb="20">
      <t>カソウ</t>
    </rPh>
    <rPh sb="20" eb="21">
      <t>ロ</t>
    </rPh>
    <rPh sb="22" eb="25">
      <t>マチアイシツ</t>
    </rPh>
    <rPh sb="26" eb="28">
      <t>ソウギ</t>
    </rPh>
    <rPh sb="28" eb="30">
      <t>シキジョウ</t>
    </rPh>
    <rPh sb="31" eb="34">
      <t>レイアンシツ</t>
    </rPh>
    <rPh sb="34" eb="35">
      <t>トウ</t>
    </rPh>
    <rPh sb="36" eb="39">
      <t>リヨウリツ</t>
    </rPh>
    <rPh sb="40" eb="41">
      <t>シメ</t>
    </rPh>
    <phoneticPr fontId="4"/>
  </si>
  <si>
    <t>※美杉八知火葬場及び美杉伊勢地火葬場の利用率については、火葬炉の利用率を示しています。</t>
    <rPh sb="1" eb="3">
      <t>ミスギ</t>
    </rPh>
    <rPh sb="3" eb="5">
      <t>ヤチ</t>
    </rPh>
    <rPh sb="5" eb="8">
      <t>カソウバ</t>
    </rPh>
    <rPh sb="8" eb="9">
      <t>オヨ</t>
    </rPh>
    <rPh sb="10" eb="12">
      <t>ミスギ</t>
    </rPh>
    <rPh sb="12" eb="14">
      <t>イセ</t>
    </rPh>
    <rPh sb="14" eb="15">
      <t>チ</t>
    </rPh>
    <rPh sb="15" eb="18">
      <t>カソウバ</t>
    </rPh>
    <rPh sb="19" eb="22">
      <t>リヨウリツ</t>
    </rPh>
    <rPh sb="28" eb="31">
      <t>カソウロ</t>
    </rPh>
    <rPh sb="32" eb="35">
      <t>リヨウリツ</t>
    </rPh>
    <rPh sb="36" eb="37">
      <t>シメ</t>
    </rPh>
    <phoneticPr fontId="4"/>
  </si>
  <si>
    <t>商業振興労政課</t>
    <phoneticPr fontId="4"/>
  </si>
  <si>
    <t>安濃工業会館</t>
    <phoneticPr fontId="4"/>
  </si>
  <si>
    <t>※利用数については、児童発達支援及び保育所等訪問支援の実利用者の数値です。利用率は延べ利用者数を年間開所日数（２４３日）で除して得た数値に定員４０名を除した数値です。
※いずれの施設も枠や定員の概念がないことから、利用率は「ー」としており、使用料の定めがないため「無」としています。</t>
    <rPh sb="1" eb="4">
      <t>リヨウスウ</t>
    </rPh>
    <rPh sb="10" eb="14">
      <t>ジドウハッタツ</t>
    </rPh>
    <rPh sb="14" eb="16">
      <t>シエン</t>
    </rPh>
    <rPh sb="16" eb="17">
      <t>オヨ</t>
    </rPh>
    <rPh sb="18" eb="21">
      <t>ホイクショ</t>
    </rPh>
    <rPh sb="21" eb="22">
      <t>ナド</t>
    </rPh>
    <rPh sb="22" eb="24">
      <t>ホウモン</t>
    </rPh>
    <rPh sb="24" eb="26">
      <t>シエン</t>
    </rPh>
    <rPh sb="27" eb="28">
      <t>ジツ</t>
    </rPh>
    <rPh sb="28" eb="31">
      <t>リヨウシャ</t>
    </rPh>
    <rPh sb="32" eb="34">
      <t>スウチ</t>
    </rPh>
    <rPh sb="37" eb="40">
      <t>リヨウリツ</t>
    </rPh>
    <rPh sb="41" eb="42">
      <t>ノ</t>
    </rPh>
    <rPh sb="43" eb="46">
      <t>リヨウシャ</t>
    </rPh>
    <rPh sb="46" eb="47">
      <t>スウ</t>
    </rPh>
    <rPh sb="48" eb="50">
      <t>ネンカン</t>
    </rPh>
    <rPh sb="50" eb="52">
      <t>カイショ</t>
    </rPh>
    <rPh sb="52" eb="54">
      <t>ニッスウ</t>
    </rPh>
    <rPh sb="58" eb="59">
      <t>ニチ</t>
    </rPh>
    <rPh sb="61" eb="62">
      <t>ジョ</t>
    </rPh>
    <rPh sb="64" eb="65">
      <t>エ</t>
    </rPh>
    <rPh sb="66" eb="68">
      <t>スウチ</t>
    </rPh>
    <rPh sb="69" eb="71">
      <t>テイイン</t>
    </rPh>
    <rPh sb="73" eb="74">
      <t>メイ</t>
    </rPh>
    <rPh sb="75" eb="76">
      <t>ジョ</t>
    </rPh>
    <rPh sb="78" eb="80">
      <t>スウチ</t>
    </rPh>
    <phoneticPr fontId="4"/>
  </si>
  <si>
    <t>※市営住宅内集会所については、自治会の裁量により自治会員の利用に供しているため、利用数及び利用率は「ー」としています。
※いずれの施設も使用料を定めていないことから、使用料を「無」としています。また、本体の市営住宅と一体的に管理していることから、管理運営費を「ー」としています。</t>
    <rPh sb="1" eb="3">
      <t>シエイ</t>
    </rPh>
    <rPh sb="3" eb="5">
      <t>ジュウタク</t>
    </rPh>
    <rPh sb="5" eb="6">
      <t>ナイ</t>
    </rPh>
    <rPh sb="6" eb="9">
      <t>シュウカイジョ</t>
    </rPh>
    <rPh sb="15" eb="18">
      <t>ジチカイ</t>
    </rPh>
    <rPh sb="19" eb="21">
      <t>サイリョウ</t>
    </rPh>
    <rPh sb="24" eb="27">
      <t>ジチカイ</t>
    </rPh>
    <rPh sb="27" eb="28">
      <t>イン</t>
    </rPh>
    <rPh sb="29" eb="31">
      <t>リヨウ</t>
    </rPh>
    <rPh sb="32" eb="33">
      <t>キョウ</t>
    </rPh>
    <rPh sb="40" eb="43">
      <t>リヨウスウ</t>
    </rPh>
    <rPh sb="43" eb="44">
      <t>オヨ</t>
    </rPh>
    <rPh sb="45" eb="48">
      <t>リヨウリツ</t>
    </rPh>
    <phoneticPr fontId="4"/>
  </si>
  <si>
    <t>安濃町田端上野797番地1</t>
    <phoneticPr fontId="4"/>
  </si>
  <si>
    <t>※小中学校の構造、建築年及び経過年数については、主たる校舎棟の情報が記載されています。</t>
    <rPh sb="1" eb="5">
      <t>ショウチュウガッコウ</t>
    </rPh>
    <rPh sb="6" eb="8">
      <t>コウゾウ</t>
    </rPh>
    <rPh sb="9" eb="12">
      <t>ケンチクネン</t>
    </rPh>
    <rPh sb="12" eb="13">
      <t>オヨ</t>
    </rPh>
    <rPh sb="14" eb="16">
      <t>ケイカ</t>
    </rPh>
    <rPh sb="16" eb="18">
      <t>ネンスウ</t>
    </rPh>
    <rPh sb="24" eb="25">
      <t>シュ</t>
    </rPh>
    <rPh sb="27" eb="30">
      <t>コウシャトウ</t>
    </rPh>
    <rPh sb="31" eb="33">
      <t>ジョウホウ</t>
    </rPh>
    <rPh sb="34" eb="36">
      <t>キサイ</t>
    </rPh>
    <phoneticPr fontId="4"/>
  </si>
  <si>
    <t>※放課後児童クラブは、各運営委員会において管理運営されています。
※管理運営費については、運営委員会による光熱水費等の負担分を除く本市から支出した修繕費等を記載しています。
※本市からの補助金及び保護者からの費用負担によりクラブの運営を行っていることから、使用料は「無」としています。</t>
    <rPh sb="1" eb="4">
      <t>ホウカゴ</t>
    </rPh>
    <rPh sb="4" eb="6">
      <t>ジドウ</t>
    </rPh>
    <rPh sb="11" eb="12">
      <t>カク</t>
    </rPh>
    <rPh sb="12" eb="17">
      <t>ウンエイイインカイ</t>
    </rPh>
    <rPh sb="21" eb="23">
      <t>カンリ</t>
    </rPh>
    <rPh sb="23" eb="25">
      <t>ウンエイ</t>
    </rPh>
    <rPh sb="34" eb="36">
      <t>カンリ</t>
    </rPh>
    <rPh sb="36" eb="39">
      <t>ウンエイヒ</t>
    </rPh>
    <rPh sb="53" eb="57">
      <t>コウネツスイヒ</t>
    </rPh>
    <rPh sb="57" eb="58">
      <t>ナド</t>
    </rPh>
    <rPh sb="59" eb="62">
      <t>フタンブン</t>
    </rPh>
    <rPh sb="63" eb="64">
      <t>ノゾ</t>
    </rPh>
    <rPh sb="65" eb="67">
      <t>ホンシ</t>
    </rPh>
    <rPh sb="69" eb="71">
      <t>シシュツ</t>
    </rPh>
    <rPh sb="73" eb="76">
      <t>シュウゼンヒ</t>
    </rPh>
    <rPh sb="76" eb="77">
      <t>ナド</t>
    </rPh>
    <rPh sb="78" eb="80">
      <t>キサイ</t>
    </rPh>
    <rPh sb="88" eb="90">
      <t>ホンシ</t>
    </rPh>
    <rPh sb="93" eb="96">
      <t>ホジョキン</t>
    </rPh>
    <rPh sb="96" eb="97">
      <t>オヨ</t>
    </rPh>
    <rPh sb="98" eb="101">
      <t>ホゴシャ</t>
    </rPh>
    <rPh sb="104" eb="106">
      <t>ヒヨウ</t>
    </rPh>
    <rPh sb="106" eb="108">
      <t>フタン</t>
    </rPh>
    <rPh sb="115" eb="117">
      <t>ウンエイ</t>
    </rPh>
    <rPh sb="118" eb="119">
      <t>オコナ</t>
    </rPh>
    <rPh sb="128" eb="131">
      <t>シヨウリョウ</t>
    </rPh>
    <rPh sb="133" eb="134">
      <t>ナ</t>
    </rPh>
    <phoneticPr fontId="4"/>
  </si>
  <si>
    <t>芸濃町椋本6141番地1</t>
    <phoneticPr fontId="4"/>
  </si>
  <si>
    <t>・利用数、利用率、管理運営費、使用料のフロー情報は、令和6年度末時点（令和6年4月1日～令和7年3月31日実績）を示します。</t>
    <rPh sb="3" eb="4">
      <t>スウ</t>
    </rPh>
    <rPh sb="5" eb="8">
      <t>リヨウリツ</t>
    </rPh>
    <rPh sb="9" eb="11">
      <t>カンリ</t>
    </rPh>
    <rPh sb="11" eb="14">
      <t>ウンエイヒ</t>
    </rPh>
    <rPh sb="15" eb="18">
      <t>シヨウリョウ</t>
    </rPh>
    <rPh sb="22" eb="24">
      <t>ジョウホウ</t>
    </rPh>
    <phoneticPr fontId="4"/>
  </si>
  <si>
    <r>
      <t>・耐震性：昭和56年6月以降の新耐震基準に基づく耐震性能をいいます。耐震性能がある施設を「〇」、耐震診断調査が未実施で耐震性能の有無が不明の施設を「△」、耐震性能がない施設を「</t>
    </r>
    <r>
      <rPr>
        <sz val="11"/>
        <color theme="1"/>
        <rFont val="Segoe UI Symbol"/>
        <family val="3"/>
      </rPr>
      <t>✖</t>
    </r>
    <r>
      <rPr>
        <sz val="11"/>
        <color theme="1"/>
        <rFont val="HGPｺﾞｼｯｸM"/>
        <family val="3"/>
        <charset val="128"/>
      </rPr>
      <t>」と記載しています。</t>
    </r>
    <rPh sb="1" eb="4">
      <t>タイシンセイ</t>
    </rPh>
    <rPh sb="5" eb="7">
      <t>ショウワ</t>
    </rPh>
    <rPh sb="9" eb="10">
      <t>ネン</t>
    </rPh>
    <rPh sb="11" eb="12">
      <t>ガツ</t>
    </rPh>
    <rPh sb="12" eb="14">
      <t>イコウ</t>
    </rPh>
    <rPh sb="15" eb="16">
      <t>シン</t>
    </rPh>
    <rPh sb="16" eb="18">
      <t>タイシン</t>
    </rPh>
    <rPh sb="18" eb="20">
      <t>キジュン</t>
    </rPh>
    <rPh sb="21" eb="22">
      <t>モト</t>
    </rPh>
    <rPh sb="24" eb="26">
      <t>タイシン</t>
    </rPh>
    <rPh sb="26" eb="28">
      <t>セイノウ</t>
    </rPh>
    <rPh sb="34" eb="36">
      <t>タイシン</t>
    </rPh>
    <rPh sb="36" eb="38">
      <t>セイノウ</t>
    </rPh>
    <rPh sb="41" eb="43">
      <t>シセツ</t>
    </rPh>
    <rPh sb="48" eb="50">
      <t>タイシン</t>
    </rPh>
    <rPh sb="50" eb="52">
      <t>シンダン</t>
    </rPh>
    <rPh sb="52" eb="54">
      <t>チョウサ</t>
    </rPh>
    <rPh sb="55" eb="58">
      <t>ミジッシ</t>
    </rPh>
    <rPh sb="59" eb="61">
      <t>タイシン</t>
    </rPh>
    <rPh sb="61" eb="63">
      <t>セイノウ</t>
    </rPh>
    <rPh sb="64" eb="66">
      <t>ウム</t>
    </rPh>
    <rPh sb="67" eb="69">
      <t>フメイ</t>
    </rPh>
    <rPh sb="70" eb="72">
      <t>シセツ</t>
    </rPh>
    <rPh sb="77" eb="79">
      <t>タイシン</t>
    </rPh>
    <rPh sb="79" eb="81">
      <t>セイノウ</t>
    </rPh>
    <rPh sb="84" eb="86">
      <t>シセツ</t>
    </rPh>
    <rPh sb="91" eb="93">
      <t>キサイ</t>
    </rPh>
    <phoneticPr fontId="4"/>
  </si>
  <si>
    <t>〇</t>
    <phoneticPr fontId="4"/>
  </si>
  <si>
    <t>津方面団新町分団車庫</t>
    <rPh sb="0" eb="1">
      <t>ツ</t>
    </rPh>
    <rPh sb="1" eb="4">
      <t>ホウメンダン</t>
    </rPh>
    <rPh sb="4" eb="6">
      <t>シンマチ</t>
    </rPh>
    <rPh sb="6" eb="8">
      <t>ブンダン</t>
    </rPh>
    <rPh sb="8" eb="10">
      <t>シャコ</t>
    </rPh>
    <phoneticPr fontId="4"/>
  </si>
  <si>
    <t>高茶屋四丁目37番59号</t>
    <phoneticPr fontId="4"/>
  </si>
  <si>
    <t>雲出地区防災コミュニティセンター</t>
    <phoneticPr fontId="4"/>
  </si>
  <si>
    <t>立成放課後児童クラブげんきっず1棟</t>
    <phoneticPr fontId="3"/>
  </si>
  <si>
    <t>竹原公民館、国民健康保険竹原診療所、竹原出張所</t>
    <rPh sb="0" eb="2">
      <t>タケハラ</t>
    </rPh>
    <rPh sb="2" eb="5">
      <t>コウミンカン</t>
    </rPh>
    <rPh sb="6" eb="8">
      <t>コクミン</t>
    </rPh>
    <rPh sb="8" eb="10">
      <t>ケンコウ</t>
    </rPh>
    <rPh sb="10" eb="12">
      <t>ホケン</t>
    </rPh>
    <rPh sb="12" eb="14">
      <t>タケハラ</t>
    </rPh>
    <rPh sb="14" eb="17">
      <t>シンリョウジョ</t>
    </rPh>
    <rPh sb="18" eb="20">
      <t>タケハラ</t>
    </rPh>
    <rPh sb="20" eb="23">
      <t>シュッチョウジョ</t>
    </rPh>
    <phoneticPr fontId="4"/>
  </si>
  <si>
    <t>竹原地域住民センター、国民健康保険竹原診療所、竹原出張所</t>
    <rPh sb="23" eb="25">
      <t>タケハラ</t>
    </rPh>
    <rPh sb="25" eb="28">
      <t>シュッチョウジョ</t>
    </rPh>
    <phoneticPr fontId="4"/>
  </si>
  <si>
    <t>竹原出張所</t>
    <phoneticPr fontId="4"/>
  </si>
  <si>
    <t>竹原地域住民センター、竹原公民館、竹原出張所</t>
    <phoneticPr fontId="4"/>
  </si>
  <si>
    <t>竹原地域住民センター、竹原公民館、国民健康保険竹原診療所</t>
    <phoneticPr fontId="4"/>
  </si>
  <si>
    <t>下之川出張所</t>
    <phoneticPr fontId="4"/>
  </si>
  <si>
    <t>下之川公民館、下之川出張所</t>
    <phoneticPr fontId="4"/>
  </si>
  <si>
    <t>下之川地域住民センター、下之川出張所</t>
    <phoneticPr fontId="4"/>
  </si>
  <si>
    <t>下之川地域住民センター、下之川公民館</t>
    <phoneticPr fontId="4"/>
  </si>
  <si>
    <t>伊勢地出張所</t>
    <phoneticPr fontId="4"/>
  </si>
  <si>
    <t>伊勢地公民館、伊勢地出張所</t>
    <phoneticPr fontId="4"/>
  </si>
  <si>
    <t>伊勢地地域住民センター、伊勢地出張所</t>
    <phoneticPr fontId="4"/>
  </si>
  <si>
    <t>伊勢地地域住民センター、伊勢地公民館</t>
    <phoneticPr fontId="4"/>
  </si>
  <si>
    <t>多気公民館、多気出張所</t>
    <phoneticPr fontId="4"/>
  </si>
  <si>
    <t>多気地域住民センター、多気出張所</t>
    <phoneticPr fontId="4"/>
  </si>
  <si>
    <t>多気地域住民センター、多気公民館</t>
    <phoneticPr fontId="4"/>
  </si>
  <si>
    <t>安東地区放課後児童クラブひだまり、安東出張所、津方面団安東分団車庫・詰所</t>
    <phoneticPr fontId="4"/>
  </si>
  <si>
    <t>安東コミュニティセンター、安東出張所、津方面団安東分団車庫・詰所</t>
    <phoneticPr fontId="4"/>
  </si>
  <si>
    <t>安東コミュニティセンター、安東地区放課後児童クラブひだまり、津方面団安東分団車庫・詰所</t>
    <phoneticPr fontId="6"/>
  </si>
  <si>
    <t>安東コミュニティセンター、安東地区放課後児童クラブひだまり、安東出張所</t>
    <phoneticPr fontId="4"/>
  </si>
  <si>
    <t>美杉人権センター、八知公民館、美杉総合文化センター、津図書館美杉図書室、美杉保健センター</t>
    <rPh sb="0" eb="2">
      <t>ミスギ</t>
    </rPh>
    <rPh sb="2" eb="4">
      <t>ジンケン</t>
    </rPh>
    <phoneticPr fontId="4"/>
  </si>
  <si>
    <t>美杉庁舎、八知公民館、美杉総合文化センター、津図書館美杉図書室、美杉保健センター</t>
    <phoneticPr fontId="4"/>
  </si>
  <si>
    <t>美杉人権センター</t>
    <phoneticPr fontId="4"/>
  </si>
  <si>
    <t>美杉庁舎、美杉人権センター、美杉総合文化センター、津図書館美杉図書室、美杉保健センター</t>
    <phoneticPr fontId="4"/>
  </si>
  <si>
    <t>美杉庁舎、美杉人権センター、八知公民館、津図書館美杉図書室、美杉保健センター</t>
    <phoneticPr fontId="4"/>
  </si>
  <si>
    <t>美杉庁舎、美杉人権センター、八知公民館、美杉総合文化センター、美杉保健センター</t>
    <phoneticPr fontId="4"/>
  </si>
  <si>
    <t>美杉庁舎、美杉人権センター、八知公民館、美杉総合文化センター、津図書館美杉図書室</t>
    <phoneticPr fontId="4"/>
  </si>
  <si>
    <t>津リージョンプラザ、中央保健センター</t>
    <phoneticPr fontId="4"/>
  </si>
  <si>
    <t>津リージョンプラザ、津図書館</t>
    <phoneticPr fontId="4"/>
  </si>
  <si>
    <t>津図書館、中央保健センター</t>
    <phoneticPr fontId="4"/>
  </si>
  <si>
    <t>アストプラザオフィス</t>
    <phoneticPr fontId="4"/>
  </si>
  <si>
    <t>家城農村集落多目的共同利用施設、家城公民館</t>
    <rPh sb="16" eb="18">
      <t>イエキ</t>
    </rPh>
    <rPh sb="18" eb="21">
      <t>コウミンカン</t>
    </rPh>
    <phoneticPr fontId="5"/>
  </si>
  <si>
    <t>大三農村集落多目的共同利用施設、大三公民館</t>
    <rPh sb="18" eb="21">
      <t>コウミンカン</t>
    </rPh>
    <phoneticPr fontId="5"/>
  </si>
  <si>
    <t>八ツ山公民館</t>
    <rPh sb="0" eb="1">
      <t>ハチ</t>
    </rPh>
    <rPh sb="2" eb="3">
      <t>ヤマ</t>
    </rPh>
    <rPh sb="3" eb="6">
      <t>コウミンカン</t>
    </rPh>
    <phoneticPr fontId="5"/>
  </si>
  <si>
    <t>八ツ山農村集落多目的共同利用施設、八ツ山公民館</t>
    <rPh sb="17" eb="18">
      <t>ハチ</t>
    </rPh>
    <rPh sb="19" eb="20">
      <t>ヤマ</t>
    </rPh>
    <rPh sb="20" eb="23">
      <t>コウミンカン</t>
    </rPh>
    <phoneticPr fontId="4"/>
  </si>
  <si>
    <t xml:space="preserve">中央公民館、まん中こども館、まん中老人福祉センター、基幹障がい者相談支援センター・地域障がい者相談支援センター </t>
    <phoneticPr fontId="4"/>
  </si>
  <si>
    <t xml:space="preserve">市民活動センター、まん中こども館、まん中老人福祉センター、基幹障がい者相談支援センター・地域障がい者相談支援センター </t>
    <phoneticPr fontId="4"/>
  </si>
  <si>
    <t xml:space="preserve">市民活動センター、中央公民館、まん中老人福祉センター、基幹障がい者相談支援センター・地域障がい者相談支援センター </t>
    <phoneticPr fontId="4"/>
  </si>
  <si>
    <t xml:space="preserve">市民活動センター、中央公民館、まん中こども館、基幹障がい者相談支援センター・地域障がい者相談支援センター </t>
    <phoneticPr fontId="4"/>
  </si>
  <si>
    <t>市民活動センター、中央公民館、まん中こども館、まん中老人福祉センター</t>
    <phoneticPr fontId="4"/>
  </si>
  <si>
    <t>アストプラザ、アストプラザオフィス、アスト公共自転車等駐車場</t>
    <phoneticPr fontId="4"/>
  </si>
  <si>
    <t>橋北公民館、アストプラザオフィス、アスト公共自転車等駐車場</t>
    <phoneticPr fontId="4"/>
  </si>
  <si>
    <t>橋北公民館、アストプラザ、アスト公共自転車等駐車場</t>
    <phoneticPr fontId="4"/>
  </si>
  <si>
    <t>明公民館</t>
    <rPh sb="1" eb="4">
      <t>コウミンカン</t>
    </rPh>
    <phoneticPr fontId="4"/>
  </si>
  <si>
    <t>椋本公民館</t>
    <rPh sb="0" eb="2">
      <t>ムクモト</t>
    </rPh>
    <rPh sb="2" eb="5">
      <t>コウミンカン</t>
    </rPh>
    <phoneticPr fontId="4"/>
  </si>
  <si>
    <t>安濃庁舎、安濃コミュニティセンター</t>
    <phoneticPr fontId="4"/>
  </si>
  <si>
    <t>安濃中公民館、安濃コミュニティセンター</t>
    <phoneticPr fontId="4"/>
  </si>
  <si>
    <t>安濃中公民館、安濃庁舎</t>
    <phoneticPr fontId="4"/>
  </si>
  <si>
    <t>美里図書館</t>
    <rPh sb="2" eb="5">
      <t>トショカン</t>
    </rPh>
    <phoneticPr fontId="4"/>
  </si>
  <si>
    <t>美里文化センター</t>
    <phoneticPr fontId="4"/>
  </si>
  <si>
    <t>安濃図書館、安濃郷土資料館、安濃子育て支援センター「わくわくランド」、安濃保健センター</t>
    <phoneticPr fontId="4"/>
  </si>
  <si>
    <t>サンヒルズ安濃、安濃郷土資料館、安濃子育て支援センター「わくわくランド」、安濃保健センター</t>
    <phoneticPr fontId="4"/>
  </si>
  <si>
    <t>サンヒルズ安濃、安濃図書館、安濃子育て支援センター「わくわくランド」、安濃保健センター</t>
    <phoneticPr fontId="4"/>
  </si>
  <si>
    <t>サンヒルズ安濃、安濃図書館、安濃郷土資料館、安濃保健センター</t>
    <phoneticPr fontId="4"/>
  </si>
  <si>
    <t>サンヒルズ安濃、安濃図書館、安濃郷土資料館、安濃子育て支援センター「わくわくランド」</t>
    <phoneticPr fontId="4"/>
  </si>
  <si>
    <t>安濃町東観音寺418番地</t>
    <rPh sb="0" eb="3">
      <t>アノウチョウ</t>
    </rPh>
    <rPh sb="3" eb="4">
      <t>ヒガシ</t>
    </rPh>
    <rPh sb="4" eb="7">
      <t>カンオンジ</t>
    </rPh>
    <rPh sb="10" eb="12">
      <t>バンチ</t>
    </rPh>
    <phoneticPr fontId="4"/>
  </si>
  <si>
    <t>きらめき図書館、香良洲老人福祉センター、香良洲保健センター</t>
    <phoneticPr fontId="4"/>
  </si>
  <si>
    <t>サンデルタ香良洲、香良洲老人福祉センター、香良洲保健センター</t>
    <phoneticPr fontId="4"/>
  </si>
  <si>
    <t>サンデルタ香良洲、きらめき図書館、香良洲保健センター</t>
    <phoneticPr fontId="4"/>
  </si>
  <si>
    <t>サンデルタ香良洲、きらめき図書館、香良洲老人福祉センター</t>
    <phoneticPr fontId="4"/>
  </si>
  <si>
    <t>うぐいす図書館</t>
    <phoneticPr fontId="4"/>
  </si>
  <si>
    <t>白山総合文化センター</t>
    <phoneticPr fontId="4"/>
  </si>
  <si>
    <t>久居ふるさと文学館ポルタひさいふれあい図書室、久居保健センター、久居庁舎、ポルタひさい公共自転車等駐車場</t>
    <phoneticPr fontId="4"/>
  </si>
  <si>
    <t>ポルタひさいふれあいセンター、久居保健センター、久居庁舎、ポルタひさい公共自転車等駐車場</t>
    <phoneticPr fontId="4"/>
  </si>
  <si>
    <t>ポルタひさいふれあいセンター、久居ふるさと文学館ポルタひさいふれあい図書室、久居庁舎、ポルタひさい公共自転車等駐車場</t>
    <phoneticPr fontId="4"/>
  </si>
  <si>
    <t>ポルタひさいふれあいセンター、久居ふるさと文学館ポルタひさいふれあい図書室、久居保健センター、ポルタひさい公共自転車等駐車場</t>
    <phoneticPr fontId="4"/>
  </si>
  <si>
    <t>一志町井関1792番地</t>
    <rPh sb="0" eb="3">
      <t>イチシチョウ</t>
    </rPh>
    <rPh sb="3" eb="5">
      <t>イセキ</t>
    </rPh>
    <rPh sb="9" eb="11">
      <t>バンチ</t>
    </rPh>
    <phoneticPr fontId="4"/>
  </si>
  <si>
    <t>とことめの里一志「レストハウス秋桜」・「一志温泉やすらぎの湯」、一志西地区放課後児童クラブとことめキッズ、一志福祉センター、一志保健センター</t>
    <phoneticPr fontId="4"/>
  </si>
  <si>
    <t>一志図書館、とことめの里一志「一志温泉やすらぎの湯」、一志西地区放課後児童クラブとことめキッズ、一志福祉センター、一志保健センター</t>
    <phoneticPr fontId="4"/>
  </si>
  <si>
    <t>一志図書館、とことめの里一志「レストハウス秋桜」、一志西地区放課後児童クラブとことめキッズ、一志福祉センター、一志保健センター</t>
    <phoneticPr fontId="4"/>
  </si>
  <si>
    <t>一志図書館、とことめの里一志「レストハウス秋桜」・「一志温泉やすらぎの湯」、一志福祉センター、一志保健センター</t>
    <phoneticPr fontId="4"/>
  </si>
  <si>
    <t>一志図書館、とことめの里一志「レストハウス秋桜」・「一志温泉やすらぎの湯」、一志西地区放課後児童クラブとことめキッズ、一志保健センター</t>
    <phoneticPr fontId="4"/>
  </si>
  <si>
    <t>一志図書館、とことめの里一志「レストハウス秋桜」・「一志温泉やすらぎの湯」、一志西地区放課後児童クラブとことめキッズ、一志福祉センター</t>
    <phoneticPr fontId="4"/>
  </si>
  <si>
    <t>芸濃町椋本6824番地</t>
    <rPh sb="10" eb="11">
      <t>チ</t>
    </rPh>
    <phoneticPr fontId="4"/>
  </si>
  <si>
    <t>芸濃公民館、芸濃総合文化センター、芸濃図書館、芸濃総合文化センター内アリーナ</t>
    <phoneticPr fontId="4"/>
  </si>
  <si>
    <t>芸濃総合文化センター、芸濃図書館、芸濃郷土資料館、芸濃総合文化センター内アリーナ</t>
    <phoneticPr fontId="4"/>
  </si>
  <si>
    <t>芸濃公民館、芸濃図書館、芸濃郷土資料館、芸濃総合文化センター内アリーナ</t>
    <phoneticPr fontId="4"/>
  </si>
  <si>
    <t>芸濃公民館、芸濃総合文化センター、芸濃郷土資料館、芸濃総合文化センター内アリーナ</t>
    <phoneticPr fontId="4"/>
  </si>
  <si>
    <t>芸濃公民館、芸濃総合文化センター、芸濃図書館、芸濃郷土資料館</t>
    <phoneticPr fontId="4"/>
  </si>
  <si>
    <t>サオリーナ（プール）、三重武道館、メッセウイング・みえ</t>
    <phoneticPr fontId="4"/>
  </si>
  <si>
    <t>サオリーナ（アリーナ・ジム・プール）、メッセウイング・みえ</t>
    <phoneticPr fontId="4"/>
  </si>
  <si>
    <t>サオリーナ（アリーナ・ジム）、三重武道館、メッセウイング・みえ</t>
    <phoneticPr fontId="4"/>
  </si>
  <si>
    <t>サオリーナ（アリーナ・ジム・プール）、三重武道館</t>
    <phoneticPr fontId="4"/>
  </si>
  <si>
    <t>河芸保健センター</t>
    <rPh sb="0" eb="2">
      <t>カワゲ</t>
    </rPh>
    <rPh sb="2" eb="4">
      <t>ホケン</t>
    </rPh>
    <phoneticPr fontId="4"/>
  </si>
  <si>
    <r>
      <t>美里町三郷44番地</t>
    </r>
    <r>
      <rPr>
        <sz val="11"/>
        <rFont val="Calibri"/>
        <family val="3"/>
      </rPr>
      <t>1</t>
    </r>
    <phoneticPr fontId="4"/>
  </si>
  <si>
    <t>美里保健センター</t>
    <phoneticPr fontId="4"/>
  </si>
  <si>
    <t>美里保健センタープール</t>
    <rPh sb="0" eb="2">
      <t>ミサト</t>
    </rPh>
    <rPh sb="2" eb="4">
      <t>ホケン</t>
    </rPh>
    <phoneticPr fontId="3"/>
  </si>
  <si>
    <t>美里町三郷41番地</t>
    <phoneticPr fontId="4"/>
  </si>
  <si>
    <t>八幡地域住民センター、八幡公民館</t>
    <phoneticPr fontId="4"/>
  </si>
  <si>
    <t>八幡地域住民センター、八幡出張所</t>
    <phoneticPr fontId="4"/>
  </si>
  <si>
    <t>八幡公民館、八幡出張所</t>
    <phoneticPr fontId="4"/>
  </si>
  <si>
    <t>養正地区放課後児童クラブきの子</t>
    <phoneticPr fontId="4"/>
  </si>
  <si>
    <t>敬和地区放課後児童クラブえのき会</t>
    <phoneticPr fontId="4"/>
  </si>
  <si>
    <t>新町地区放課後児童クラブわかば会</t>
    <phoneticPr fontId="4"/>
  </si>
  <si>
    <t>神戸地区放課後児童クラブみどりっ子</t>
    <phoneticPr fontId="4"/>
  </si>
  <si>
    <t>白塚地区放課後児童クラブはまっ子会</t>
    <phoneticPr fontId="4"/>
  </si>
  <si>
    <t>大里地区放課後児童クラブびーだまクラブ</t>
    <phoneticPr fontId="4"/>
  </si>
  <si>
    <t>成美放課後児童クラブひまわり</t>
    <phoneticPr fontId="4"/>
  </si>
  <si>
    <t>上野放課後児童クラブ上野どんぐり会</t>
    <phoneticPr fontId="4"/>
  </si>
  <si>
    <t>上野小学校</t>
    <phoneticPr fontId="4"/>
  </si>
  <si>
    <t>香良洲学校給食センター</t>
    <phoneticPr fontId="4"/>
  </si>
  <si>
    <t>一志町田尻353番地1</t>
    <phoneticPr fontId="4"/>
  </si>
  <si>
    <t>白山町南家城647番地</t>
    <rPh sb="9" eb="11">
      <t>バンチ</t>
    </rPh>
    <phoneticPr fontId="4"/>
  </si>
  <si>
    <t>家城地区放課後児童クラブいえキッズくらぶ</t>
    <phoneticPr fontId="4"/>
  </si>
  <si>
    <t>川口放課後児童クラブかわぐちの学童</t>
    <phoneticPr fontId="4"/>
  </si>
  <si>
    <t>安濃方面団草生分団詰所・車庫</t>
    <phoneticPr fontId="4"/>
  </si>
  <si>
    <t>栗葉放課後児童クラブ</t>
    <phoneticPr fontId="4"/>
  </si>
  <si>
    <t>川合子育て支援センター「かんがるールーム」</t>
    <rPh sb="0" eb="2">
      <t>カワイ</t>
    </rPh>
    <rPh sb="2" eb="4">
      <t>コソダ</t>
    </rPh>
    <rPh sb="5" eb="7">
      <t>シエン</t>
    </rPh>
    <phoneticPr fontId="3"/>
  </si>
  <si>
    <t>白山こども園子育て支援センター「どんぐり」</t>
    <phoneticPr fontId="4"/>
  </si>
  <si>
    <t>たるみ子育て支援センター「かるがも」「ぺんぎん」</t>
    <phoneticPr fontId="4"/>
  </si>
  <si>
    <t>芸濃子育て支援センター「ぷちぷち」</t>
    <phoneticPr fontId="4"/>
  </si>
  <si>
    <t>芸濃福祉センター、芸濃保健センター、芸濃庁舎、北消防署芸濃分署</t>
    <phoneticPr fontId="4"/>
  </si>
  <si>
    <t>芸濃コミュニティセンター、芸濃保健センター、芸濃庁舎、北消防署芸濃分署</t>
    <phoneticPr fontId="4"/>
  </si>
  <si>
    <t>芸濃コミュニティセンター、芸濃福祉センター、芸濃庁舎、北消防署芸濃分署</t>
    <phoneticPr fontId="4"/>
  </si>
  <si>
    <t>芸濃コミュニティセンター、芸濃福祉センター、芸濃保健センター、北消防署芸濃分署</t>
    <phoneticPr fontId="4"/>
  </si>
  <si>
    <t>芸濃コミュニティセンター、芸濃福祉センター、芸濃保健センター、芸濃庁舎</t>
    <phoneticPr fontId="4"/>
  </si>
  <si>
    <t>母子寡婦福祉会館</t>
    <phoneticPr fontId="4"/>
  </si>
  <si>
    <t>身体障害者福祉会館</t>
    <phoneticPr fontId="4"/>
  </si>
  <si>
    <t>応急クリニック</t>
    <rPh sb="0" eb="2">
      <t>オウキュウ</t>
    </rPh>
    <phoneticPr fontId="4"/>
  </si>
  <si>
    <t>河芸庁舎</t>
    <phoneticPr fontId="4"/>
  </si>
  <si>
    <t>北消防署河芸分署</t>
    <phoneticPr fontId="4"/>
  </si>
  <si>
    <t>美里方面団団本部車庫</t>
    <phoneticPr fontId="4"/>
  </si>
  <si>
    <t>美里庁舎</t>
    <phoneticPr fontId="4"/>
  </si>
  <si>
    <t>-</t>
    <phoneticPr fontId="4"/>
  </si>
  <si>
    <t>北消防署、消防訓練施設</t>
    <rPh sb="0" eb="1">
      <t>キタ</t>
    </rPh>
    <rPh sb="1" eb="4">
      <t>ショウボウショ</t>
    </rPh>
    <phoneticPr fontId="4"/>
  </si>
  <si>
    <t>北消防署、津方面団栗真分団車庫・詰所</t>
    <rPh sb="0" eb="4">
      <t>キタショウボウショ</t>
    </rPh>
    <phoneticPr fontId="4"/>
  </si>
  <si>
    <t>消防訓練施設、津方面団栗真分団車庫・詰所</t>
    <phoneticPr fontId="4"/>
  </si>
  <si>
    <t>C</t>
    <phoneticPr fontId="4"/>
  </si>
  <si>
    <t>新町三丁目4番23号</t>
    <phoneticPr fontId="4"/>
  </si>
  <si>
    <t>西部クリーンセンター（エコ・ステーション）</t>
    <phoneticPr fontId="4"/>
  </si>
  <si>
    <t>西部クリーンセンター（焼却施設）</t>
    <phoneticPr fontId="4"/>
  </si>
  <si>
    <t>港町1番23号</t>
    <rPh sb="3" eb="4">
      <t>バン</t>
    </rPh>
    <rPh sb="6" eb="7">
      <t>ゴウ</t>
    </rPh>
    <phoneticPr fontId="4"/>
  </si>
  <si>
    <t>2055</t>
    <phoneticPr fontId="4"/>
  </si>
  <si>
    <t>2065</t>
    <phoneticPr fontId="4"/>
  </si>
  <si>
    <t>2056</t>
    <phoneticPr fontId="4"/>
  </si>
  <si>
    <t>2025</t>
    <phoneticPr fontId="4"/>
  </si>
  <si>
    <t>2028</t>
    <phoneticPr fontId="4"/>
  </si>
  <si>
    <t>2045</t>
    <phoneticPr fontId="4"/>
  </si>
  <si>
    <t>2033</t>
    <phoneticPr fontId="4"/>
  </si>
  <si>
    <t>2038</t>
    <phoneticPr fontId="4"/>
  </si>
  <si>
    <t>2036</t>
    <phoneticPr fontId="4"/>
  </si>
  <si>
    <t>2034</t>
    <phoneticPr fontId="4"/>
  </si>
  <si>
    <t>2050</t>
    <phoneticPr fontId="4"/>
  </si>
  <si>
    <t>2011</t>
    <phoneticPr fontId="4"/>
  </si>
  <si>
    <t>2062</t>
    <phoneticPr fontId="4"/>
  </si>
  <si>
    <t>2027</t>
    <phoneticPr fontId="4"/>
  </si>
  <si>
    <t>2030</t>
    <phoneticPr fontId="4"/>
  </si>
  <si>
    <t>2019</t>
    <phoneticPr fontId="4"/>
  </si>
  <si>
    <t>2026</t>
    <phoneticPr fontId="4"/>
  </si>
  <si>
    <t>2024</t>
    <phoneticPr fontId="4"/>
  </si>
  <si>
    <t>2040</t>
    <phoneticPr fontId="4"/>
  </si>
  <si>
    <t>2031</t>
    <phoneticPr fontId="4"/>
  </si>
  <si>
    <t>2035</t>
    <phoneticPr fontId="4"/>
  </si>
  <si>
    <t>2041</t>
    <phoneticPr fontId="4"/>
  </si>
  <si>
    <t>2029</t>
    <phoneticPr fontId="4"/>
  </si>
  <si>
    <t>2004</t>
    <phoneticPr fontId="4"/>
  </si>
  <si>
    <t>2010</t>
    <phoneticPr fontId="4"/>
  </si>
  <si>
    <t>2016</t>
    <phoneticPr fontId="4"/>
  </si>
  <si>
    <t>2002</t>
    <phoneticPr fontId="4"/>
  </si>
  <si>
    <t>1998</t>
    <phoneticPr fontId="4"/>
  </si>
  <si>
    <t>2006</t>
    <phoneticPr fontId="4"/>
  </si>
  <si>
    <t>1999</t>
    <phoneticPr fontId="4"/>
  </si>
  <si>
    <t>2012</t>
    <phoneticPr fontId="4"/>
  </si>
  <si>
    <t>2008</t>
    <phoneticPr fontId="4"/>
  </si>
  <si>
    <t>1989</t>
    <phoneticPr fontId="4"/>
  </si>
  <si>
    <t>2014</t>
    <phoneticPr fontId="4"/>
  </si>
  <si>
    <t>2001</t>
    <phoneticPr fontId="4"/>
  </si>
  <si>
    <t>1992</t>
    <phoneticPr fontId="4"/>
  </si>
  <si>
    <t>2000</t>
    <phoneticPr fontId="4"/>
  </si>
  <si>
    <t>2009</t>
    <phoneticPr fontId="4"/>
  </si>
  <si>
    <t>2017</t>
    <phoneticPr fontId="4"/>
  </si>
  <si>
    <t>2018</t>
    <phoneticPr fontId="4"/>
  </si>
  <si>
    <t>2015</t>
    <phoneticPr fontId="4"/>
  </si>
  <si>
    <t>1991</t>
    <phoneticPr fontId="4"/>
  </si>
  <si>
    <t>2021</t>
    <phoneticPr fontId="4"/>
  </si>
  <si>
    <t>2037</t>
    <phoneticPr fontId="4"/>
  </si>
  <si>
    <t>2054</t>
    <phoneticPr fontId="4"/>
  </si>
  <si>
    <t>2051</t>
    <phoneticPr fontId="4"/>
  </si>
  <si>
    <t>2044</t>
    <phoneticPr fontId="4"/>
  </si>
  <si>
    <t>2057(デイサービス棟は2040）</t>
    <rPh sb="11" eb="12">
      <t>トウ</t>
    </rPh>
    <phoneticPr fontId="4"/>
  </si>
  <si>
    <t>2068</t>
    <phoneticPr fontId="4"/>
  </si>
  <si>
    <t>2032</t>
    <phoneticPr fontId="4"/>
  </si>
  <si>
    <t>2020</t>
    <phoneticPr fontId="4"/>
  </si>
  <si>
    <t>2043</t>
    <phoneticPr fontId="4"/>
  </si>
  <si>
    <t>本体部分：2021
増築部分：2023</t>
    <rPh sb="0" eb="4">
      <t>ホンタイブブン</t>
    </rPh>
    <rPh sb="10" eb="12">
      <t>ゾウチク</t>
    </rPh>
    <rPh sb="12" eb="14">
      <t>ブブン</t>
    </rPh>
    <phoneticPr fontId="4"/>
  </si>
  <si>
    <t>2060</t>
    <phoneticPr fontId="4"/>
  </si>
  <si>
    <t>2059</t>
    <phoneticPr fontId="4"/>
  </si>
  <si>
    <t>2058</t>
    <phoneticPr fontId="4"/>
  </si>
  <si>
    <t>2047</t>
    <phoneticPr fontId="4"/>
  </si>
  <si>
    <t>2046</t>
    <phoneticPr fontId="4"/>
  </si>
  <si>
    <t>2039</t>
    <phoneticPr fontId="4"/>
  </si>
  <si>
    <t>2048</t>
    <phoneticPr fontId="4"/>
  </si>
  <si>
    <t>2023</t>
    <phoneticPr fontId="4"/>
  </si>
  <si>
    <t>2043</t>
    <phoneticPr fontId="4"/>
  </si>
  <si>
    <t>2022</t>
    <phoneticPr fontId="4"/>
  </si>
  <si>
    <t>校舎棟：2047
体育館：2050</t>
    <rPh sb="0" eb="3">
      <t>コウシャトウ</t>
    </rPh>
    <rPh sb="9" eb="12">
      <t>タイイクカン</t>
    </rPh>
    <phoneticPr fontId="4"/>
  </si>
  <si>
    <t>校舎棟：2039
体育館：2032</t>
    <rPh sb="0" eb="3">
      <t>コウシャトウ</t>
    </rPh>
    <rPh sb="9" eb="12">
      <t>タイイクカン</t>
    </rPh>
    <phoneticPr fontId="4"/>
  </si>
  <si>
    <t>校舎棟：2045
体育館：2047</t>
    <rPh sb="0" eb="3">
      <t>コウシャトウ</t>
    </rPh>
    <rPh sb="9" eb="12">
      <t>タイイクカン</t>
    </rPh>
    <phoneticPr fontId="4"/>
  </si>
  <si>
    <t>校舎棟：2037
体育館：2038</t>
    <rPh sb="0" eb="3">
      <t>コウシャトウ</t>
    </rPh>
    <rPh sb="9" eb="12">
      <t>タイイクカン</t>
    </rPh>
    <phoneticPr fontId="4"/>
  </si>
  <si>
    <t>校舎棟：2028
体育館：2036</t>
    <rPh sb="0" eb="3">
      <t>コウシャトウ</t>
    </rPh>
    <rPh sb="9" eb="12">
      <t>タイイクカン</t>
    </rPh>
    <phoneticPr fontId="4"/>
  </si>
  <si>
    <t>校舎棟：2042
体育館：2040</t>
    <rPh sb="0" eb="3">
      <t>コウシャトウ</t>
    </rPh>
    <rPh sb="9" eb="12">
      <t>タイイクカン</t>
    </rPh>
    <phoneticPr fontId="4"/>
  </si>
  <si>
    <t>校舎棟：2035
体育館：2035</t>
    <rPh sb="0" eb="3">
      <t>コウシャトウ</t>
    </rPh>
    <rPh sb="9" eb="12">
      <t>タイイクカン</t>
    </rPh>
    <phoneticPr fontId="4"/>
  </si>
  <si>
    <t>校舎棟：2041
体育館：2049</t>
    <rPh sb="0" eb="3">
      <t>コウシャトウ</t>
    </rPh>
    <rPh sb="9" eb="12">
      <t>タイイクカン</t>
    </rPh>
    <phoneticPr fontId="4"/>
  </si>
  <si>
    <t>校舎棟：2049
体育館：2034</t>
    <rPh sb="0" eb="3">
      <t>コウシャトウ</t>
    </rPh>
    <rPh sb="9" eb="12">
      <t>タイイクカン</t>
    </rPh>
    <phoneticPr fontId="4"/>
  </si>
  <si>
    <t>校舎棟：2035
体育館：2044</t>
    <rPh sb="0" eb="3">
      <t>コウシャトウ</t>
    </rPh>
    <rPh sb="9" eb="12">
      <t>タイイクカン</t>
    </rPh>
    <phoneticPr fontId="4"/>
  </si>
  <si>
    <t>校舎棟：2042
体育館：2048</t>
    <rPh sb="0" eb="3">
      <t>コウシャトウ</t>
    </rPh>
    <rPh sb="9" eb="12">
      <t>タイイクカン</t>
    </rPh>
    <phoneticPr fontId="4"/>
  </si>
  <si>
    <t>校舎棟：2042
体育館：2045</t>
    <rPh sb="0" eb="3">
      <t>コウシャトウ</t>
    </rPh>
    <rPh sb="9" eb="12">
      <t>タイイクカン</t>
    </rPh>
    <phoneticPr fontId="4"/>
  </si>
  <si>
    <t>校舎棟：2046
体育館：2039</t>
    <rPh sb="0" eb="3">
      <t>コウシャトウ</t>
    </rPh>
    <rPh sb="9" eb="12">
      <t>タイイクカン</t>
    </rPh>
    <phoneticPr fontId="4"/>
  </si>
  <si>
    <t>校舎棟：2042
体育館：2043</t>
    <rPh sb="0" eb="3">
      <t>コウシャトウ</t>
    </rPh>
    <rPh sb="9" eb="12">
      <t>タイイクカン</t>
    </rPh>
    <phoneticPr fontId="4"/>
  </si>
  <si>
    <t>校舎棟：2044
体育館：2039</t>
    <rPh sb="0" eb="3">
      <t>コウシャトウ</t>
    </rPh>
    <rPh sb="9" eb="12">
      <t>タイイクカン</t>
    </rPh>
    <phoneticPr fontId="4"/>
  </si>
  <si>
    <t>校舎棟：2043
体育館：2033</t>
    <rPh sb="0" eb="3">
      <t>コウシャトウ</t>
    </rPh>
    <rPh sb="9" eb="12">
      <t>タイイクカン</t>
    </rPh>
    <phoneticPr fontId="4"/>
  </si>
  <si>
    <t>校舎棟：2042
体育館：2046</t>
    <rPh sb="0" eb="3">
      <t>コウシャトウ</t>
    </rPh>
    <rPh sb="9" eb="12">
      <t>タイイクカン</t>
    </rPh>
    <phoneticPr fontId="4"/>
  </si>
  <si>
    <t>校舎棟：2056
体育館：2036</t>
    <rPh sb="0" eb="3">
      <t>コウシャトウ</t>
    </rPh>
    <rPh sb="9" eb="12">
      <t>タイイクカン</t>
    </rPh>
    <phoneticPr fontId="4"/>
  </si>
  <si>
    <t>校舎棟：2049
体育館：2043</t>
    <rPh sb="0" eb="3">
      <t>コウシャトウ</t>
    </rPh>
    <rPh sb="9" eb="12">
      <t>タイイクカン</t>
    </rPh>
    <phoneticPr fontId="4"/>
  </si>
  <si>
    <t>校舎棟：2064
体育館：2044</t>
    <rPh sb="0" eb="3">
      <t>コウシャトウ</t>
    </rPh>
    <rPh sb="9" eb="12">
      <t>タイイクカン</t>
    </rPh>
    <phoneticPr fontId="4"/>
  </si>
  <si>
    <t>校舎棟：2054
体育館：2048</t>
    <rPh sb="0" eb="3">
      <t>コウシャトウ</t>
    </rPh>
    <rPh sb="9" eb="12">
      <t>タイイクカン</t>
    </rPh>
    <phoneticPr fontId="4"/>
  </si>
  <si>
    <t>校舎棟：2052
体育館：2054</t>
    <rPh sb="0" eb="3">
      <t>コウシャトウ</t>
    </rPh>
    <rPh sb="9" eb="12">
      <t>タイイクカン</t>
    </rPh>
    <phoneticPr fontId="4"/>
  </si>
  <si>
    <t>校舎棟：2060
体育館：2045</t>
    <rPh sb="0" eb="3">
      <t>コウシャトウ</t>
    </rPh>
    <rPh sb="9" eb="12">
      <t>タイイクカン</t>
    </rPh>
    <phoneticPr fontId="4"/>
  </si>
  <si>
    <t>校舎棟：2049
体育館：2045</t>
    <rPh sb="0" eb="3">
      <t>コウシャトウ</t>
    </rPh>
    <rPh sb="9" eb="12">
      <t>タイイクカン</t>
    </rPh>
    <phoneticPr fontId="4"/>
  </si>
  <si>
    <t>校舎棟：2040
体育館：2047</t>
    <rPh sb="0" eb="3">
      <t>コウシャトウ</t>
    </rPh>
    <rPh sb="9" eb="12">
      <t>タイイクカン</t>
    </rPh>
    <phoneticPr fontId="4"/>
  </si>
  <si>
    <t>校舎棟：2063
体育館：2041</t>
    <rPh sb="0" eb="3">
      <t>コウシャトウ</t>
    </rPh>
    <rPh sb="9" eb="12">
      <t>タイイクカン</t>
    </rPh>
    <phoneticPr fontId="4"/>
  </si>
  <si>
    <t>校舎棟：2052
体育館：2046</t>
    <rPh sb="0" eb="3">
      <t>コウシャトウ</t>
    </rPh>
    <rPh sb="9" eb="12">
      <t>タイイクカン</t>
    </rPh>
    <phoneticPr fontId="4"/>
  </si>
  <si>
    <t>校舎棟：2041
体育館：2037</t>
    <rPh sb="0" eb="3">
      <t>コウシャトウ</t>
    </rPh>
    <rPh sb="9" eb="12">
      <t>タイイクカン</t>
    </rPh>
    <phoneticPr fontId="4"/>
  </si>
  <si>
    <t>校舎棟：2043
体育館：2041</t>
    <rPh sb="0" eb="3">
      <t>コウシャトウ</t>
    </rPh>
    <rPh sb="9" eb="12">
      <t>タイイクカン</t>
    </rPh>
    <phoneticPr fontId="4"/>
  </si>
  <si>
    <t>校舎棟：2040
体育館：2043</t>
    <rPh sb="0" eb="3">
      <t>コウシャトウ</t>
    </rPh>
    <rPh sb="9" eb="12">
      <t>タイイクカン</t>
    </rPh>
    <phoneticPr fontId="4"/>
  </si>
  <si>
    <t>校舎棟：2049
体育館：2044</t>
    <rPh sb="0" eb="3">
      <t>コウシャトウ</t>
    </rPh>
    <rPh sb="9" eb="12">
      <t>タイイクカン</t>
    </rPh>
    <phoneticPr fontId="4"/>
  </si>
  <si>
    <t>校舎棟：2040
体育館：2053</t>
    <rPh sb="0" eb="3">
      <t>コウシャトウ</t>
    </rPh>
    <rPh sb="9" eb="12">
      <t>タイイクカン</t>
    </rPh>
    <phoneticPr fontId="4"/>
  </si>
  <si>
    <t>校舎棟：2040
体育館：2041</t>
    <rPh sb="0" eb="3">
      <t>コウシャトウ</t>
    </rPh>
    <rPh sb="10" eb="13">
      <t>タイイクカン</t>
    </rPh>
    <phoneticPr fontId="4"/>
  </si>
  <si>
    <t>校舎棟：2051
体育館：2040</t>
    <rPh sb="0" eb="3">
      <t>コウシャトウ</t>
    </rPh>
    <rPh sb="9" eb="12">
      <t>タイイクカン</t>
    </rPh>
    <phoneticPr fontId="4"/>
  </si>
  <si>
    <t>校舎棟：2043
体育館：2035</t>
    <rPh sb="0" eb="3">
      <t>コウシャトウ</t>
    </rPh>
    <rPh sb="9" eb="12">
      <t>タイイクカン</t>
    </rPh>
    <phoneticPr fontId="4"/>
  </si>
  <si>
    <t>校舎棟：2042
体育館：2019</t>
    <rPh sb="0" eb="3">
      <t>コウシャトウ</t>
    </rPh>
    <rPh sb="9" eb="12">
      <t>タイイクカン</t>
    </rPh>
    <phoneticPr fontId="4"/>
  </si>
  <si>
    <t>校舎棟：2049
体育館：2058</t>
    <rPh sb="0" eb="3">
      <t>コウシャトウ</t>
    </rPh>
    <rPh sb="9" eb="12">
      <t>タイイクカン</t>
    </rPh>
    <phoneticPr fontId="4"/>
  </si>
  <si>
    <t>校舎棟：2058
体育館：2058</t>
    <rPh sb="0" eb="3">
      <t>コウシャトウ</t>
    </rPh>
    <rPh sb="9" eb="12">
      <t>タイイクカン</t>
    </rPh>
    <phoneticPr fontId="4"/>
  </si>
  <si>
    <t>校舎棟：2052
体育館：2053</t>
    <rPh sb="0" eb="3">
      <t>コウシャトウ</t>
    </rPh>
    <rPh sb="9" eb="12">
      <t>タイイクカン</t>
    </rPh>
    <phoneticPr fontId="4"/>
  </si>
  <si>
    <t>校舎棟：2046
体育館：2040</t>
    <rPh sb="0" eb="3">
      <t>コウシャトウ</t>
    </rPh>
    <rPh sb="9" eb="12">
      <t>タイイクカン</t>
    </rPh>
    <phoneticPr fontId="4"/>
  </si>
  <si>
    <t>校舎棟：2037
体育館：なし</t>
    <rPh sb="0" eb="3">
      <t>コウシャトウ</t>
    </rPh>
    <rPh sb="9" eb="12">
      <t>タイイクカン</t>
    </rPh>
    <phoneticPr fontId="4"/>
  </si>
  <si>
    <t>校舎棟：2039
体育館：なし</t>
    <rPh sb="0" eb="3">
      <t>コウシャトウ</t>
    </rPh>
    <rPh sb="9" eb="12">
      <t>タイイクカン</t>
    </rPh>
    <phoneticPr fontId="4"/>
  </si>
  <si>
    <t>校舎棟：2043
体育館：2024</t>
    <rPh sb="0" eb="3">
      <t>コウシャトウ</t>
    </rPh>
    <rPh sb="9" eb="12">
      <t>タイイクカン</t>
    </rPh>
    <phoneticPr fontId="4"/>
  </si>
  <si>
    <t>校舎棟：2050
体育館：2051</t>
    <rPh sb="0" eb="3">
      <t>コウシャトウ</t>
    </rPh>
    <rPh sb="9" eb="12">
      <t>タイイクカン</t>
    </rPh>
    <phoneticPr fontId="4"/>
  </si>
  <si>
    <t>校舎棟：2046
体育館：2027</t>
    <rPh sb="0" eb="3">
      <t>コウシャトウ</t>
    </rPh>
    <rPh sb="9" eb="12">
      <t>タイイクカン</t>
    </rPh>
    <phoneticPr fontId="4"/>
  </si>
  <si>
    <t>校舎棟：2060
体育館：2060</t>
    <rPh sb="0" eb="3">
      <t>コウシャトウ</t>
    </rPh>
    <rPh sb="9" eb="12">
      <t>タイイクカン</t>
    </rPh>
    <phoneticPr fontId="4"/>
  </si>
  <si>
    <t>校舎棟：2041
体育館：2031</t>
    <rPh sb="0" eb="3">
      <t>コウシャトウ</t>
    </rPh>
    <rPh sb="9" eb="12">
      <t>タイイクカン</t>
    </rPh>
    <phoneticPr fontId="4"/>
  </si>
  <si>
    <t>校舎棟：2041
体育館：2035</t>
    <rPh sb="0" eb="3">
      <t>コウシャトウ</t>
    </rPh>
    <rPh sb="9" eb="12">
      <t>タイイクカン</t>
    </rPh>
    <phoneticPr fontId="4"/>
  </si>
  <si>
    <t>校舎棟：2043
体育館：2032</t>
    <rPh sb="0" eb="3">
      <t>コウシャトウ</t>
    </rPh>
    <rPh sb="9" eb="12">
      <t>タイイクカン</t>
    </rPh>
    <phoneticPr fontId="4"/>
  </si>
  <si>
    <t>校舎棟：2049
体育館：2050</t>
    <rPh sb="0" eb="3">
      <t>コウシャトウ</t>
    </rPh>
    <rPh sb="9" eb="12">
      <t>タイイクカン</t>
    </rPh>
    <phoneticPr fontId="4"/>
  </si>
  <si>
    <t>校舎棟：2051
体育館：2034</t>
    <rPh sb="0" eb="3">
      <t>コウシャトウ</t>
    </rPh>
    <rPh sb="9" eb="12">
      <t>タイイクカン</t>
    </rPh>
    <phoneticPr fontId="4"/>
  </si>
  <si>
    <t>校舎棟：2037
体育館：2037</t>
    <rPh sb="0" eb="3">
      <t>コウシャトウ</t>
    </rPh>
    <rPh sb="9" eb="12">
      <t>タイイクカン</t>
    </rPh>
    <phoneticPr fontId="4"/>
  </si>
  <si>
    <t>校舎棟：2052
体育館：2047</t>
    <rPh sb="0" eb="3">
      <t>コウシャトウ</t>
    </rPh>
    <rPh sb="9" eb="12">
      <t>タイイクカン</t>
    </rPh>
    <phoneticPr fontId="4"/>
  </si>
  <si>
    <t>校舎棟：2037
体育館：2055</t>
    <rPh sb="0" eb="3">
      <t>コウシャトウ</t>
    </rPh>
    <rPh sb="9" eb="12">
      <t>タイイクカン</t>
    </rPh>
    <phoneticPr fontId="4"/>
  </si>
  <si>
    <t>校舎棟：2061
体育館：2044</t>
    <rPh sb="0" eb="3">
      <t>コウシャトウ</t>
    </rPh>
    <rPh sb="9" eb="12">
      <t>タイイクカン</t>
    </rPh>
    <phoneticPr fontId="4"/>
  </si>
  <si>
    <t>校舎棟：2053
体育館：2054</t>
    <rPh sb="0" eb="3">
      <t>コウシャトウ</t>
    </rPh>
    <rPh sb="9" eb="12">
      <t>タイイクカン</t>
    </rPh>
    <phoneticPr fontId="4"/>
  </si>
  <si>
    <t>校舎棟：2044
体育館：なし</t>
    <rPh sb="0" eb="3">
      <t>コウシャトウ</t>
    </rPh>
    <rPh sb="9" eb="12">
      <t>タイイクカン</t>
    </rPh>
    <phoneticPr fontId="4"/>
  </si>
  <si>
    <t>校舎棟：2050
体育館：2049</t>
    <rPh sb="0" eb="3">
      <t>コウシャトウ</t>
    </rPh>
    <rPh sb="9" eb="12">
      <t>タイイクカン</t>
    </rPh>
    <phoneticPr fontId="4"/>
  </si>
  <si>
    <t>校舎棟：2039
体育館：2014</t>
    <rPh sb="0" eb="3">
      <t>コウシャトウ</t>
    </rPh>
    <rPh sb="9" eb="12">
      <t>タイイクカン</t>
    </rPh>
    <phoneticPr fontId="4"/>
  </si>
  <si>
    <t>校舎棟：2042
体育館：2004</t>
    <rPh sb="0" eb="3">
      <t>コウシャトウ</t>
    </rPh>
    <rPh sb="9" eb="12">
      <t>タイイクカン</t>
    </rPh>
    <phoneticPr fontId="4"/>
  </si>
  <si>
    <t>校舎棟：2063
体育館：2051</t>
    <rPh sb="0" eb="3">
      <t>コウシャトウ</t>
    </rPh>
    <rPh sb="9" eb="12">
      <t>タイイクカン</t>
    </rPh>
    <phoneticPr fontId="4"/>
  </si>
  <si>
    <t>2042</t>
    <phoneticPr fontId="4"/>
  </si>
  <si>
    <t>2057</t>
    <phoneticPr fontId="4"/>
  </si>
  <si>
    <t>2052</t>
    <phoneticPr fontId="4"/>
  </si>
  <si>
    <t>2053</t>
    <phoneticPr fontId="4"/>
  </si>
  <si>
    <t>2061</t>
    <phoneticPr fontId="4"/>
  </si>
  <si>
    <t>2049</t>
    <phoneticPr fontId="4"/>
  </si>
  <si>
    <t>南館：2038</t>
    <rPh sb="0" eb="2">
      <t>ミナミカン</t>
    </rPh>
    <phoneticPr fontId="4"/>
  </si>
  <si>
    <t>トイレ：2035
空調：2034</t>
    <rPh sb="9" eb="11">
      <t>クウチョウ</t>
    </rPh>
    <phoneticPr fontId="4"/>
  </si>
  <si>
    <t>トイレ：2035</t>
    <phoneticPr fontId="4"/>
  </si>
  <si>
    <t>トイレ：2035</t>
    <phoneticPr fontId="4"/>
  </si>
  <si>
    <t>1号炉：2034
2号炉：2052</t>
    <phoneticPr fontId="4"/>
  </si>
  <si>
    <t>2066</t>
    <phoneticPr fontId="4"/>
  </si>
  <si>
    <t>人権課</t>
    <phoneticPr fontId="4"/>
  </si>
  <si>
    <t>塵芥集積所：2026
事務所：2027</t>
    <rPh sb="0" eb="2">
      <t>ジンカイ</t>
    </rPh>
    <rPh sb="2" eb="5">
      <t>シュウセキジョ</t>
    </rPh>
    <rPh sb="11" eb="14">
      <t>ジムショ</t>
    </rPh>
    <phoneticPr fontId="4"/>
  </si>
  <si>
    <t>※家城農村集落多目的施設、大三農村集落多目的施設、八ツ山農村集落多目的共同利用施設の管理運営費については、複合する出張所の管理運営費に含めて計上しています。</t>
    <rPh sb="1" eb="3">
      <t>イエキ</t>
    </rPh>
    <rPh sb="3" eb="5">
      <t>ノウソン</t>
    </rPh>
    <rPh sb="5" eb="7">
      <t>シュウラク</t>
    </rPh>
    <rPh sb="7" eb="10">
      <t>タモクテキ</t>
    </rPh>
    <rPh sb="10" eb="12">
      <t>シセツ</t>
    </rPh>
    <rPh sb="13" eb="15">
      <t>オオミツ</t>
    </rPh>
    <rPh sb="15" eb="17">
      <t>ノウソン</t>
    </rPh>
    <rPh sb="17" eb="19">
      <t>シュウラク</t>
    </rPh>
    <rPh sb="19" eb="22">
      <t>タモクテキ</t>
    </rPh>
    <rPh sb="22" eb="24">
      <t>シセツ</t>
    </rPh>
    <rPh sb="25" eb="26">
      <t>ハチ</t>
    </rPh>
    <rPh sb="27" eb="28">
      <t>ヤマ</t>
    </rPh>
    <rPh sb="28" eb="30">
      <t>ノウソン</t>
    </rPh>
    <rPh sb="30" eb="32">
      <t>シュウラク</t>
    </rPh>
    <rPh sb="32" eb="35">
      <t>タモクテキ</t>
    </rPh>
    <rPh sb="35" eb="37">
      <t>キョウドウ</t>
    </rPh>
    <rPh sb="37" eb="39">
      <t>リヨウ</t>
    </rPh>
    <rPh sb="39" eb="41">
      <t>シセツ</t>
    </rPh>
    <rPh sb="42" eb="44">
      <t>カンリ</t>
    </rPh>
    <rPh sb="44" eb="47">
      <t>ウンエイヒ</t>
    </rPh>
    <rPh sb="53" eb="55">
      <t>フクゴウ</t>
    </rPh>
    <rPh sb="57" eb="59">
      <t>シュッチョウ</t>
    </rPh>
    <rPh sb="59" eb="60">
      <t>ジョ</t>
    </rPh>
    <rPh sb="61" eb="63">
      <t>カンリ</t>
    </rPh>
    <rPh sb="63" eb="66">
      <t>ウンエイヒ</t>
    </rPh>
    <rPh sb="67" eb="68">
      <t>フク</t>
    </rPh>
    <rPh sb="70" eb="72">
      <t>ケイジョウ</t>
    </rPh>
    <phoneticPr fontId="4"/>
  </si>
  <si>
    <t>※教育集会所は、いずれの施設も各諸室を自由に入退室でき、枠や定員の概念がないことから、利用率を「ー」としています。
また、いずれの施設も使用料を定めていないことから使用料を「無」としています。</t>
    <rPh sb="1" eb="3">
      <t>キョウイク</t>
    </rPh>
    <rPh sb="3" eb="6">
      <t>シュウカイジョ</t>
    </rPh>
    <rPh sb="12" eb="14">
      <t>シセツ</t>
    </rPh>
    <rPh sb="15" eb="16">
      <t>カク</t>
    </rPh>
    <rPh sb="16" eb="18">
      <t>ショシツ</t>
    </rPh>
    <rPh sb="19" eb="21">
      <t>ジユウ</t>
    </rPh>
    <rPh sb="22" eb="25">
      <t>ニュウタイシツ</t>
    </rPh>
    <rPh sb="28" eb="29">
      <t>ワク</t>
    </rPh>
    <rPh sb="30" eb="32">
      <t>テイイン</t>
    </rPh>
    <rPh sb="33" eb="35">
      <t>ガイネン</t>
    </rPh>
    <rPh sb="43" eb="46">
      <t>リヨウリツ</t>
    </rPh>
    <rPh sb="65" eb="67">
      <t>シセツ</t>
    </rPh>
    <rPh sb="68" eb="71">
      <t>シヨウリョウ</t>
    </rPh>
    <rPh sb="72" eb="73">
      <t>サダ</t>
    </rPh>
    <rPh sb="82" eb="85">
      <t>シヨウリョウ</t>
    </rPh>
    <rPh sb="87" eb="88">
      <t>ナ</t>
    </rPh>
    <phoneticPr fontId="4"/>
  </si>
  <si>
    <t>※サオリーナ、三重武道館の管理運営費については、令和６年度の指定管理料196,192千円の按分額を計上しています。</t>
    <rPh sb="7" eb="12">
      <t>ミエブドウカン</t>
    </rPh>
    <rPh sb="13" eb="18">
      <t>カンリウンエイヒ</t>
    </rPh>
    <rPh sb="24" eb="26">
      <t>レイワ</t>
    </rPh>
    <rPh sb="27" eb="29">
      <t>ネンド</t>
    </rPh>
    <rPh sb="30" eb="35">
      <t>シテイカンリリョウ</t>
    </rPh>
    <rPh sb="42" eb="44">
      <t>センエン</t>
    </rPh>
    <rPh sb="45" eb="47">
      <t>アンブン</t>
    </rPh>
    <rPh sb="47" eb="48">
      <t>ガク</t>
    </rPh>
    <rPh sb="49" eb="51">
      <t>ケイジョウ</t>
    </rPh>
    <phoneticPr fontId="4"/>
  </si>
  <si>
    <t>※まん中老人福祉センター、北部老人福祉センター、西部老人福祉センター、たるみ老人福祉センターについては、諸室等の貸館事業をしていないため、利用率及び利用の程度の欄を「ー」としています。</t>
    <rPh sb="3" eb="4">
      <t>ナカ</t>
    </rPh>
    <rPh sb="4" eb="6">
      <t>ロウジン</t>
    </rPh>
    <rPh sb="6" eb="8">
      <t>フクシ</t>
    </rPh>
    <rPh sb="13" eb="15">
      <t>ホクブ</t>
    </rPh>
    <rPh sb="15" eb="17">
      <t>ロウジン</t>
    </rPh>
    <rPh sb="17" eb="19">
      <t>フクシ</t>
    </rPh>
    <rPh sb="24" eb="26">
      <t>セイブ</t>
    </rPh>
    <rPh sb="26" eb="28">
      <t>ロウジン</t>
    </rPh>
    <rPh sb="28" eb="30">
      <t>フクシ</t>
    </rPh>
    <rPh sb="38" eb="40">
      <t>ロウジン</t>
    </rPh>
    <rPh sb="40" eb="42">
      <t>フクシ</t>
    </rPh>
    <rPh sb="52" eb="55">
      <t>ショシツトウ</t>
    </rPh>
    <rPh sb="56" eb="58">
      <t>カシカン</t>
    </rPh>
    <rPh sb="58" eb="60">
      <t>ジギョウ</t>
    </rPh>
    <rPh sb="69" eb="72">
      <t>リヨウリツ</t>
    </rPh>
    <rPh sb="72" eb="73">
      <t>オヨ</t>
    </rPh>
    <rPh sb="74" eb="76">
      <t>リヨウ</t>
    </rPh>
    <rPh sb="77" eb="79">
      <t>テイド</t>
    </rPh>
    <rPh sb="80" eb="81">
      <t>ラン</t>
    </rPh>
    <phoneticPr fontId="4"/>
  </si>
  <si>
    <t>※久居保健センター、安濃保健センター及び美杉保健センターは、諸室等の貸館事業をしていないため、利用数及び使用料を「ー」としています。
※中央保健センター、河芸保健センター及び一志保健センターは、貸館に係る使用料徴収を行っていないので、使用料を「無」としています。</t>
    <rPh sb="1" eb="3">
      <t>ヒサイ</t>
    </rPh>
    <rPh sb="3" eb="5">
      <t>ホケン</t>
    </rPh>
    <rPh sb="10" eb="12">
      <t>アノウ</t>
    </rPh>
    <rPh sb="12" eb="14">
      <t>ホケン</t>
    </rPh>
    <rPh sb="18" eb="19">
      <t>オヨ</t>
    </rPh>
    <rPh sb="20" eb="22">
      <t>ミスギ</t>
    </rPh>
    <rPh sb="22" eb="24">
      <t>ホケン</t>
    </rPh>
    <rPh sb="30" eb="33">
      <t>ショシツトウ</t>
    </rPh>
    <rPh sb="34" eb="36">
      <t>カシカン</t>
    </rPh>
    <rPh sb="36" eb="38">
      <t>ジギョウ</t>
    </rPh>
    <rPh sb="47" eb="50">
      <t>リヨウスウ</t>
    </rPh>
    <rPh sb="50" eb="51">
      <t>オヨ</t>
    </rPh>
    <rPh sb="52" eb="55">
      <t>シヨウリョウ</t>
    </rPh>
    <rPh sb="68" eb="70">
      <t>チュウオウ</t>
    </rPh>
    <rPh sb="70" eb="72">
      <t>ホケン</t>
    </rPh>
    <rPh sb="77" eb="79">
      <t>カワゲ</t>
    </rPh>
    <rPh sb="79" eb="81">
      <t>ホケン</t>
    </rPh>
    <rPh sb="85" eb="86">
      <t>オヨ</t>
    </rPh>
    <rPh sb="87" eb="89">
      <t>イチシ</t>
    </rPh>
    <rPh sb="89" eb="91">
      <t>ホケン</t>
    </rPh>
    <rPh sb="97" eb="99">
      <t>カシカン</t>
    </rPh>
    <rPh sb="100" eb="101">
      <t>カカ</t>
    </rPh>
    <rPh sb="102" eb="105">
      <t>シヨウリョウ</t>
    </rPh>
    <rPh sb="105" eb="107">
      <t>チョウシュウ</t>
    </rPh>
    <rPh sb="108" eb="109">
      <t>オコナ</t>
    </rPh>
    <rPh sb="117" eb="120">
      <t>シヨウリョウ</t>
    </rPh>
    <rPh sb="122" eb="123">
      <t>ナ</t>
    </rPh>
    <phoneticPr fontId="4"/>
  </si>
  <si>
    <r>
      <rPr>
        <sz val="9"/>
        <color theme="1"/>
        <rFont val="HGPｺﾞｼｯｸM"/>
        <family val="3"/>
        <charset val="128"/>
      </rPr>
      <t>※応急クリニック、こども応急クリニック・休日デンタルクリニック、久居休日応急診療所、国民健康保健竹原診療所及び家庭医療クリニックについては、枠や定員の概念がないことから、利用率は「ー」としています。また、使用料については、診療報酬を計上しています。</t>
    </r>
    <r>
      <rPr>
        <sz val="11"/>
        <color theme="1"/>
        <rFont val="HGPｺﾞｼｯｸM"/>
        <family val="3"/>
        <charset val="128"/>
      </rPr>
      <t xml:space="preserve">
</t>
    </r>
    <rPh sb="1" eb="3">
      <t>オウキュウ</t>
    </rPh>
    <rPh sb="12" eb="14">
      <t>オウキュウ</t>
    </rPh>
    <rPh sb="20" eb="22">
      <t>キュウジツ</t>
    </rPh>
    <rPh sb="32" eb="34">
      <t>ヒサイ</t>
    </rPh>
    <rPh sb="34" eb="36">
      <t>キュウジツ</t>
    </rPh>
    <rPh sb="36" eb="38">
      <t>オウキュウ</t>
    </rPh>
    <rPh sb="38" eb="41">
      <t>シンリョウジョ</t>
    </rPh>
    <rPh sb="42" eb="44">
      <t>コクミン</t>
    </rPh>
    <rPh sb="44" eb="46">
      <t>ケンコウ</t>
    </rPh>
    <rPh sb="46" eb="48">
      <t>ホケン</t>
    </rPh>
    <rPh sb="48" eb="50">
      <t>タケハラ</t>
    </rPh>
    <phoneticPr fontId="4"/>
  </si>
  <si>
    <t>※美杉健康相談所は、平成３０年以降は本市の事業を休止しています。利用数及び利用率については、諸室等の貸館における利用者数及び稼働率を示します。</t>
    <phoneticPr fontId="4"/>
  </si>
  <si>
    <t>※利用数（職員数）は令和７年４月時点の人数を表記しています。
※公用施設であることから、利用率を「ー」としており、施設使用料を定めていないため、「無」としています。</t>
    <rPh sb="1" eb="4">
      <t>リヨウスウ</t>
    </rPh>
    <rPh sb="5" eb="7">
      <t>ショクイン</t>
    </rPh>
    <rPh sb="7" eb="8">
      <t>スウ</t>
    </rPh>
    <rPh sb="10" eb="12">
      <t>レイワ</t>
    </rPh>
    <rPh sb="13" eb="14">
      <t>ネン</t>
    </rPh>
    <rPh sb="15" eb="16">
      <t>ガツ</t>
    </rPh>
    <rPh sb="16" eb="18">
      <t>ジテン</t>
    </rPh>
    <rPh sb="19" eb="21">
      <t>ニンズウ</t>
    </rPh>
    <rPh sb="22" eb="24">
      <t>ヒョウキ</t>
    </rPh>
    <rPh sb="32" eb="34">
      <t>コウヨウ</t>
    </rPh>
    <rPh sb="34" eb="36">
      <t>シセツ</t>
    </rPh>
    <rPh sb="44" eb="47">
      <t>リヨウリツ</t>
    </rPh>
    <rPh sb="57" eb="59">
      <t>シセツ</t>
    </rPh>
    <rPh sb="59" eb="62">
      <t>シヨウリョウ</t>
    </rPh>
    <rPh sb="63" eb="64">
      <t>サダ</t>
    </rPh>
    <rPh sb="73" eb="74">
      <t>ナ</t>
    </rPh>
    <phoneticPr fontId="4"/>
  </si>
  <si>
    <t>草生放課後児童クラブ
KUSAWA KIDS</t>
    <rPh sb="0" eb="2">
      <t>クサワ</t>
    </rPh>
    <rPh sb="2" eb="5">
      <t>ホウカゴ</t>
    </rPh>
    <rPh sb="5" eb="7">
      <t>ジドウ</t>
    </rPh>
    <phoneticPr fontId="4"/>
  </si>
  <si>
    <t>・その他の情報は、原則、令和7年度末時点（令和8年3月31日）のものを示します。</t>
    <rPh sb="3" eb="4">
      <t>タ</t>
    </rPh>
    <rPh sb="5" eb="7">
      <t>ジョウホウ</t>
    </rPh>
    <rPh sb="9" eb="11">
      <t>ゲンソク</t>
    </rPh>
    <rPh sb="12" eb="14">
      <t>レイワ</t>
    </rPh>
    <rPh sb="15" eb="17">
      <t>ネンド</t>
    </rPh>
    <rPh sb="17" eb="18">
      <t>マツ</t>
    </rPh>
    <rPh sb="18" eb="20">
      <t>ジテン</t>
    </rPh>
    <rPh sb="21" eb="23">
      <t>レイワ</t>
    </rPh>
    <rPh sb="24" eb="25">
      <t>ネン</t>
    </rPh>
    <rPh sb="26" eb="27">
      <t>ガツ</t>
    </rPh>
    <rPh sb="29" eb="30">
      <t>ニチ</t>
    </rPh>
    <rPh sb="35" eb="36">
      <t>シメ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</si>
</sst>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quot;㎡&quot;"/>
    <numFmt numFmtId="177" formatCode="#,##0&quot;人&quot;"/>
    <numFmt numFmtId="178" formatCode="#,##0_ "/>
    <numFmt numFmtId="179" formatCode="#,##0&quot;台&quot;"/>
    <numFmt numFmtId="180" formatCode="#,##0&quot;件&quot;"/>
    <numFmt numFmtId="181" formatCode="#,##0&quot;食&quot;"/>
    <numFmt numFmtId="182" formatCode="#,##0_);[Red]\(#,##0\)"/>
    <numFmt numFmtId="183" formatCode="#,##0&quot;戸&quot;"/>
    <numFmt numFmtId="184" formatCode="#,##0&quot;団体&quot;"/>
  </numFmts>
  <fonts count="2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HGPｺﾞｼｯｸM"/>
      <family val="3"/>
      <charset val="128"/>
    </font>
    <font>
      <sz val="6"/>
      <name val="ＭＳ Ｐゴシック"/>
      <family val="3"/>
      <charset val="128"/>
      <scheme val="minor"/>
    </font>
    <font>
      <sz val="6"/>
      <name val="ＭＳ Ｐゴシック"/>
      <family val="2"/>
      <charset val="128"/>
      <scheme val="minor"/>
    </font>
    <font>
      <sz val="18"/>
      <color theme="3"/>
      <name val="ＭＳ Ｐゴシック"/>
      <family val="2"/>
      <charset val="128"/>
      <scheme val="major"/>
    </font>
    <font>
      <sz val="11"/>
      <name val="HGPｺﾞｼｯｸM"/>
      <family val="3"/>
      <charset val="128"/>
    </font>
    <font>
      <sz val="11"/>
      <color rgb="FFFF0000"/>
      <name val="HGPｺﾞｼｯｸM"/>
      <family val="3"/>
      <charset val="128"/>
    </font>
    <font>
      <sz val="11"/>
      <color rgb="FF7030A0"/>
      <name val="HGPｺﾞｼｯｸM"/>
      <family val="3"/>
      <charset val="128"/>
    </font>
    <font>
      <sz val="9"/>
      <name val="HGPｺﾞｼｯｸM"/>
      <family val="3"/>
      <charset val="128"/>
    </font>
    <font>
      <sz val="11"/>
      <name val="游ゴシック"/>
      <family val="3"/>
      <charset val="128"/>
    </font>
    <font>
      <sz val="11"/>
      <name val="Tahoma"/>
      <family val="3"/>
      <charset val="1"/>
    </font>
    <font>
      <sz val="11"/>
      <name val="Meiryo UI"/>
      <family val="3"/>
      <charset val="128"/>
    </font>
    <font>
      <sz val="9"/>
      <color theme="1"/>
      <name val="HGPｺﾞｼｯｸM"/>
      <family val="3"/>
      <charset val="128"/>
    </font>
    <font>
      <sz val="16"/>
      <color theme="1"/>
      <name val="HGPｺﾞｼｯｸM"/>
      <family val="3"/>
      <charset val="128"/>
    </font>
    <font>
      <sz val="11"/>
      <color theme="1" tint="4.9989318521683403E-2"/>
      <name val="HGPｺﾞｼｯｸM"/>
      <family val="3"/>
      <charset val="128"/>
    </font>
    <font>
      <sz val="8"/>
      <name val="HGPｺﾞｼｯｸM"/>
      <family val="3"/>
      <charset val="128"/>
    </font>
    <font>
      <sz val="6"/>
      <name val="HGPｺﾞｼｯｸM"/>
      <family val="3"/>
      <charset val="128"/>
    </font>
    <font>
      <sz val="8"/>
      <color theme="1"/>
      <name val="HGPｺﾞｼｯｸM"/>
      <family val="3"/>
      <charset val="128"/>
    </font>
    <font>
      <sz val="11"/>
      <color theme="1"/>
      <name val="Segoe UI Symbol"/>
      <family val="3"/>
    </font>
    <font>
      <sz val="11"/>
      <color theme="1"/>
      <name val="Calibri"/>
      <family val="3"/>
    </font>
    <font>
      <sz val="6"/>
      <color theme="1"/>
      <name val="HGPｺﾞｼｯｸM"/>
      <family val="3"/>
      <charset val="128"/>
    </font>
    <font>
      <sz val="10"/>
      <color theme="1"/>
      <name val="HGPｺﾞｼｯｸM"/>
      <family val="3"/>
      <charset val="128"/>
    </font>
    <font>
      <sz val="5"/>
      <color theme="1"/>
      <name val="HGPｺﾞｼｯｸM"/>
      <family val="3"/>
      <charset val="128"/>
    </font>
    <font>
      <sz val="11"/>
      <name val="Calibri"/>
      <family val="3"/>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1">
    <xf numFmtId="0" fontId="0" fillId="0" borderId="0"/>
    <xf numFmtId="0" fontId="2"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6" fontId="1" fillId="0" borderId="0" applyFont="0" applyFill="0" applyBorder="0" applyAlignment="0" applyProtection="0">
      <alignment vertical="center"/>
    </xf>
    <xf numFmtId="9" fontId="2" fillId="0" borderId="0" applyFont="0" applyFill="0" applyBorder="0" applyAlignment="0" applyProtection="0">
      <alignment vertical="center"/>
    </xf>
    <xf numFmtId="6" fontId="1" fillId="0" borderId="0" applyFont="0" applyFill="0" applyBorder="0" applyAlignment="0" applyProtection="0">
      <alignment vertical="center"/>
    </xf>
    <xf numFmtId="38" fontId="2" fillId="0" borderId="0" applyFont="0" applyFill="0" applyBorder="0" applyAlignment="0" applyProtection="0">
      <alignment vertical="center"/>
    </xf>
  </cellStyleXfs>
  <cellXfs count="153">
    <xf numFmtId="0" fontId="0" fillId="0" borderId="0" xfId="0"/>
    <xf numFmtId="0" fontId="3" fillId="0" borderId="0" xfId="0" applyFont="1" applyAlignment="1">
      <alignment vertical="center"/>
    </xf>
    <xf numFmtId="0" fontId="3" fillId="0" borderId="1" xfId="0" applyFont="1" applyBorder="1" applyAlignment="1">
      <alignment vertical="center" wrapText="1"/>
    </xf>
    <xf numFmtId="0" fontId="3" fillId="0" borderId="0" xfId="0" applyFont="1" applyAlignment="1">
      <alignment horizontal="center" vertical="center"/>
    </xf>
    <xf numFmtId="0" fontId="3" fillId="0" borderId="0" xfId="0" applyFont="1" applyFill="1" applyAlignment="1">
      <alignment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right" vertical="center" wrapText="1"/>
    </xf>
    <xf numFmtId="0" fontId="3" fillId="0" borderId="1" xfId="0" applyFont="1" applyFill="1" applyBorder="1" applyAlignment="1">
      <alignment vertical="center"/>
    </xf>
    <xf numFmtId="0" fontId="3" fillId="0" borderId="0" xfId="0" applyFont="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0" fontId="3" fillId="3"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0" xfId="0" applyFont="1" applyAlignment="1">
      <alignment vertical="center"/>
    </xf>
    <xf numFmtId="0" fontId="7" fillId="0" borderId="1" xfId="0" applyFont="1" applyBorder="1" applyAlignment="1">
      <alignment horizontal="center" vertical="center" wrapText="1"/>
    </xf>
    <xf numFmtId="176" fontId="7"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vertical="center" wrapText="1"/>
    </xf>
    <xf numFmtId="176" fontId="7" fillId="0" borderId="4" xfId="0" applyNumberFormat="1" applyFont="1" applyFill="1" applyBorder="1" applyAlignment="1">
      <alignment horizontal="right" vertical="center" wrapText="1"/>
    </xf>
    <xf numFmtId="0" fontId="3" fillId="3" borderId="2" xfId="0" applyFont="1" applyFill="1" applyBorder="1" applyAlignment="1">
      <alignment horizontal="center" vertical="center" wrapText="1"/>
    </xf>
    <xf numFmtId="177" fontId="7" fillId="0" borderId="1" xfId="0" applyNumberFormat="1" applyFont="1" applyFill="1" applyBorder="1" applyAlignment="1">
      <alignment horizontal="right" vertical="center" shrinkToFit="1"/>
    </xf>
    <xf numFmtId="9" fontId="7" fillId="0" borderId="1" xfId="0" applyNumberFormat="1" applyFont="1" applyFill="1" applyBorder="1" applyAlignment="1">
      <alignment horizontal="center" vertical="center" wrapText="1"/>
    </xf>
    <xf numFmtId="182" fontId="7" fillId="0" borderId="1" xfId="0" applyNumberFormat="1" applyFont="1" applyFill="1" applyBorder="1" applyAlignment="1">
      <alignment horizontal="right" vertical="center" wrapText="1"/>
    </xf>
    <xf numFmtId="182" fontId="3" fillId="0" borderId="1" xfId="0" applyNumberFormat="1" applyFont="1" applyFill="1" applyBorder="1" applyAlignment="1">
      <alignment horizontal="right" vertical="center" wrapText="1"/>
    </xf>
    <xf numFmtId="9" fontId="8" fillId="0" borderId="1" xfId="0" applyNumberFormat="1" applyFont="1" applyFill="1" applyBorder="1" applyAlignment="1">
      <alignment horizontal="center" vertical="center" wrapText="1"/>
    </xf>
    <xf numFmtId="177" fontId="7" fillId="0" borderId="1" xfId="0" applyNumberFormat="1" applyFont="1" applyBorder="1" applyAlignment="1">
      <alignment horizontal="right" vertical="center" shrinkToFit="1"/>
    </xf>
    <xf numFmtId="182" fontId="7" fillId="0" borderId="1" xfId="0" applyNumberFormat="1" applyFont="1" applyBorder="1" applyAlignment="1">
      <alignment horizontal="right" vertical="center" wrapText="1"/>
    </xf>
    <xf numFmtId="9" fontId="7" fillId="0" borderId="1" xfId="0" applyNumberFormat="1" applyFont="1" applyBorder="1" applyAlignment="1">
      <alignment horizontal="center" vertical="center" wrapText="1"/>
    </xf>
    <xf numFmtId="182" fontId="7" fillId="2" borderId="1" xfId="0" applyNumberFormat="1" applyFont="1" applyFill="1" applyBorder="1" applyAlignment="1">
      <alignment horizontal="right" vertical="center" wrapText="1"/>
    </xf>
    <xf numFmtId="9" fontId="3" fillId="0" borderId="1" xfId="0" applyNumberFormat="1" applyFont="1" applyFill="1" applyBorder="1" applyAlignment="1">
      <alignment horizontal="center" vertical="center" wrapText="1"/>
    </xf>
    <xf numFmtId="184" fontId="7" fillId="0" borderId="1" xfId="0" applyNumberFormat="1" applyFont="1" applyFill="1" applyBorder="1" applyAlignment="1">
      <alignment horizontal="right" vertical="center" shrinkToFit="1"/>
    </xf>
    <xf numFmtId="181" fontId="7" fillId="0" borderId="1" xfId="0" applyNumberFormat="1" applyFont="1" applyFill="1" applyBorder="1" applyAlignment="1">
      <alignment horizontal="right" vertical="center" shrinkToFit="1"/>
    </xf>
    <xf numFmtId="177" fontId="11" fillId="0" borderId="1" xfId="0" applyNumberFormat="1" applyFont="1" applyFill="1" applyBorder="1" applyAlignment="1">
      <alignment horizontal="right" vertical="center" shrinkToFit="1"/>
    </xf>
    <xf numFmtId="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82" fontId="13" fillId="0" borderId="1" xfId="0" applyNumberFormat="1" applyFont="1" applyFill="1" applyBorder="1" applyAlignment="1">
      <alignment horizontal="right" vertical="center" wrapText="1"/>
    </xf>
    <xf numFmtId="177" fontId="7" fillId="2" borderId="1" xfId="0" applyNumberFormat="1" applyFont="1" applyFill="1" applyBorder="1" applyAlignment="1">
      <alignment horizontal="right" vertical="center" shrinkToFit="1"/>
    </xf>
    <xf numFmtId="183" fontId="7" fillId="0" borderId="1" xfId="0" applyNumberFormat="1" applyFont="1" applyFill="1" applyBorder="1" applyAlignment="1">
      <alignment horizontal="right" vertical="center" shrinkToFit="1"/>
    </xf>
    <xf numFmtId="177" fontId="7" fillId="0" borderId="1" xfId="0" applyNumberFormat="1" applyFont="1" applyFill="1" applyBorder="1" applyAlignment="1">
      <alignment horizontal="center" vertical="center" shrinkToFit="1"/>
    </xf>
    <xf numFmtId="9" fontId="7" fillId="0" borderId="1" xfId="0" applyNumberFormat="1" applyFont="1" applyFill="1" applyBorder="1" applyAlignment="1">
      <alignment horizontal="center" vertical="center" shrinkToFit="1"/>
    </xf>
    <xf numFmtId="178" fontId="11" fillId="0" borderId="1" xfId="0" applyNumberFormat="1" applyFont="1" applyFill="1" applyBorder="1" applyAlignment="1">
      <alignment horizontal="right" vertical="center" wrapText="1"/>
    </xf>
    <xf numFmtId="177" fontId="10" fillId="0" borderId="1" xfId="0" applyNumberFormat="1" applyFont="1" applyFill="1" applyBorder="1" applyAlignment="1">
      <alignment horizontal="right" vertical="center" shrinkToFit="1"/>
    </xf>
    <xf numFmtId="179" fontId="7" fillId="0" borderId="1" xfId="0" applyNumberFormat="1" applyFont="1" applyFill="1" applyBorder="1" applyAlignment="1">
      <alignment horizontal="right" vertical="center" shrinkToFit="1"/>
    </xf>
    <xf numFmtId="38" fontId="7" fillId="0" borderId="1" xfId="10" applyNumberFormat="1" applyFont="1" applyFill="1" applyBorder="1" applyAlignment="1">
      <alignment horizontal="right" vertical="center" shrinkToFit="1"/>
    </xf>
    <xf numFmtId="179" fontId="3" fillId="0" borderId="1" xfId="0" applyNumberFormat="1" applyFont="1" applyFill="1" applyBorder="1" applyAlignment="1">
      <alignment horizontal="right" vertical="center" shrinkToFit="1"/>
    </xf>
    <xf numFmtId="179" fontId="14" fillId="0" borderId="1" xfId="0" applyNumberFormat="1" applyFont="1" applyFill="1" applyBorder="1" applyAlignment="1">
      <alignment horizontal="right" vertical="center" shrinkToFit="1"/>
    </xf>
    <xf numFmtId="180" fontId="7" fillId="0" borderId="1" xfId="0" applyNumberFormat="1" applyFont="1" applyFill="1" applyBorder="1" applyAlignment="1">
      <alignment horizontal="right" vertical="center" shrinkToFit="1"/>
    </xf>
    <xf numFmtId="0" fontId="7" fillId="0" borderId="5" xfId="0" applyFont="1" applyFill="1" applyBorder="1" applyAlignment="1">
      <alignment horizontal="center" vertical="center" wrapText="1"/>
    </xf>
    <xf numFmtId="0" fontId="15" fillId="0" borderId="0" xfId="0" applyFont="1" applyAlignment="1">
      <alignment vertical="center"/>
    </xf>
    <xf numFmtId="0" fontId="7" fillId="0" borderId="0" xfId="0" applyFont="1" applyFill="1" applyAlignment="1">
      <alignment vertical="center"/>
    </xf>
    <xf numFmtId="0" fontId="7" fillId="0" borderId="1" xfId="0" applyFont="1" applyFill="1" applyBorder="1" applyAlignment="1">
      <alignment vertical="center"/>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xf>
    <xf numFmtId="177" fontId="16" fillId="0" borderId="1" xfId="0" applyNumberFormat="1" applyFont="1" applyFill="1" applyBorder="1" applyAlignment="1">
      <alignment horizontal="right" vertical="center" shrinkToFit="1"/>
    </xf>
    <xf numFmtId="9" fontId="16" fillId="0" borderId="1"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9" fillId="0" borderId="0" xfId="0" applyFont="1" applyFill="1" applyAlignment="1">
      <alignment vertical="center"/>
    </xf>
    <xf numFmtId="9" fontId="7" fillId="0" borderId="1" xfId="0" applyNumberFormat="1" applyFont="1" applyFill="1" applyBorder="1" applyAlignment="1">
      <alignment horizontal="right" vertical="center" wrapText="1"/>
    </xf>
    <xf numFmtId="177" fontId="11" fillId="0" borderId="3" xfId="0" applyNumberFormat="1" applyFont="1" applyFill="1" applyBorder="1" applyAlignment="1">
      <alignment horizontal="center" vertical="center" shrinkToFit="1"/>
    </xf>
    <xf numFmtId="9" fontId="7" fillId="0" borderId="2" xfId="0" applyNumberFormat="1" applyFont="1" applyFill="1" applyBorder="1" applyAlignment="1">
      <alignment horizontal="center" vertical="center" wrapText="1"/>
    </xf>
    <xf numFmtId="182" fontId="7" fillId="0" borderId="3" xfId="0" applyNumberFormat="1" applyFont="1" applyFill="1" applyBorder="1" applyAlignment="1">
      <alignment horizontal="right" vertical="center" wrapText="1"/>
    </xf>
    <xf numFmtId="182" fontId="7" fillId="0" borderId="2" xfId="0" applyNumberFormat="1" applyFont="1" applyFill="1" applyBorder="1" applyAlignment="1">
      <alignment horizontal="right" vertical="center" wrapText="1"/>
    </xf>
    <xf numFmtId="177" fontId="3" fillId="0" borderId="1" xfId="0" applyNumberFormat="1" applyFont="1" applyFill="1" applyBorder="1" applyAlignment="1">
      <alignment horizontal="right" vertical="center" shrinkToFi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176" fontId="7"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0" fontId="18" fillId="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0" fillId="0" borderId="1" xfId="0" applyFont="1" applyFill="1" applyBorder="1" applyAlignment="1">
      <alignment vertical="center" wrapText="1"/>
    </xf>
    <xf numFmtId="0" fontId="7" fillId="0" borderId="1" xfId="0" applyFont="1" applyFill="1" applyBorder="1" applyAlignment="1">
      <alignment vertical="center" shrinkToFit="1"/>
    </xf>
    <xf numFmtId="0" fontId="7" fillId="0" borderId="1" xfId="0" quotePrefix="1" applyFont="1" applyFill="1" applyBorder="1" applyAlignment="1">
      <alignment horizontal="center" vertical="center" wrapText="1"/>
    </xf>
    <xf numFmtId="0" fontId="7" fillId="0" borderId="1" xfId="0" applyFont="1" applyFill="1" applyBorder="1" applyAlignment="1">
      <alignment horizontal="center" vertical="center" shrinkToFit="1"/>
    </xf>
    <xf numFmtId="0" fontId="3" fillId="0" borderId="1" xfId="0" applyFont="1" applyBorder="1" applyAlignment="1">
      <alignment horizontal="left" vertical="center" shrinkToFit="1"/>
    </xf>
    <xf numFmtId="0" fontId="7" fillId="0" borderId="1" xfId="0" applyFont="1" applyFill="1" applyBorder="1" applyAlignment="1">
      <alignment vertical="center" wrapText="1" shrinkToFit="1"/>
    </xf>
    <xf numFmtId="182" fontId="7" fillId="2" borderId="1" xfId="0" applyNumberFormat="1" applyFont="1" applyFill="1" applyBorder="1" applyAlignment="1">
      <alignment horizontal="right" vertical="center" shrinkToFit="1"/>
    </xf>
    <xf numFmtId="0" fontId="17" fillId="0" borderId="1" xfId="0" applyFont="1" applyBorder="1" applyAlignment="1">
      <alignment vertical="center" wrapText="1"/>
    </xf>
    <xf numFmtId="182" fontId="7" fillId="0" borderId="1" xfId="0" applyNumberFormat="1" applyFont="1" applyFill="1" applyBorder="1" applyAlignment="1">
      <alignment horizontal="right" vertical="center" shrinkToFit="1"/>
    </xf>
    <xf numFmtId="0" fontId="3" fillId="0" borderId="0" xfId="0" applyFont="1" applyAlignment="1">
      <alignment horizontal="left" vertical="center" shrinkToFit="1"/>
    </xf>
    <xf numFmtId="0" fontId="3" fillId="0" borderId="1" xfId="0" applyFont="1" applyBorder="1" applyAlignment="1">
      <alignment vertical="center" shrinkToFit="1"/>
    </xf>
    <xf numFmtId="0" fontId="7" fillId="0" borderId="1" xfId="0" applyFont="1" applyBorder="1" applyAlignment="1">
      <alignment vertical="center" shrinkToFit="1"/>
    </xf>
    <xf numFmtId="0" fontId="3" fillId="0" borderId="1" xfId="0" applyFont="1" applyBorder="1" applyAlignment="1">
      <alignment horizontal="left" vertical="center"/>
    </xf>
    <xf numFmtId="0" fontId="19" fillId="0" borderId="1" xfId="0" applyFont="1" applyFill="1" applyBorder="1" applyAlignment="1">
      <alignment horizontal="left" vertical="center" wrapText="1"/>
    </xf>
    <xf numFmtId="0" fontId="3" fillId="0" borderId="6"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Alignment="1">
      <alignment vertical="top" wrapText="1"/>
    </xf>
    <xf numFmtId="0" fontId="3" fillId="0" borderId="0" xfId="0" applyFont="1" applyFill="1" applyAlignment="1">
      <alignment vertical="top"/>
    </xf>
    <xf numFmtId="0" fontId="3" fillId="0" borderId="6" xfId="0" applyFont="1" applyBorder="1" applyAlignment="1">
      <alignment vertical="top" wrapText="1"/>
    </xf>
    <xf numFmtId="0" fontId="3" fillId="0" borderId="0" xfId="0" applyFont="1" applyBorder="1" applyAlignment="1">
      <alignment vertical="top" wrapText="1"/>
    </xf>
    <xf numFmtId="0" fontId="3" fillId="0" borderId="0" xfId="0" applyFont="1" applyBorder="1" applyAlignment="1">
      <alignment vertical="top"/>
    </xf>
    <xf numFmtId="0" fontId="14" fillId="0" borderId="1" xfId="0" applyFont="1" applyBorder="1" applyAlignment="1">
      <alignment horizontal="left" vertical="center" wrapText="1"/>
    </xf>
    <xf numFmtId="0" fontId="22" fillId="0" borderId="1" xfId="0" applyFont="1" applyBorder="1" applyAlignment="1">
      <alignment horizontal="left" vertical="center" wrapText="1"/>
    </xf>
    <xf numFmtId="0" fontId="19"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18" fillId="0" borderId="1" xfId="0" applyFont="1" applyBorder="1" applyAlignment="1">
      <alignment horizontal="left" vertical="center" wrapText="1"/>
    </xf>
    <xf numFmtId="0" fontId="23" fillId="0" borderId="1" xfId="0" applyFont="1" applyBorder="1" applyAlignment="1">
      <alignment horizontal="left" vertical="center" wrapText="1"/>
    </xf>
    <xf numFmtId="0" fontId="18" fillId="0" borderId="1" xfId="0" applyFont="1" applyFill="1" applyBorder="1" applyAlignment="1">
      <alignment horizontal="left" vertical="center" wrapText="1"/>
    </xf>
    <xf numFmtId="0" fontId="22" fillId="0" borderId="1" xfId="0" applyFont="1" applyBorder="1" applyAlignment="1">
      <alignment horizontal="left" vertical="center" wrapText="1" shrinkToFit="1"/>
    </xf>
    <xf numFmtId="0" fontId="24" fillId="0" borderId="1" xfId="0" applyFont="1" applyBorder="1" applyAlignment="1">
      <alignment horizontal="left" vertical="center" wrapText="1"/>
    </xf>
    <xf numFmtId="0" fontId="24"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49" fontId="3" fillId="0" borderId="0" xfId="0" applyNumberFormat="1" applyFont="1" applyAlignment="1">
      <alignment vertical="center"/>
    </xf>
    <xf numFmtId="49" fontId="3" fillId="0" borderId="0" xfId="0" applyNumberFormat="1" applyFont="1" applyAlignment="1">
      <alignment horizontal="left" vertical="center" shrinkToFit="1"/>
    </xf>
    <xf numFmtId="49" fontId="3" fillId="3"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shrinkToFit="1"/>
    </xf>
    <xf numFmtId="49" fontId="8" fillId="2" borderId="1" xfId="0" applyNumberFormat="1" applyFont="1" applyFill="1" applyBorder="1" applyAlignment="1">
      <alignment horizontal="center" vertical="center" wrapText="1"/>
    </xf>
    <xf numFmtId="0" fontId="3" fillId="0" borderId="1" xfId="0" applyFont="1" applyBorder="1" applyAlignment="1">
      <alignment horizontal="left" vertical="center" wrapText="1" shrinkToFit="1"/>
    </xf>
    <xf numFmtId="49" fontId="10" fillId="2" borderId="1" xfId="0" applyNumberFormat="1"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4" fillId="0" borderId="6" xfId="0" applyFont="1" applyBorder="1" applyAlignment="1">
      <alignment horizontal="left" vertical="top" wrapText="1"/>
    </xf>
    <xf numFmtId="0" fontId="14" fillId="0" borderId="0" xfId="0" applyFont="1" applyAlignment="1">
      <alignment horizontal="left" vertical="center" wrapText="1"/>
    </xf>
    <xf numFmtId="0" fontId="14"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shrinkToFit="1"/>
    </xf>
    <xf numFmtId="0" fontId="3" fillId="0" borderId="0" xfId="0" applyFont="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2" fillId="0" borderId="6" xfId="0" applyFont="1" applyBorder="1" applyAlignment="1">
      <alignment horizontal="left" vertical="center" wrapText="1"/>
    </xf>
    <xf numFmtId="0" fontId="7" fillId="0" borderId="7"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19" fillId="0" borderId="6" xfId="0" applyFont="1" applyBorder="1" applyAlignment="1">
      <alignment horizontal="left" vertical="top" wrapText="1"/>
    </xf>
    <xf numFmtId="0" fontId="3" fillId="0" borderId="7" xfId="0" applyFont="1" applyBorder="1" applyAlignment="1">
      <alignment horizontal="left" vertical="center"/>
    </xf>
    <xf numFmtId="0" fontId="3" fillId="0" borderId="5" xfId="0" applyFont="1" applyBorder="1" applyAlignment="1">
      <alignment horizontal="left" vertical="center"/>
    </xf>
  </cellXfs>
  <cellStyles count="11">
    <cellStyle name="パーセント 2" xfId="8" xr:uid="{00000000-0005-0000-0000-000001000000}"/>
    <cellStyle name="パーセント 3" xfId="4" xr:uid="{00000000-0005-0000-0000-000002000000}"/>
    <cellStyle name="桁区切り" xfId="10" builtinId="6"/>
    <cellStyle name="桁区切り 2" xfId="5" xr:uid="{00000000-0005-0000-0000-000004000000}"/>
    <cellStyle name="桁区切り 3" xfId="3" xr:uid="{00000000-0005-0000-0000-000005000000}"/>
    <cellStyle name="通貨 2" xfId="6" xr:uid="{00000000-0005-0000-0000-000006000000}"/>
    <cellStyle name="通貨 2 2" xfId="7" xr:uid="{00000000-0005-0000-0000-000007000000}"/>
    <cellStyle name="通貨 3" xfId="9" xr:uid="{00000000-0005-0000-0000-000008000000}"/>
    <cellStyle name="標準" xfId="0" builtinId="0"/>
    <cellStyle name="標準 2" xfId="1" xr:uid="{00000000-0005-0000-0000-00000A000000}"/>
    <cellStyle name="標準 3" xfId="2" xr:uid="{00000000-0005-0000-0000-00000B000000}"/>
  </cellStyles>
  <dxfs count="1">
    <dxf>
      <font>
        <color rgb="FF9C0006"/>
      </font>
      <fill>
        <patternFill>
          <bgColor rgb="FFFFC7CE"/>
        </patternFill>
      </fill>
    </dxf>
  </dxfs>
  <tableStyles count="0" defaultTableStyle="TableStyleMedium2" defaultPivotStyle="PivotStyleMedium9"/>
  <colors>
    <mruColors>
      <color rgb="FFFF3300"/>
      <color rgb="FF0000FF"/>
      <color rgb="FFFFFFCC"/>
      <color rgb="FFCCFFCC"/>
      <color rgb="FFEAEAEA"/>
      <color rgb="FFDDDDDD"/>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CBB5F-D3D3-4B4E-A3C3-76EA4745257A}">
  <sheetPr>
    <pageSetUpPr fitToPage="1"/>
  </sheetPr>
  <dimension ref="A1:AG801"/>
  <sheetViews>
    <sheetView tabSelected="1" view="pageBreakPreview" zoomScale="80" zoomScaleNormal="85" zoomScaleSheetLayoutView="80" workbookViewId="0">
      <pane ySplit="12" topLeftCell="A13" activePane="bottomLeft" state="frozen"/>
      <selection pane="bottomLeft" activeCell="H11" sqref="H11"/>
    </sheetView>
  </sheetViews>
  <sheetFormatPr defaultColWidth="9" defaultRowHeight="13.5" x14ac:dyDescent="0.15"/>
  <cols>
    <col min="1" max="1" width="5.125" style="58" bestFit="1" customWidth="1"/>
    <col min="2" max="2" width="12.125" style="1" customWidth="1"/>
    <col min="3" max="5" width="17.5" style="1" customWidth="1"/>
    <col min="6" max="7" width="8" style="3" customWidth="1"/>
    <col min="8" max="8" width="25.625" style="1" customWidth="1"/>
    <col min="9" max="9" width="4.625" style="1" customWidth="1"/>
    <col min="10" max="13" width="5.625" style="1" customWidth="1"/>
    <col min="14" max="14" width="4.625" style="1" customWidth="1"/>
    <col min="15" max="15" width="10.875" style="1" bestFit="1" customWidth="1"/>
    <col min="16" max="16" width="4.625" style="1" customWidth="1"/>
    <col min="17" max="17" width="7.625" style="1" customWidth="1"/>
    <col min="18" max="18" width="6.625" style="1" customWidth="1"/>
    <col min="19" max="19" width="4.625" style="1" customWidth="1"/>
    <col min="20" max="20" width="5.625" style="1" customWidth="1"/>
    <col min="21" max="21" width="10.875" style="1" customWidth="1"/>
    <col min="22" max="22" width="8.75" style="1" customWidth="1"/>
    <col min="23" max="23" width="14.75" style="119" customWidth="1"/>
    <col min="24" max="24" width="19.375" style="1" customWidth="1"/>
    <col min="25" max="25" width="29.75" style="1" customWidth="1"/>
    <col min="26" max="16384" width="9" style="1"/>
  </cols>
  <sheetData>
    <row r="1" spans="1:25" ht="18.75" x14ac:dyDescent="0.15">
      <c r="B1" s="57" t="s">
        <v>1854</v>
      </c>
    </row>
    <row r="2" spans="1:25" ht="8.25" customHeight="1" x14ac:dyDescent="0.15">
      <c r="B2" s="3"/>
      <c r="C2" s="3"/>
      <c r="D2" s="3"/>
      <c r="E2" s="3"/>
      <c r="H2" s="14"/>
      <c r="N2" s="3"/>
      <c r="S2" s="3"/>
      <c r="X2" s="3"/>
      <c r="Y2" s="3"/>
    </row>
    <row r="3" spans="1:25" ht="20.100000000000001" customHeight="1" x14ac:dyDescent="0.15">
      <c r="B3" s="1" t="s">
        <v>2156</v>
      </c>
    </row>
    <row r="4" spans="1:25" ht="20.100000000000001" customHeight="1" x14ac:dyDescent="0.15">
      <c r="B4" s="1" t="s">
        <v>2442</v>
      </c>
      <c r="H4" s="14"/>
    </row>
    <row r="5" spans="1:25" ht="20.100000000000001" customHeight="1" x14ac:dyDescent="0.15">
      <c r="B5" s="139" t="s">
        <v>1852</v>
      </c>
      <c r="C5" s="139"/>
      <c r="D5" s="139"/>
      <c r="E5" s="139"/>
      <c r="F5" s="139"/>
      <c r="G5" s="139"/>
      <c r="H5" s="139"/>
      <c r="I5" s="139"/>
      <c r="J5" s="139"/>
      <c r="K5" s="139"/>
      <c r="L5" s="139"/>
      <c r="M5" s="139"/>
      <c r="N5" s="139"/>
      <c r="O5" s="139"/>
      <c r="P5" s="139"/>
      <c r="Q5" s="139"/>
      <c r="R5" s="139"/>
      <c r="S5" s="139"/>
      <c r="T5" s="139"/>
      <c r="U5" s="139"/>
      <c r="V5" s="139"/>
      <c r="W5" s="139"/>
      <c r="X5" s="139"/>
      <c r="Y5" s="139"/>
    </row>
    <row r="6" spans="1:25" ht="20.100000000000001" customHeight="1" x14ac:dyDescent="0.15">
      <c r="B6" s="5" t="s">
        <v>2157</v>
      </c>
      <c r="C6" s="94"/>
      <c r="D6" s="94"/>
      <c r="E6" s="94"/>
      <c r="F6" s="94"/>
      <c r="G6" s="94"/>
      <c r="H6" s="94"/>
      <c r="I6" s="94"/>
      <c r="J6" s="94"/>
      <c r="K6" s="94"/>
      <c r="L6" s="94"/>
      <c r="M6" s="94"/>
      <c r="N6" s="94"/>
      <c r="O6" s="94"/>
      <c r="P6" s="94"/>
      <c r="Q6" s="94"/>
      <c r="R6" s="94"/>
      <c r="S6" s="94"/>
      <c r="T6" s="94"/>
      <c r="U6" s="94"/>
      <c r="V6" s="94"/>
      <c r="W6" s="120"/>
      <c r="X6" s="94"/>
      <c r="Y6" s="94"/>
    </row>
    <row r="7" spans="1:25" ht="20.100000000000001" customHeight="1" x14ac:dyDescent="0.15">
      <c r="B7" s="1" t="s">
        <v>1888</v>
      </c>
      <c r="H7" s="14"/>
    </row>
    <row r="8" spans="1:25" ht="20.100000000000001" customHeight="1" x14ac:dyDescent="0.15">
      <c r="B8" s="1" t="s">
        <v>1853</v>
      </c>
      <c r="H8" s="14"/>
    </row>
    <row r="9" spans="1:25" ht="20.100000000000001" customHeight="1" x14ac:dyDescent="0.15">
      <c r="B9" s="1" t="s">
        <v>2118</v>
      </c>
      <c r="H9" s="14"/>
    </row>
    <row r="10" spans="1:25" x14ac:dyDescent="0.15">
      <c r="B10" s="3"/>
      <c r="C10" s="3"/>
      <c r="D10" s="3"/>
      <c r="E10" s="3"/>
      <c r="H10" s="14"/>
      <c r="N10" s="3"/>
      <c r="S10" s="3"/>
      <c r="X10" s="3"/>
      <c r="Y10" s="3"/>
    </row>
    <row r="11" spans="1:25" ht="40.5" x14ac:dyDescent="0.15">
      <c r="B11" s="15" t="s">
        <v>1161</v>
      </c>
      <c r="C11" s="15" t="s">
        <v>1217</v>
      </c>
      <c r="D11" s="15" t="s">
        <v>1199</v>
      </c>
      <c r="E11" s="15" t="s">
        <v>1216</v>
      </c>
      <c r="F11" s="15" t="s">
        <v>263</v>
      </c>
      <c r="G11" s="15" t="s">
        <v>156</v>
      </c>
      <c r="H11" s="15" t="s">
        <v>1694</v>
      </c>
      <c r="I11" s="84" t="s">
        <v>65</v>
      </c>
      <c r="J11" s="16" t="s">
        <v>1</v>
      </c>
      <c r="K11" s="15" t="s">
        <v>258</v>
      </c>
      <c r="L11" s="15" t="s">
        <v>1879</v>
      </c>
      <c r="M11" s="15" t="s">
        <v>259</v>
      </c>
      <c r="N11" s="15" t="s">
        <v>245</v>
      </c>
      <c r="O11" s="15" t="s">
        <v>1695</v>
      </c>
      <c r="P11" s="19" t="s">
        <v>260</v>
      </c>
      <c r="Q11" s="15" t="s">
        <v>1643</v>
      </c>
      <c r="R11" s="15" t="s">
        <v>0</v>
      </c>
      <c r="S11" s="83" t="s">
        <v>261</v>
      </c>
      <c r="T11" s="15" t="s">
        <v>84</v>
      </c>
      <c r="U11" s="15" t="s">
        <v>257</v>
      </c>
      <c r="V11" s="15" t="s">
        <v>246</v>
      </c>
      <c r="W11" s="121" t="s">
        <v>1949</v>
      </c>
      <c r="X11" s="15" t="s">
        <v>1573</v>
      </c>
      <c r="Y11" s="15" t="s">
        <v>1855</v>
      </c>
    </row>
    <row r="12" spans="1:25" ht="8.1" customHeight="1" x14ac:dyDescent="0.15">
      <c r="B12" s="15"/>
      <c r="C12" s="15"/>
      <c r="D12" s="15"/>
      <c r="E12" s="15"/>
      <c r="F12" s="15"/>
      <c r="G12" s="15"/>
      <c r="H12" s="15"/>
      <c r="I12" s="15"/>
      <c r="J12" s="16"/>
      <c r="K12" s="15"/>
      <c r="L12" s="15"/>
      <c r="M12" s="15"/>
      <c r="N12" s="15"/>
      <c r="O12" s="15"/>
      <c r="P12" s="28"/>
      <c r="Q12" s="15"/>
      <c r="R12" s="15"/>
      <c r="S12" s="15"/>
      <c r="T12" s="15"/>
      <c r="U12" s="15"/>
      <c r="V12" s="15"/>
      <c r="W12" s="121"/>
      <c r="X12" s="15"/>
      <c r="Y12" s="15"/>
    </row>
    <row r="13" spans="1:25" ht="30" customHeight="1" x14ac:dyDescent="0.15">
      <c r="A13" s="4"/>
      <c r="B13" s="10" t="s">
        <v>1426</v>
      </c>
      <c r="C13" s="10" t="s">
        <v>1428</v>
      </c>
      <c r="D13" s="24" t="s">
        <v>1407</v>
      </c>
      <c r="E13" s="10" t="s">
        <v>1172</v>
      </c>
      <c r="F13" s="8" t="s">
        <v>290</v>
      </c>
      <c r="G13" s="8" t="s">
        <v>265</v>
      </c>
      <c r="H13" s="10" t="s">
        <v>45</v>
      </c>
      <c r="I13" s="8" t="s">
        <v>38</v>
      </c>
      <c r="J13" s="8" t="s">
        <v>2</v>
      </c>
      <c r="K13" s="8" t="s">
        <v>19</v>
      </c>
      <c r="L13" s="8">
        <v>40</v>
      </c>
      <c r="M13" s="11" t="s">
        <v>1218</v>
      </c>
      <c r="N13" s="8" t="s">
        <v>1848</v>
      </c>
      <c r="O13" s="12">
        <v>2080.66</v>
      </c>
      <c r="P13" s="20" t="s">
        <v>1892</v>
      </c>
      <c r="Q13" s="29">
        <v>44842</v>
      </c>
      <c r="R13" s="30">
        <v>0.53</v>
      </c>
      <c r="S13" s="8" t="str">
        <f t="shared" ref="S13:S58" si="0">IF(R13="-","-",IF(ISNUMBER(R13),IF(R13&gt;=0.6,"A",IF(R13&gt;=0.3,"B","C")),"C"))</f>
        <v>B</v>
      </c>
      <c r="T13" s="8" t="s">
        <v>81</v>
      </c>
      <c r="U13" s="31">
        <v>105300</v>
      </c>
      <c r="V13" s="31" t="s">
        <v>1645</v>
      </c>
      <c r="W13" s="118"/>
      <c r="X13" s="107" t="s">
        <v>2198</v>
      </c>
      <c r="Y13" s="6" t="s">
        <v>291</v>
      </c>
    </row>
    <row r="14" spans="1:25" ht="30" customHeight="1" x14ac:dyDescent="0.15">
      <c r="A14" s="4"/>
      <c r="B14" s="10" t="s">
        <v>1426</v>
      </c>
      <c r="C14" s="10" t="s">
        <v>1428</v>
      </c>
      <c r="D14" s="18" t="s">
        <v>1406</v>
      </c>
      <c r="E14" s="10" t="s">
        <v>292</v>
      </c>
      <c r="F14" s="8" t="s">
        <v>290</v>
      </c>
      <c r="G14" s="8" t="s">
        <v>281</v>
      </c>
      <c r="H14" s="10" t="s">
        <v>47</v>
      </c>
      <c r="I14" s="8"/>
      <c r="J14" s="8" t="s">
        <v>2</v>
      </c>
      <c r="K14" s="8" t="s">
        <v>70</v>
      </c>
      <c r="L14" s="8">
        <v>19</v>
      </c>
      <c r="M14" s="11" t="s">
        <v>349</v>
      </c>
      <c r="N14" s="8" t="s">
        <v>1848</v>
      </c>
      <c r="O14" s="12">
        <v>334.92</v>
      </c>
      <c r="P14" s="20" t="s">
        <v>1892</v>
      </c>
      <c r="Q14" s="29">
        <v>502</v>
      </c>
      <c r="R14" s="30">
        <v>8.2000000000000003E-2</v>
      </c>
      <c r="S14" s="8" t="str">
        <f t="shared" si="0"/>
        <v>C</v>
      </c>
      <c r="T14" s="8" t="s">
        <v>82</v>
      </c>
      <c r="U14" s="31">
        <v>2113</v>
      </c>
      <c r="V14" s="31">
        <v>5</v>
      </c>
      <c r="W14" s="118" t="s">
        <v>2295</v>
      </c>
      <c r="X14" s="60"/>
      <c r="Y14" s="6" t="s">
        <v>2294</v>
      </c>
    </row>
    <row r="15" spans="1:25" ht="30" customHeight="1" x14ac:dyDescent="0.15">
      <c r="A15" s="4"/>
      <c r="B15" s="10" t="s">
        <v>1426</v>
      </c>
      <c r="C15" s="10" t="s">
        <v>1428</v>
      </c>
      <c r="D15" s="24" t="s">
        <v>1407</v>
      </c>
      <c r="E15" s="10" t="s">
        <v>293</v>
      </c>
      <c r="F15" s="8" t="s">
        <v>290</v>
      </c>
      <c r="G15" s="8" t="s">
        <v>284</v>
      </c>
      <c r="H15" s="10" t="s">
        <v>40</v>
      </c>
      <c r="I15" s="8"/>
      <c r="J15" s="8" t="s">
        <v>2</v>
      </c>
      <c r="K15" s="8" t="s">
        <v>68</v>
      </c>
      <c r="L15" s="8">
        <v>38</v>
      </c>
      <c r="M15" s="11" t="s">
        <v>349</v>
      </c>
      <c r="N15" s="8" t="s">
        <v>1849</v>
      </c>
      <c r="O15" s="12">
        <v>756</v>
      </c>
      <c r="P15" s="20" t="s">
        <v>1892</v>
      </c>
      <c r="Q15" s="29">
        <v>20250</v>
      </c>
      <c r="R15" s="30">
        <v>0.33300000000000002</v>
      </c>
      <c r="S15" s="8" t="str">
        <f t="shared" si="0"/>
        <v>B</v>
      </c>
      <c r="T15" s="8" t="s">
        <v>81</v>
      </c>
      <c r="U15" s="31">
        <v>9910.64</v>
      </c>
      <c r="V15" s="31" t="s">
        <v>1645</v>
      </c>
      <c r="W15" s="118"/>
      <c r="X15" s="60"/>
      <c r="Y15" s="6" t="s">
        <v>294</v>
      </c>
    </row>
    <row r="16" spans="1:25" ht="30" customHeight="1" x14ac:dyDescent="0.15">
      <c r="A16" s="4"/>
      <c r="B16" s="10" t="s">
        <v>1426</v>
      </c>
      <c r="C16" s="10" t="s">
        <v>1428</v>
      </c>
      <c r="D16" s="24" t="s">
        <v>1407</v>
      </c>
      <c r="E16" s="10" t="s">
        <v>293</v>
      </c>
      <c r="F16" s="8" t="s">
        <v>290</v>
      </c>
      <c r="G16" s="8" t="s">
        <v>284</v>
      </c>
      <c r="H16" s="10" t="s">
        <v>41</v>
      </c>
      <c r="I16" s="8"/>
      <c r="J16" s="8" t="s">
        <v>2</v>
      </c>
      <c r="K16" s="8" t="s">
        <v>4</v>
      </c>
      <c r="L16" s="8">
        <v>46</v>
      </c>
      <c r="M16" s="11" t="s">
        <v>349</v>
      </c>
      <c r="N16" s="8" t="s">
        <v>1849</v>
      </c>
      <c r="O16" s="12">
        <v>239.17</v>
      </c>
      <c r="P16" s="20" t="s">
        <v>1892</v>
      </c>
      <c r="Q16" s="29">
        <v>4944</v>
      </c>
      <c r="R16" s="30">
        <v>0.158</v>
      </c>
      <c r="S16" s="8" t="str">
        <f t="shared" si="0"/>
        <v>C</v>
      </c>
      <c r="T16" s="8" t="s">
        <v>82</v>
      </c>
      <c r="U16" s="31">
        <v>830.11</v>
      </c>
      <c r="V16" s="31">
        <v>356</v>
      </c>
      <c r="W16" s="118"/>
      <c r="X16" s="60"/>
      <c r="Y16" s="6" t="s">
        <v>295</v>
      </c>
    </row>
    <row r="17" spans="1:25" ht="30" customHeight="1" x14ac:dyDescent="0.15">
      <c r="A17" s="4"/>
      <c r="B17" s="10" t="s">
        <v>1426</v>
      </c>
      <c r="C17" s="10" t="s">
        <v>1428</v>
      </c>
      <c r="D17" s="24" t="s">
        <v>1410</v>
      </c>
      <c r="E17" s="10" t="s">
        <v>296</v>
      </c>
      <c r="F17" s="8" t="s">
        <v>290</v>
      </c>
      <c r="G17" s="8" t="s">
        <v>284</v>
      </c>
      <c r="H17" s="10" t="s">
        <v>42</v>
      </c>
      <c r="I17" s="8"/>
      <c r="J17" s="8" t="s">
        <v>2</v>
      </c>
      <c r="K17" s="8" t="s">
        <v>8</v>
      </c>
      <c r="L17" s="8">
        <v>54</v>
      </c>
      <c r="M17" s="11" t="s">
        <v>349</v>
      </c>
      <c r="N17" s="8" t="s">
        <v>1850</v>
      </c>
      <c r="O17" s="12">
        <v>148.81</v>
      </c>
      <c r="P17" s="20" t="s">
        <v>1892</v>
      </c>
      <c r="Q17" s="29">
        <v>2976</v>
      </c>
      <c r="R17" s="30">
        <v>0.15</v>
      </c>
      <c r="S17" s="8" t="str">
        <f t="shared" si="0"/>
        <v>C</v>
      </c>
      <c r="T17" s="8" t="s">
        <v>262</v>
      </c>
      <c r="U17" s="31">
        <v>487</v>
      </c>
      <c r="V17" s="31">
        <v>64</v>
      </c>
      <c r="W17" s="118"/>
      <c r="X17" s="60"/>
      <c r="Y17" s="6" t="s">
        <v>2111</v>
      </c>
    </row>
    <row r="18" spans="1:25" ht="30" customHeight="1" x14ac:dyDescent="0.15">
      <c r="A18" s="4"/>
      <c r="B18" s="10" t="s">
        <v>1426</v>
      </c>
      <c r="C18" s="10" t="s">
        <v>1428</v>
      </c>
      <c r="D18" s="24" t="s">
        <v>1407</v>
      </c>
      <c r="E18" s="10" t="s">
        <v>293</v>
      </c>
      <c r="F18" s="8" t="s">
        <v>290</v>
      </c>
      <c r="G18" s="8" t="s">
        <v>286</v>
      </c>
      <c r="H18" s="10" t="s">
        <v>44</v>
      </c>
      <c r="I18" s="8" t="s">
        <v>66</v>
      </c>
      <c r="J18" s="8" t="s">
        <v>342</v>
      </c>
      <c r="K18" s="8" t="s">
        <v>354</v>
      </c>
      <c r="L18" s="8">
        <v>5</v>
      </c>
      <c r="M18" s="11" t="s">
        <v>349</v>
      </c>
      <c r="N18" s="8" t="s">
        <v>1848</v>
      </c>
      <c r="O18" s="12">
        <v>651</v>
      </c>
      <c r="P18" s="20" t="s">
        <v>1892</v>
      </c>
      <c r="Q18" s="29">
        <v>28753</v>
      </c>
      <c r="R18" s="30">
        <v>0.41699999999999998</v>
      </c>
      <c r="S18" s="8" t="str">
        <f t="shared" si="0"/>
        <v>B</v>
      </c>
      <c r="T18" s="8" t="s">
        <v>344</v>
      </c>
      <c r="U18" s="31">
        <v>2113</v>
      </c>
      <c r="V18" s="31">
        <v>1273</v>
      </c>
      <c r="W18" s="118"/>
      <c r="X18" s="60" t="s">
        <v>2159</v>
      </c>
      <c r="Y18" s="6" t="s">
        <v>2291</v>
      </c>
    </row>
    <row r="19" spans="1:25" ht="30" customHeight="1" x14ac:dyDescent="0.15">
      <c r="A19" s="4"/>
      <c r="B19" s="10" t="s">
        <v>1426</v>
      </c>
      <c r="C19" s="10" t="s">
        <v>1428</v>
      </c>
      <c r="D19" s="24" t="s">
        <v>1407</v>
      </c>
      <c r="E19" s="10" t="s">
        <v>293</v>
      </c>
      <c r="F19" s="8" t="s">
        <v>290</v>
      </c>
      <c r="G19" s="8" t="s">
        <v>289</v>
      </c>
      <c r="H19" s="10" t="s">
        <v>50</v>
      </c>
      <c r="I19" s="8" t="s">
        <v>38</v>
      </c>
      <c r="J19" s="8" t="s">
        <v>2</v>
      </c>
      <c r="K19" s="8" t="s">
        <v>33</v>
      </c>
      <c r="L19" s="8">
        <v>20</v>
      </c>
      <c r="M19" s="11" t="s">
        <v>349</v>
      </c>
      <c r="N19" s="8" t="s">
        <v>1848</v>
      </c>
      <c r="O19" s="12">
        <v>824.1</v>
      </c>
      <c r="P19" s="20" t="s">
        <v>1892</v>
      </c>
      <c r="Q19" s="29">
        <v>18447</v>
      </c>
      <c r="R19" s="30">
        <v>0.35399999999999998</v>
      </c>
      <c r="S19" s="8" t="str">
        <f t="shared" si="0"/>
        <v>B</v>
      </c>
      <c r="T19" s="8" t="s">
        <v>81</v>
      </c>
      <c r="U19" s="31">
        <v>10803</v>
      </c>
      <c r="V19" s="31" t="s">
        <v>1645</v>
      </c>
      <c r="W19" s="118"/>
      <c r="X19" s="7" t="s">
        <v>1402</v>
      </c>
      <c r="Y19" s="6" t="s">
        <v>2160</v>
      </c>
    </row>
    <row r="20" spans="1:25" ht="30" customHeight="1" x14ac:dyDescent="0.15">
      <c r="A20" s="4"/>
      <c r="B20" s="10" t="s">
        <v>1426</v>
      </c>
      <c r="C20" s="10" t="s">
        <v>1428</v>
      </c>
      <c r="D20" s="24" t="s">
        <v>1407</v>
      </c>
      <c r="E20" s="10" t="s">
        <v>293</v>
      </c>
      <c r="F20" s="8" t="s">
        <v>290</v>
      </c>
      <c r="G20" s="8" t="s">
        <v>289</v>
      </c>
      <c r="H20" s="10" t="s">
        <v>51</v>
      </c>
      <c r="I20" s="8"/>
      <c r="J20" s="8" t="s">
        <v>69</v>
      </c>
      <c r="K20" s="8" t="s">
        <v>72</v>
      </c>
      <c r="L20" s="8">
        <v>30</v>
      </c>
      <c r="M20" s="11" t="s">
        <v>349</v>
      </c>
      <c r="N20" s="8" t="s">
        <v>1849</v>
      </c>
      <c r="O20" s="12">
        <v>276.08999999999997</v>
      </c>
      <c r="P20" s="20" t="s">
        <v>1892</v>
      </c>
      <c r="Q20" s="29">
        <v>3255</v>
      </c>
      <c r="R20" s="30">
        <v>7.8E-2</v>
      </c>
      <c r="S20" s="8" t="str">
        <f t="shared" si="0"/>
        <v>C</v>
      </c>
      <c r="T20" s="8" t="s">
        <v>82</v>
      </c>
      <c r="U20" s="31">
        <v>1188.1100000000001</v>
      </c>
      <c r="V20" s="31">
        <v>378</v>
      </c>
      <c r="W20" s="118"/>
      <c r="X20" s="60"/>
      <c r="Y20" s="6" t="s">
        <v>1933</v>
      </c>
    </row>
    <row r="21" spans="1:25" ht="30" customHeight="1" x14ac:dyDescent="0.15">
      <c r="A21" s="4"/>
      <c r="B21" s="10" t="s">
        <v>1426</v>
      </c>
      <c r="C21" s="10" t="s">
        <v>1428</v>
      </c>
      <c r="D21" s="24" t="s">
        <v>1411</v>
      </c>
      <c r="E21" s="10" t="s">
        <v>297</v>
      </c>
      <c r="F21" s="8" t="s">
        <v>290</v>
      </c>
      <c r="G21" s="8" t="s">
        <v>266</v>
      </c>
      <c r="H21" s="10" t="s">
        <v>46</v>
      </c>
      <c r="I21" s="8" t="s">
        <v>38</v>
      </c>
      <c r="J21" s="8" t="s">
        <v>2</v>
      </c>
      <c r="K21" s="8" t="s">
        <v>18</v>
      </c>
      <c r="L21" s="8">
        <v>34</v>
      </c>
      <c r="M21" s="11" t="s">
        <v>349</v>
      </c>
      <c r="N21" s="8" t="s">
        <v>1849</v>
      </c>
      <c r="O21" s="12">
        <v>545.37</v>
      </c>
      <c r="P21" s="20" t="s">
        <v>1892</v>
      </c>
      <c r="Q21" s="29">
        <v>9776</v>
      </c>
      <c r="R21" s="30">
        <v>0.23</v>
      </c>
      <c r="S21" s="8" t="str">
        <f t="shared" si="0"/>
        <v>C</v>
      </c>
      <c r="T21" s="8" t="s">
        <v>81</v>
      </c>
      <c r="U21" s="31">
        <v>6489</v>
      </c>
      <c r="V21" s="31" t="s">
        <v>1645</v>
      </c>
      <c r="W21" s="118"/>
      <c r="X21" s="7" t="s">
        <v>867</v>
      </c>
      <c r="Y21" s="6" t="s">
        <v>298</v>
      </c>
    </row>
    <row r="22" spans="1:25" ht="30" customHeight="1" x14ac:dyDescent="0.15">
      <c r="A22" s="4"/>
      <c r="B22" s="10" t="s">
        <v>1426</v>
      </c>
      <c r="C22" s="10" t="s">
        <v>1428</v>
      </c>
      <c r="D22" s="18" t="s">
        <v>1406</v>
      </c>
      <c r="E22" s="10" t="s">
        <v>292</v>
      </c>
      <c r="F22" s="8" t="s">
        <v>290</v>
      </c>
      <c r="G22" s="8" t="s">
        <v>278</v>
      </c>
      <c r="H22" s="10" t="s">
        <v>2161</v>
      </c>
      <c r="I22" s="8" t="s">
        <v>2158</v>
      </c>
      <c r="J22" s="8" t="s">
        <v>2</v>
      </c>
      <c r="K22" s="8" t="s">
        <v>71</v>
      </c>
      <c r="L22" s="8">
        <v>9</v>
      </c>
      <c r="M22" s="11" t="s">
        <v>349</v>
      </c>
      <c r="N22" s="8" t="s">
        <v>1848</v>
      </c>
      <c r="O22" s="12">
        <v>721.56</v>
      </c>
      <c r="P22" s="20" t="s">
        <v>1892</v>
      </c>
      <c r="Q22" s="29" t="s">
        <v>1679</v>
      </c>
      <c r="R22" s="30">
        <v>8.1000000000000003E-2</v>
      </c>
      <c r="S22" s="8" t="str">
        <f t="shared" si="0"/>
        <v>C</v>
      </c>
      <c r="T22" s="8" t="s">
        <v>82</v>
      </c>
      <c r="U22" s="31">
        <v>1334</v>
      </c>
      <c r="V22" s="31">
        <v>154</v>
      </c>
      <c r="W22" s="118" t="s">
        <v>2296</v>
      </c>
      <c r="X22" s="60" t="s">
        <v>1936</v>
      </c>
      <c r="Y22" s="6" t="s">
        <v>299</v>
      </c>
    </row>
    <row r="23" spans="1:25" ht="30" customHeight="1" x14ac:dyDescent="0.15">
      <c r="A23" s="4"/>
      <c r="B23" s="10" t="s">
        <v>1426</v>
      </c>
      <c r="C23" s="10" t="s">
        <v>1428</v>
      </c>
      <c r="D23" s="24" t="s">
        <v>1407</v>
      </c>
      <c r="E23" s="10" t="s">
        <v>293</v>
      </c>
      <c r="F23" s="8" t="s">
        <v>290</v>
      </c>
      <c r="G23" s="8" t="s">
        <v>278</v>
      </c>
      <c r="H23" s="10" t="s">
        <v>49</v>
      </c>
      <c r="I23" s="8"/>
      <c r="J23" s="8" t="s">
        <v>2</v>
      </c>
      <c r="K23" s="8" t="s">
        <v>18</v>
      </c>
      <c r="L23" s="8">
        <v>34</v>
      </c>
      <c r="M23" s="11" t="s">
        <v>349</v>
      </c>
      <c r="N23" s="8" t="s">
        <v>1849</v>
      </c>
      <c r="O23" s="12">
        <v>1057</v>
      </c>
      <c r="P23" s="20" t="s">
        <v>1892</v>
      </c>
      <c r="Q23" s="29">
        <v>18119</v>
      </c>
      <c r="R23" s="30">
        <v>0.25700000000000001</v>
      </c>
      <c r="S23" s="8" t="str">
        <f t="shared" si="0"/>
        <v>C</v>
      </c>
      <c r="T23" s="8" t="s">
        <v>81</v>
      </c>
      <c r="U23" s="31">
        <v>19956</v>
      </c>
      <c r="V23" s="31" t="s">
        <v>1645</v>
      </c>
      <c r="W23" s="118"/>
      <c r="X23" s="60"/>
      <c r="Y23" s="6" t="s">
        <v>300</v>
      </c>
    </row>
    <row r="24" spans="1:25" ht="30" customHeight="1" x14ac:dyDescent="0.15">
      <c r="A24" s="4"/>
      <c r="B24" s="10" t="s">
        <v>1426</v>
      </c>
      <c r="C24" s="10" t="s">
        <v>1428</v>
      </c>
      <c r="D24" s="24" t="s">
        <v>1407</v>
      </c>
      <c r="E24" s="10" t="s">
        <v>293</v>
      </c>
      <c r="F24" s="8" t="s">
        <v>290</v>
      </c>
      <c r="G24" s="8" t="s">
        <v>285</v>
      </c>
      <c r="H24" s="10" t="s">
        <v>39</v>
      </c>
      <c r="I24" s="8"/>
      <c r="J24" s="8" t="s">
        <v>2</v>
      </c>
      <c r="K24" s="8" t="s">
        <v>35</v>
      </c>
      <c r="L24" s="8">
        <v>23</v>
      </c>
      <c r="M24" s="11" t="s">
        <v>349</v>
      </c>
      <c r="N24" s="8" t="s">
        <v>1848</v>
      </c>
      <c r="O24" s="12">
        <v>806</v>
      </c>
      <c r="P24" s="20" t="s">
        <v>1892</v>
      </c>
      <c r="Q24" s="29">
        <v>16466</v>
      </c>
      <c r="R24" s="30">
        <v>0.33500000000000002</v>
      </c>
      <c r="S24" s="8" t="str">
        <f t="shared" si="0"/>
        <v>B</v>
      </c>
      <c r="T24" s="8" t="s">
        <v>81</v>
      </c>
      <c r="U24" s="31">
        <v>10905.64</v>
      </c>
      <c r="V24" s="31" t="s">
        <v>1645</v>
      </c>
      <c r="W24" s="118"/>
      <c r="X24" s="60"/>
      <c r="Y24" s="6" t="s">
        <v>301</v>
      </c>
    </row>
    <row r="25" spans="1:25" ht="30" customHeight="1" x14ac:dyDescent="0.15">
      <c r="A25" s="4"/>
      <c r="B25" s="10" t="s">
        <v>1426</v>
      </c>
      <c r="C25" s="10" t="s">
        <v>1428</v>
      </c>
      <c r="D25" s="24" t="s">
        <v>1411</v>
      </c>
      <c r="E25" s="10" t="s">
        <v>297</v>
      </c>
      <c r="F25" s="8" t="s">
        <v>290</v>
      </c>
      <c r="G25" s="8" t="s">
        <v>287</v>
      </c>
      <c r="H25" s="10" t="s">
        <v>1378</v>
      </c>
      <c r="I25" s="8" t="s">
        <v>66</v>
      </c>
      <c r="J25" s="8" t="s">
        <v>2</v>
      </c>
      <c r="K25" s="8" t="s">
        <v>67</v>
      </c>
      <c r="L25" s="8">
        <v>36</v>
      </c>
      <c r="M25" s="11" t="s">
        <v>349</v>
      </c>
      <c r="N25" s="8" t="s">
        <v>1849</v>
      </c>
      <c r="O25" s="12">
        <v>420.15</v>
      </c>
      <c r="P25" s="20" t="s">
        <v>1892</v>
      </c>
      <c r="Q25" s="29">
        <v>11722</v>
      </c>
      <c r="R25" s="30">
        <v>0.32</v>
      </c>
      <c r="S25" s="8" t="str">
        <f t="shared" si="0"/>
        <v>B</v>
      </c>
      <c r="T25" s="8" t="s">
        <v>81</v>
      </c>
      <c r="U25" s="31">
        <v>6737</v>
      </c>
      <c r="V25" s="31" t="s">
        <v>1645</v>
      </c>
      <c r="W25" s="118"/>
      <c r="X25" s="60" t="s">
        <v>1577</v>
      </c>
      <c r="Y25" s="6" t="s">
        <v>302</v>
      </c>
    </row>
    <row r="26" spans="1:25" ht="30" customHeight="1" x14ac:dyDescent="0.15">
      <c r="A26" s="4"/>
      <c r="B26" s="10" t="s">
        <v>1426</v>
      </c>
      <c r="C26" s="10" t="s">
        <v>1428</v>
      </c>
      <c r="D26" s="24" t="s">
        <v>1407</v>
      </c>
      <c r="E26" s="10" t="s">
        <v>293</v>
      </c>
      <c r="F26" s="8" t="s">
        <v>290</v>
      </c>
      <c r="G26" s="8" t="s">
        <v>270</v>
      </c>
      <c r="H26" s="10" t="s">
        <v>43</v>
      </c>
      <c r="I26" s="8"/>
      <c r="J26" s="8" t="s">
        <v>69</v>
      </c>
      <c r="K26" s="8" t="s">
        <v>26</v>
      </c>
      <c r="L26" s="8">
        <v>28</v>
      </c>
      <c r="M26" s="11" t="s">
        <v>349</v>
      </c>
      <c r="N26" s="8" t="s">
        <v>1849</v>
      </c>
      <c r="O26" s="12">
        <v>318.25</v>
      </c>
      <c r="P26" s="20" t="s">
        <v>1892</v>
      </c>
      <c r="Q26" s="29">
        <v>5940</v>
      </c>
      <c r="R26" s="30">
        <v>0.25</v>
      </c>
      <c r="S26" s="8" t="str">
        <f t="shared" si="0"/>
        <v>C</v>
      </c>
      <c r="T26" s="8" t="s">
        <v>82</v>
      </c>
      <c r="U26" s="31">
        <v>1405.375</v>
      </c>
      <c r="V26" s="31">
        <v>817</v>
      </c>
      <c r="W26" s="118"/>
      <c r="X26" s="60"/>
      <c r="Y26" s="6" t="s">
        <v>303</v>
      </c>
    </row>
    <row r="27" spans="1:25" ht="30" customHeight="1" x14ac:dyDescent="0.15">
      <c r="A27" s="4"/>
      <c r="B27" s="10" t="s">
        <v>1426</v>
      </c>
      <c r="C27" s="10" t="s">
        <v>1428</v>
      </c>
      <c r="D27" s="24" t="s">
        <v>1407</v>
      </c>
      <c r="E27" s="10" t="s">
        <v>293</v>
      </c>
      <c r="F27" s="8" t="s">
        <v>290</v>
      </c>
      <c r="G27" s="8" t="s">
        <v>274</v>
      </c>
      <c r="H27" s="10" t="s">
        <v>52</v>
      </c>
      <c r="I27" s="8"/>
      <c r="J27" s="8" t="s">
        <v>69</v>
      </c>
      <c r="K27" s="8" t="s">
        <v>30</v>
      </c>
      <c r="L27" s="8">
        <v>35</v>
      </c>
      <c r="M27" s="11" t="s">
        <v>349</v>
      </c>
      <c r="N27" s="8" t="s">
        <v>1849</v>
      </c>
      <c r="O27" s="12">
        <v>318.45</v>
      </c>
      <c r="P27" s="20" t="s">
        <v>1892</v>
      </c>
      <c r="Q27" s="29">
        <v>4782</v>
      </c>
      <c r="R27" s="30">
        <v>0.16300000000000001</v>
      </c>
      <c r="S27" s="8" t="str">
        <f t="shared" si="0"/>
        <v>C</v>
      </c>
      <c r="T27" s="8" t="s">
        <v>82</v>
      </c>
      <c r="U27" s="31">
        <v>1395</v>
      </c>
      <c r="V27" s="31">
        <v>249</v>
      </c>
      <c r="W27" s="118"/>
      <c r="X27" s="60"/>
      <c r="Y27" s="6" t="s">
        <v>304</v>
      </c>
    </row>
    <row r="28" spans="1:25" ht="30" customHeight="1" x14ac:dyDescent="0.15">
      <c r="A28" s="4"/>
      <c r="B28" s="10" t="s">
        <v>1426</v>
      </c>
      <c r="C28" s="10" t="s">
        <v>1428</v>
      </c>
      <c r="D28" s="24" t="s">
        <v>1407</v>
      </c>
      <c r="E28" s="10" t="s">
        <v>293</v>
      </c>
      <c r="F28" s="8" t="s">
        <v>290</v>
      </c>
      <c r="G28" s="8" t="s">
        <v>274</v>
      </c>
      <c r="H28" s="10" t="s">
        <v>64</v>
      </c>
      <c r="I28" s="8"/>
      <c r="J28" s="8" t="s">
        <v>256</v>
      </c>
      <c r="K28" s="8" t="s">
        <v>912</v>
      </c>
      <c r="L28" s="8">
        <v>8</v>
      </c>
      <c r="M28" s="11"/>
      <c r="N28" s="8" t="s">
        <v>1848</v>
      </c>
      <c r="O28" s="12">
        <v>435.86</v>
      </c>
      <c r="P28" s="20" t="s">
        <v>1892</v>
      </c>
      <c r="Q28" s="29">
        <v>23663</v>
      </c>
      <c r="R28" s="30">
        <v>0.48</v>
      </c>
      <c r="S28" s="8" t="str">
        <f t="shared" si="0"/>
        <v>B</v>
      </c>
      <c r="T28" s="8" t="s">
        <v>82</v>
      </c>
      <c r="U28" s="31">
        <v>574</v>
      </c>
      <c r="V28" s="31">
        <v>27</v>
      </c>
      <c r="W28" s="118"/>
      <c r="X28" s="60"/>
      <c r="Y28" s="6" t="s">
        <v>305</v>
      </c>
    </row>
    <row r="29" spans="1:25" ht="30" customHeight="1" x14ac:dyDescent="0.15">
      <c r="A29" s="4"/>
      <c r="B29" s="10" t="s">
        <v>1426</v>
      </c>
      <c r="C29" s="10" t="s">
        <v>1428</v>
      </c>
      <c r="D29" s="24" t="s">
        <v>1407</v>
      </c>
      <c r="E29" s="10" t="s">
        <v>293</v>
      </c>
      <c r="F29" s="8" t="s">
        <v>290</v>
      </c>
      <c r="G29" s="8" t="s">
        <v>279</v>
      </c>
      <c r="H29" s="10" t="s">
        <v>48</v>
      </c>
      <c r="I29" s="8"/>
      <c r="J29" s="8" t="s">
        <v>69</v>
      </c>
      <c r="K29" s="8" t="s">
        <v>37</v>
      </c>
      <c r="L29" s="8">
        <v>24</v>
      </c>
      <c r="M29" s="11" t="s">
        <v>349</v>
      </c>
      <c r="N29" s="8" t="s">
        <v>1849</v>
      </c>
      <c r="O29" s="12">
        <v>698</v>
      </c>
      <c r="P29" s="20" t="s">
        <v>1892</v>
      </c>
      <c r="Q29" s="29">
        <v>38614</v>
      </c>
      <c r="R29" s="30">
        <v>0.41299999999999998</v>
      </c>
      <c r="S29" s="8" t="str">
        <f t="shared" si="0"/>
        <v>B</v>
      </c>
      <c r="T29" s="8" t="s">
        <v>82</v>
      </c>
      <c r="U29" s="31">
        <v>2271.63</v>
      </c>
      <c r="V29" s="31">
        <v>1405</v>
      </c>
      <c r="W29" s="118"/>
      <c r="X29" s="60"/>
      <c r="Y29" s="6" t="s">
        <v>306</v>
      </c>
    </row>
    <row r="30" spans="1:25" ht="30" customHeight="1" x14ac:dyDescent="0.15">
      <c r="A30" s="4"/>
      <c r="B30" s="10" t="s">
        <v>1427</v>
      </c>
      <c r="C30" s="10" t="s">
        <v>1428</v>
      </c>
      <c r="D30" s="18" t="s">
        <v>1406</v>
      </c>
      <c r="E30" s="10" t="s">
        <v>1404</v>
      </c>
      <c r="F30" s="8" t="s">
        <v>290</v>
      </c>
      <c r="G30" s="8" t="s">
        <v>341</v>
      </c>
      <c r="H30" s="10" t="s">
        <v>345</v>
      </c>
      <c r="I30" s="8"/>
      <c r="J30" s="8" t="s">
        <v>342</v>
      </c>
      <c r="K30" s="8" t="s">
        <v>343</v>
      </c>
      <c r="L30" s="8">
        <v>6</v>
      </c>
      <c r="M30" s="11"/>
      <c r="N30" s="8" t="s">
        <v>1848</v>
      </c>
      <c r="O30" s="12">
        <v>733</v>
      </c>
      <c r="P30" s="20" t="s">
        <v>1892</v>
      </c>
      <c r="Q30" s="29">
        <v>12604</v>
      </c>
      <c r="R30" s="30">
        <v>0.14599999999999999</v>
      </c>
      <c r="S30" s="8" t="str">
        <f t="shared" si="0"/>
        <v>C</v>
      </c>
      <c r="T30" s="8" t="s">
        <v>344</v>
      </c>
      <c r="U30" s="31">
        <v>2502</v>
      </c>
      <c r="V30" s="31">
        <v>658</v>
      </c>
      <c r="W30" s="118" t="s">
        <v>2297</v>
      </c>
      <c r="X30" s="61"/>
      <c r="Y30" s="6" t="s">
        <v>1935</v>
      </c>
    </row>
    <row r="31" spans="1:25" ht="30" customHeight="1" x14ac:dyDescent="0.15">
      <c r="A31" s="4"/>
      <c r="B31" s="10" t="s">
        <v>1426</v>
      </c>
      <c r="C31" s="10" t="s">
        <v>1428</v>
      </c>
      <c r="D31" s="24" t="s">
        <v>1416</v>
      </c>
      <c r="E31" s="10" t="s">
        <v>1168</v>
      </c>
      <c r="F31" s="8" t="s">
        <v>307</v>
      </c>
      <c r="G31" s="8" t="s">
        <v>267</v>
      </c>
      <c r="H31" s="10" t="s">
        <v>53</v>
      </c>
      <c r="I31" s="8"/>
      <c r="J31" s="8" t="s">
        <v>69</v>
      </c>
      <c r="K31" s="8" t="s">
        <v>67</v>
      </c>
      <c r="L31" s="8">
        <v>36</v>
      </c>
      <c r="M31" s="11" t="s">
        <v>349</v>
      </c>
      <c r="N31" s="8" t="s">
        <v>1849</v>
      </c>
      <c r="O31" s="12">
        <v>172.24</v>
      </c>
      <c r="P31" s="20" t="s">
        <v>1892</v>
      </c>
      <c r="Q31" s="29">
        <v>1107</v>
      </c>
      <c r="R31" s="30">
        <v>0.23</v>
      </c>
      <c r="S31" s="8" t="str">
        <f t="shared" si="0"/>
        <v>C</v>
      </c>
      <c r="T31" s="8" t="s">
        <v>81</v>
      </c>
      <c r="U31" s="31">
        <v>89</v>
      </c>
      <c r="V31" s="31" t="s">
        <v>1645</v>
      </c>
      <c r="W31" s="118" t="s">
        <v>2298</v>
      </c>
      <c r="X31" s="60"/>
      <c r="Y31" s="6" t="s">
        <v>308</v>
      </c>
    </row>
    <row r="32" spans="1:25" ht="30" customHeight="1" x14ac:dyDescent="0.15">
      <c r="A32" s="4"/>
      <c r="B32" s="10" t="s">
        <v>1426</v>
      </c>
      <c r="C32" s="10" t="s">
        <v>1428</v>
      </c>
      <c r="D32" s="24" t="s">
        <v>1416</v>
      </c>
      <c r="E32" s="10" t="s">
        <v>1168</v>
      </c>
      <c r="F32" s="8" t="s">
        <v>307</v>
      </c>
      <c r="G32" s="8" t="s">
        <v>271</v>
      </c>
      <c r="H32" s="10" t="s">
        <v>1198</v>
      </c>
      <c r="I32" s="8" t="s">
        <v>38</v>
      </c>
      <c r="J32" s="8" t="s">
        <v>73</v>
      </c>
      <c r="K32" s="8" t="s">
        <v>26</v>
      </c>
      <c r="L32" s="8">
        <v>28</v>
      </c>
      <c r="M32" s="11" t="s">
        <v>204</v>
      </c>
      <c r="N32" s="8" t="s">
        <v>1848</v>
      </c>
      <c r="O32" s="12">
        <v>987.46</v>
      </c>
      <c r="P32" s="20" t="s">
        <v>1892</v>
      </c>
      <c r="Q32" s="29">
        <v>8794</v>
      </c>
      <c r="R32" s="30">
        <v>0.18</v>
      </c>
      <c r="S32" s="8" t="str">
        <f t="shared" si="0"/>
        <v>C</v>
      </c>
      <c r="T32" s="8" t="s">
        <v>82</v>
      </c>
      <c r="U32" s="31">
        <v>3642</v>
      </c>
      <c r="V32" s="31">
        <v>782</v>
      </c>
      <c r="W32" s="118"/>
      <c r="X32" s="107" t="s">
        <v>2225</v>
      </c>
      <c r="Y32" s="6" t="s">
        <v>309</v>
      </c>
    </row>
    <row r="33" spans="1:25" ht="30" customHeight="1" x14ac:dyDescent="0.15">
      <c r="A33" s="4"/>
      <c r="B33" s="10" t="s">
        <v>1426</v>
      </c>
      <c r="C33" s="10" t="s">
        <v>1428</v>
      </c>
      <c r="D33" s="24" t="s">
        <v>1416</v>
      </c>
      <c r="E33" s="10" t="s">
        <v>1168</v>
      </c>
      <c r="F33" s="8" t="s">
        <v>307</v>
      </c>
      <c r="G33" s="8" t="s">
        <v>275</v>
      </c>
      <c r="H33" s="10" t="s">
        <v>1197</v>
      </c>
      <c r="I33" s="8" t="s">
        <v>38</v>
      </c>
      <c r="J33" s="8" t="s">
        <v>2</v>
      </c>
      <c r="K33" s="8" t="s">
        <v>21</v>
      </c>
      <c r="L33" s="8">
        <v>37</v>
      </c>
      <c r="M33" s="11" t="s">
        <v>349</v>
      </c>
      <c r="N33" s="8" t="s">
        <v>1849</v>
      </c>
      <c r="O33" s="12">
        <v>353</v>
      </c>
      <c r="P33" s="20" t="s">
        <v>1892</v>
      </c>
      <c r="Q33" s="29">
        <v>0</v>
      </c>
      <c r="R33" s="30">
        <v>0</v>
      </c>
      <c r="S33" s="8" t="str">
        <f t="shared" si="0"/>
        <v>C</v>
      </c>
      <c r="T33" s="8" t="s">
        <v>82</v>
      </c>
      <c r="U33" s="31">
        <v>883</v>
      </c>
      <c r="V33" s="31">
        <v>0</v>
      </c>
      <c r="W33" s="118"/>
      <c r="X33" s="61" t="s">
        <v>1605</v>
      </c>
      <c r="Y33" s="6" t="s">
        <v>1604</v>
      </c>
    </row>
    <row r="34" spans="1:25" ht="30" customHeight="1" x14ac:dyDescent="0.15">
      <c r="A34" s="4"/>
      <c r="B34" s="10" t="s">
        <v>1426</v>
      </c>
      <c r="C34" s="10" t="s">
        <v>1428</v>
      </c>
      <c r="D34" s="24" t="s">
        <v>1416</v>
      </c>
      <c r="E34" s="10" t="s">
        <v>1168</v>
      </c>
      <c r="F34" s="8" t="s">
        <v>307</v>
      </c>
      <c r="G34" s="8" t="s">
        <v>282</v>
      </c>
      <c r="H34" s="10" t="s">
        <v>54</v>
      </c>
      <c r="I34" s="8"/>
      <c r="J34" s="8" t="s">
        <v>69</v>
      </c>
      <c r="K34" s="8" t="s">
        <v>18</v>
      </c>
      <c r="L34" s="8">
        <v>34</v>
      </c>
      <c r="M34" s="11" t="s">
        <v>349</v>
      </c>
      <c r="N34" s="8" t="s">
        <v>1849</v>
      </c>
      <c r="O34" s="12">
        <v>174</v>
      </c>
      <c r="P34" s="20" t="s">
        <v>1892</v>
      </c>
      <c r="Q34" s="29">
        <v>2159</v>
      </c>
      <c r="R34" s="30">
        <v>0.4</v>
      </c>
      <c r="S34" s="8" t="str">
        <f t="shared" si="0"/>
        <v>B</v>
      </c>
      <c r="T34" s="8" t="s">
        <v>81</v>
      </c>
      <c r="U34" s="31">
        <v>76</v>
      </c>
      <c r="V34" s="31" t="s">
        <v>1645</v>
      </c>
      <c r="W34" s="118" t="s">
        <v>2299</v>
      </c>
      <c r="X34" s="60"/>
      <c r="Y34" s="6" t="s">
        <v>311</v>
      </c>
    </row>
    <row r="35" spans="1:25" ht="30" customHeight="1" x14ac:dyDescent="0.15">
      <c r="A35" s="4"/>
      <c r="B35" s="10" t="s">
        <v>1426</v>
      </c>
      <c r="C35" s="10" t="s">
        <v>1428</v>
      </c>
      <c r="D35" s="24" t="s">
        <v>1416</v>
      </c>
      <c r="E35" s="10" t="s">
        <v>312</v>
      </c>
      <c r="F35" s="8" t="s">
        <v>307</v>
      </c>
      <c r="G35" s="8" t="s">
        <v>288</v>
      </c>
      <c r="H35" s="10" t="s">
        <v>55</v>
      </c>
      <c r="I35" s="8" t="s">
        <v>38</v>
      </c>
      <c r="J35" s="8" t="s">
        <v>2</v>
      </c>
      <c r="K35" s="8" t="s">
        <v>72</v>
      </c>
      <c r="L35" s="8">
        <v>30</v>
      </c>
      <c r="M35" s="11" t="s">
        <v>349</v>
      </c>
      <c r="N35" s="8" t="s">
        <v>1849</v>
      </c>
      <c r="O35" s="12">
        <v>389.4</v>
      </c>
      <c r="P35" s="20" t="s">
        <v>1892</v>
      </c>
      <c r="Q35" s="29">
        <v>794</v>
      </c>
      <c r="R35" s="30">
        <v>5.9424326829999999E-2</v>
      </c>
      <c r="S35" s="8" t="str">
        <f t="shared" si="0"/>
        <v>C</v>
      </c>
      <c r="T35" s="8" t="s">
        <v>82</v>
      </c>
      <c r="U35" s="31">
        <v>1051</v>
      </c>
      <c r="V35" s="31">
        <v>0</v>
      </c>
      <c r="W35" s="118" t="s">
        <v>2300</v>
      </c>
      <c r="X35" s="60" t="s">
        <v>1603</v>
      </c>
      <c r="Y35" s="6" t="s">
        <v>313</v>
      </c>
    </row>
    <row r="36" spans="1:25" ht="30" customHeight="1" x14ac:dyDescent="0.15">
      <c r="A36" s="4"/>
      <c r="B36" s="10" t="s">
        <v>1426</v>
      </c>
      <c r="C36" s="10" t="s">
        <v>1428</v>
      </c>
      <c r="D36" s="24" t="s">
        <v>1418</v>
      </c>
      <c r="E36" s="10" t="s">
        <v>1570</v>
      </c>
      <c r="F36" s="8" t="s">
        <v>314</v>
      </c>
      <c r="G36" s="8" t="s">
        <v>272</v>
      </c>
      <c r="H36" s="10" t="s">
        <v>56</v>
      </c>
      <c r="I36" s="8" t="s">
        <v>38</v>
      </c>
      <c r="J36" s="8" t="s">
        <v>2</v>
      </c>
      <c r="K36" s="8" t="s">
        <v>27</v>
      </c>
      <c r="L36" s="8">
        <v>21</v>
      </c>
      <c r="M36" s="11" t="s">
        <v>349</v>
      </c>
      <c r="N36" s="8" t="s">
        <v>1848</v>
      </c>
      <c r="O36" s="12">
        <v>788.58</v>
      </c>
      <c r="P36" s="20" t="s">
        <v>1892</v>
      </c>
      <c r="Q36" s="29">
        <v>11907</v>
      </c>
      <c r="R36" s="30">
        <v>0.14599999999999999</v>
      </c>
      <c r="S36" s="8" t="str">
        <f t="shared" si="0"/>
        <v>C</v>
      </c>
      <c r="T36" s="8" t="s">
        <v>82</v>
      </c>
      <c r="U36" s="31">
        <v>4692</v>
      </c>
      <c r="V36" s="31">
        <v>218</v>
      </c>
      <c r="W36" s="118"/>
      <c r="X36" s="107" t="s">
        <v>2274</v>
      </c>
      <c r="Y36" s="6" t="s">
        <v>316</v>
      </c>
    </row>
    <row r="37" spans="1:25" ht="30" customHeight="1" x14ac:dyDescent="0.15">
      <c r="A37" s="4"/>
      <c r="B37" s="77" t="s">
        <v>1426</v>
      </c>
      <c r="C37" s="77" t="s">
        <v>1428</v>
      </c>
      <c r="D37" s="78" t="s">
        <v>1554</v>
      </c>
      <c r="E37" s="77" t="s">
        <v>317</v>
      </c>
      <c r="F37" s="66" t="s">
        <v>264</v>
      </c>
      <c r="G37" s="66" t="s">
        <v>264</v>
      </c>
      <c r="H37" s="77" t="s">
        <v>2149</v>
      </c>
      <c r="I37" s="66"/>
      <c r="J37" s="66" t="s">
        <v>69</v>
      </c>
      <c r="K37" s="66" t="s">
        <v>21</v>
      </c>
      <c r="L37" s="66">
        <v>37</v>
      </c>
      <c r="M37" s="67" t="s">
        <v>349</v>
      </c>
      <c r="N37" s="66" t="s">
        <v>1849</v>
      </c>
      <c r="O37" s="79">
        <v>365</v>
      </c>
      <c r="P37" s="20" t="s">
        <v>1892</v>
      </c>
      <c r="Q37" s="45">
        <v>184</v>
      </c>
      <c r="R37" s="65">
        <v>1.6800000000000001E-3</v>
      </c>
      <c r="S37" s="66" t="str">
        <f t="shared" si="0"/>
        <v>C</v>
      </c>
      <c r="T37" s="66" t="s">
        <v>81</v>
      </c>
      <c r="U37" s="37">
        <v>220</v>
      </c>
      <c r="V37" s="37" t="s">
        <v>1645</v>
      </c>
      <c r="W37" s="118" t="s">
        <v>2301</v>
      </c>
      <c r="X37" s="80"/>
      <c r="Y37" s="81" t="s">
        <v>318</v>
      </c>
    </row>
    <row r="38" spans="1:25" ht="30" customHeight="1" x14ac:dyDescent="0.15">
      <c r="A38" s="4"/>
      <c r="B38" s="10" t="s">
        <v>1426</v>
      </c>
      <c r="C38" s="10" t="s">
        <v>1428</v>
      </c>
      <c r="D38" s="24" t="s">
        <v>1554</v>
      </c>
      <c r="E38" s="10" t="s">
        <v>317</v>
      </c>
      <c r="F38" s="8" t="s">
        <v>264</v>
      </c>
      <c r="G38" s="8" t="s">
        <v>280</v>
      </c>
      <c r="H38" s="10" t="s">
        <v>355</v>
      </c>
      <c r="I38" s="8" t="s">
        <v>38</v>
      </c>
      <c r="J38" s="8" t="s">
        <v>2</v>
      </c>
      <c r="K38" s="8" t="s">
        <v>74</v>
      </c>
      <c r="L38" s="8">
        <v>29</v>
      </c>
      <c r="M38" s="11" t="s">
        <v>349</v>
      </c>
      <c r="N38" s="8" t="s">
        <v>1849</v>
      </c>
      <c r="O38" s="12">
        <v>2103</v>
      </c>
      <c r="P38" s="20" t="s">
        <v>1892</v>
      </c>
      <c r="Q38" s="29">
        <v>7365</v>
      </c>
      <c r="R38" s="30">
        <v>0.1037</v>
      </c>
      <c r="S38" s="8" t="str">
        <f t="shared" si="0"/>
        <v>C</v>
      </c>
      <c r="T38" s="8" t="s">
        <v>344</v>
      </c>
      <c r="U38" s="31">
        <v>56377</v>
      </c>
      <c r="V38" s="31">
        <v>210</v>
      </c>
      <c r="W38" s="118" t="s">
        <v>2302</v>
      </c>
      <c r="X38" s="60" t="s">
        <v>1606</v>
      </c>
      <c r="Y38" s="6" t="s">
        <v>319</v>
      </c>
    </row>
    <row r="39" spans="1:25" ht="30" customHeight="1" x14ac:dyDescent="0.15">
      <c r="A39" s="4"/>
      <c r="B39" s="10" t="s">
        <v>1426</v>
      </c>
      <c r="C39" s="10" t="s">
        <v>1428</v>
      </c>
      <c r="D39" s="24" t="s">
        <v>1554</v>
      </c>
      <c r="E39" s="10" t="s">
        <v>317</v>
      </c>
      <c r="F39" s="8" t="s">
        <v>264</v>
      </c>
      <c r="G39" s="8" t="s">
        <v>280</v>
      </c>
      <c r="H39" s="10" t="s">
        <v>356</v>
      </c>
      <c r="I39" s="8"/>
      <c r="J39" s="8" t="s">
        <v>2</v>
      </c>
      <c r="K39" s="8" t="s">
        <v>11</v>
      </c>
      <c r="L39" s="8">
        <v>53</v>
      </c>
      <c r="M39" s="11" t="s">
        <v>349</v>
      </c>
      <c r="N39" s="8" t="s">
        <v>1850</v>
      </c>
      <c r="O39" s="12">
        <v>1045.9000000000001</v>
      </c>
      <c r="P39" s="20" t="s">
        <v>1892</v>
      </c>
      <c r="Q39" s="29">
        <v>35003</v>
      </c>
      <c r="R39" s="30" t="s">
        <v>244</v>
      </c>
      <c r="S39" s="8" t="str">
        <f t="shared" si="0"/>
        <v>-</v>
      </c>
      <c r="T39" s="8" t="s">
        <v>344</v>
      </c>
      <c r="U39" s="31">
        <v>42983</v>
      </c>
      <c r="V39" s="31">
        <v>9951</v>
      </c>
      <c r="W39" s="118"/>
      <c r="X39" s="60"/>
      <c r="Y39" s="6" t="s">
        <v>320</v>
      </c>
    </row>
    <row r="40" spans="1:25" ht="30" customHeight="1" x14ac:dyDescent="0.15">
      <c r="A40" s="4"/>
      <c r="B40" s="10" t="s">
        <v>1426</v>
      </c>
      <c r="C40" s="10" t="s">
        <v>1428</v>
      </c>
      <c r="D40" s="24" t="s">
        <v>1555</v>
      </c>
      <c r="E40" s="10" t="s">
        <v>1403</v>
      </c>
      <c r="F40" s="8" t="s">
        <v>346</v>
      </c>
      <c r="G40" s="8" t="s">
        <v>347</v>
      </c>
      <c r="H40" s="10" t="s">
        <v>348</v>
      </c>
      <c r="I40" s="8" t="s">
        <v>38</v>
      </c>
      <c r="J40" s="8" t="s">
        <v>2</v>
      </c>
      <c r="K40" s="8" t="s">
        <v>33</v>
      </c>
      <c r="L40" s="8">
        <v>20</v>
      </c>
      <c r="M40" s="11" t="s">
        <v>349</v>
      </c>
      <c r="N40" s="8" t="s">
        <v>1848</v>
      </c>
      <c r="O40" s="12">
        <v>152.82</v>
      </c>
      <c r="P40" s="20" t="s">
        <v>1892</v>
      </c>
      <c r="Q40" s="29">
        <v>1364</v>
      </c>
      <c r="R40" s="30">
        <v>7.0000000000000007E-2</v>
      </c>
      <c r="S40" s="8" t="str">
        <f t="shared" si="0"/>
        <v>C</v>
      </c>
      <c r="T40" s="8" t="s">
        <v>82</v>
      </c>
      <c r="U40" s="31">
        <v>6603</v>
      </c>
      <c r="V40" s="31">
        <v>0</v>
      </c>
      <c r="W40" s="118"/>
      <c r="X40" s="61" t="s">
        <v>2210</v>
      </c>
      <c r="Y40" s="6" t="s">
        <v>1934</v>
      </c>
    </row>
    <row r="41" spans="1:25" ht="30" customHeight="1" x14ac:dyDescent="0.15">
      <c r="A41" s="4"/>
      <c r="B41" s="10" t="s">
        <v>1426</v>
      </c>
      <c r="C41" s="10" t="s">
        <v>1428</v>
      </c>
      <c r="D41" s="24" t="s">
        <v>1421</v>
      </c>
      <c r="E41" s="10" t="s">
        <v>1170</v>
      </c>
      <c r="F41" s="8" t="s">
        <v>321</v>
      </c>
      <c r="G41" s="8" t="s">
        <v>268</v>
      </c>
      <c r="H41" s="10" t="s">
        <v>58</v>
      </c>
      <c r="I41" s="8" t="s">
        <v>38</v>
      </c>
      <c r="J41" s="8" t="s">
        <v>69</v>
      </c>
      <c r="K41" s="8" t="s">
        <v>75</v>
      </c>
      <c r="L41" s="8">
        <v>27</v>
      </c>
      <c r="M41" s="11" t="s">
        <v>349</v>
      </c>
      <c r="N41" s="8" t="s">
        <v>1849</v>
      </c>
      <c r="O41" s="12">
        <v>437.88</v>
      </c>
      <c r="P41" s="20" t="s">
        <v>1892</v>
      </c>
      <c r="Q41" s="29">
        <v>1593</v>
      </c>
      <c r="R41" s="30">
        <v>1.7455895999999999E-2</v>
      </c>
      <c r="S41" s="8" t="str">
        <f t="shared" si="0"/>
        <v>C</v>
      </c>
      <c r="T41" s="8" t="s">
        <v>82</v>
      </c>
      <c r="U41" s="32">
        <v>7495</v>
      </c>
      <c r="V41" s="31">
        <v>87</v>
      </c>
      <c r="W41" s="118" t="s">
        <v>2303</v>
      </c>
      <c r="X41" s="7" t="s">
        <v>857</v>
      </c>
      <c r="Y41" s="6" t="s">
        <v>323</v>
      </c>
    </row>
    <row r="42" spans="1:25" ht="30" customHeight="1" x14ac:dyDescent="0.15">
      <c r="A42" s="4"/>
      <c r="B42" s="10" t="s">
        <v>1426</v>
      </c>
      <c r="C42" s="10" t="s">
        <v>1428</v>
      </c>
      <c r="D42" s="24" t="s">
        <v>1421</v>
      </c>
      <c r="E42" s="10" t="s">
        <v>1170</v>
      </c>
      <c r="F42" s="8" t="s">
        <v>321</v>
      </c>
      <c r="G42" s="8" t="s">
        <v>276</v>
      </c>
      <c r="H42" s="10" t="s">
        <v>57</v>
      </c>
      <c r="I42" s="8" t="s">
        <v>38</v>
      </c>
      <c r="J42" s="8" t="s">
        <v>69</v>
      </c>
      <c r="K42" s="8" t="s">
        <v>74</v>
      </c>
      <c r="L42" s="8">
        <v>29</v>
      </c>
      <c r="M42" s="11" t="s">
        <v>349</v>
      </c>
      <c r="N42" s="8" t="s">
        <v>1849</v>
      </c>
      <c r="O42" s="12">
        <v>328.5</v>
      </c>
      <c r="P42" s="20" t="s">
        <v>1892</v>
      </c>
      <c r="Q42" s="29">
        <v>246</v>
      </c>
      <c r="R42" s="30">
        <v>2.2284122499999998E-3</v>
      </c>
      <c r="S42" s="8" t="str">
        <f t="shared" si="0"/>
        <v>C</v>
      </c>
      <c r="T42" s="8" t="s">
        <v>82</v>
      </c>
      <c r="U42" s="32">
        <v>7219</v>
      </c>
      <c r="V42" s="31">
        <v>33</v>
      </c>
      <c r="W42" s="118" t="s">
        <v>2304</v>
      </c>
      <c r="X42" s="60" t="s">
        <v>1587</v>
      </c>
      <c r="Y42" s="6" t="s">
        <v>324</v>
      </c>
    </row>
    <row r="43" spans="1:25" ht="30" customHeight="1" x14ac:dyDescent="0.15">
      <c r="A43" s="4"/>
      <c r="B43" s="10" t="s">
        <v>1426</v>
      </c>
      <c r="C43" s="10" t="s">
        <v>1428</v>
      </c>
      <c r="D43" s="24" t="s">
        <v>1423</v>
      </c>
      <c r="E43" s="10" t="s">
        <v>326</v>
      </c>
      <c r="F43" s="8" t="s">
        <v>325</v>
      </c>
      <c r="G43" s="8" t="s">
        <v>269</v>
      </c>
      <c r="H43" s="10" t="s">
        <v>350</v>
      </c>
      <c r="I43" s="8" t="s">
        <v>66</v>
      </c>
      <c r="J43" s="8" t="s">
        <v>2</v>
      </c>
      <c r="K43" s="8" t="s">
        <v>5</v>
      </c>
      <c r="L43" s="8">
        <v>47</v>
      </c>
      <c r="M43" s="11" t="s">
        <v>349</v>
      </c>
      <c r="N43" s="8" t="s">
        <v>1849</v>
      </c>
      <c r="O43" s="12">
        <v>1540.29</v>
      </c>
      <c r="P43" s="20" t="s">
        <v>1892</v>
      </c>
      <c r="Q43" s="29">
        <v>1952</v>
      </c>
      <c r="R43" s="30">
        <v>0.1356</v>
      </c>
      <c r="S43" s="8" t="str">
        <f t="shared" si="0"/>
        <v>C</v>
      </c>
      <c r="T43" s="8" t="s">
        <v>82</v>
      </c>
      <c r="U43" s="31">
        <v>2270.9070000000002</v>
      </c>
      <c r="V43" s="31">
        <v>13.1</v>
      </c>
      <c r="W43" s="118" t="s">
        <v>2305</v>
      </c>
      <c r="X43" s="108" t="s">
        <v>2163</v>
      </c>
      <c r="Y43" s="6" t="s">
        <v>327</v>
      </c>
    </row>
    <row r="44" spans="1:25" ht="30" customHeight="1" x14ac:dyDescent="0.15">
      <c r="A44" s="4"/>
      <c r="B44" s="10" t="s">
        <v>1426</v>
      </c>
      <c r="C44" s="10" t="s">
        <v>1428</v>
      </c>
      <c r="D44" s="24" t="s">
        <v>1423</v>
      </c>
      <c r="E44" s="10" t="s">
        <v>326</v>
      </c>
      <c r="F44" s="8" t="s">
        <v>325</v>
      </c>
      <c r="G44" s="8" t="s">
        <v>269</v>
      </c>
      <c r="H44" s="10" t="s">
        <v>59</v>
      </c>
      <c r="I44" s="8"/>
      <c r="J44" s="8" t="s">
        <v>3</v>
      </c>
      <c r="K44" s="8" t="s">
        <v>68</v>
      </c>
      <c r="L44" s="8">
        <v>38</v>
      </c>
      <c r="M44" s="11" t="s">
        <v>349</v>
      </c>
      <c r="N44" s="8" t="s">
        <v>1850</v>
      </c>
      <c r="O44" s="12">
        <v>271.04000000000002</v>
      </c>
      <c r="P44" s="20" t="s">
        <v>1892</v>
      </c>
      <c r="Q44" s="29">
        <v>383</v>
      </c>
      <c r="R44" s="30">
        <v>3.7100000000000001E-2</v>
      </c>
      <c r="S44" s="8" t="str">
        <f t="shared" si="0"/>
        <v>C</v>
      </c>
      <c r="T44" s="8" t="s">
        <v>82</v>
      </c>
      <c r="U44" s="31">
        <v>1211.5989999999999</v>
      </c>
      <c r="V44" s="31">
        <v>2.2000000000000002</v>
      </c>
      <c r="W44" s="118" t="s">
        <v>2306</v>
      </c>
      <c r="X44" s="60"/>
      <c r="Y44" s="6" t="s">
        <v>328</v>
      </c>
    </row>
    <row r="45" spans="1:25" ht="30" customHeight="1" x14ac:dyDescent="0.15">
      <c r="A45" s="4"/>
      <c r="B45" s="10" t="s">
        <v>1426</v>
      </c>
      <c r="C45" s="10" t="s">
        <v>1428</v>
      </c>
      <c r="D45" s="24" t="s">
        <v>1423</v>
      </c>
      <c r="E45" s="10" t="s">
        <v>326</v>
      </c>
      <c r="F45" s="8" t="s">
        <v>325</v>
      </c>
      <c r="G45" s="8" t="s">
        <v>269</v>
      </c>
      <c r="H45" s="10" t="s">
        <v>1642</v>
      </c>
      <c r="I45" s="8"/>
      <c r="J45" s="8" t="s">
        <v>3</v>
      </c>
      <c r="K45" s="8" t="s">
        <v>27</v>
      </c>
      <c r="L45" s="8">
        <v>21</v>
      </c>
      <c r="M45" s="11" t="s">
        <v>349</v>
      </c>
      <c r="N45" s="8" t="s">
        <v>1849</v>
      </c>
      <c r="O45" s="12">
        <v>124</v>
      </c>
      <c r="P45" s="20" t="s">
        <v>1892</v>
      </c>
      <c r="Q45" s="29">
        <v>1537</v>
      </c>
      <c r="R45" s="30">
        <v>4.8300000000000003E-2</v>
      </c>
      <c r="S45" s="8" t="str">
        <f t="shared" si="0"/>
        <v>C</v>
      </c>
      <c r="T45" s="8" t="s">
        <v>82</v>
      </c>
      <c r="U45" s="31">
        <v>639.63900000000001</v>
      </c>
      <c r="V45" s="31">
        <v>31</v>
      </c>
      <c r="W45" s="118"/>
      <c r="X45" s="60"/>
      <c r="Y45" s="6" t="s">
        <v>1638</v>
      </c>
    </row>
    <row r="46" spans="1:25" ht="30" customHeight="1" x14ac:dyDescent="0.15">
      <c r="A46" s="4"/>
      <c r="B46" s="10" t="s">
        <v>1426</v>
      </c>
      <c r="C46" s="10" t="s">
        <v>1428</v>
      </c>
      <c r="D46" s="24" t="s">
        <v>1423</v>
      </c>
      <c r="E46" s="10" t="s">
        <v>326</v>
      </c>
      <c r="F46" s="8" t="s">
        <v>325</v>
      </c>
      <c r="G46" s="8" t="s">
        <v>273</v>
      </c>
      <c r="H46" s="10" t="s">
        <v>60</v>
      </c>
      <c r="I46" s="8"/>
      <c r="J46" s="8" t="s">
        <v>69</v>
      </c>
      <c r="K46" s="8" t="s">
        <v>5</v>
      </c>
      <c r="L46" s="8">
        <v>47</v>
      </c>
      <c r="M46" s="11" t="s">
        <v>349</v>
      </c>
      <c r="N46" s="8" t="s">
        <v>1850</v>
      </c>
      <c r="O46" s="12">
        <v>199.8</v>
      </c>
      <c r="P46" s="20" t="s">
        <v>80</v>
      </c>
      <c r="Q46" s="29">
        <v>0</v>
      </c>
      <c r="R46" s="30">
        <v>0</v>
      </c>
      <c r="S46" s="8" t="str">
        <f t="shared" si="0"/>
        <v>C</v>
      </c>
      <c r="T46" s="8" t="s">
        <v>82</v>
      </c>
      <c r="U46" s="31">
        <v>40.22</v>
      </c>
      <c r="V46" s="31">
        <v>0</v>
      </c>
      <c r="W46" s="118" t="s">
        <v>2299</v>
      </c>
      <c r="X46" s="60"/>
      <c r="Y46" s="6" t="s">
        <v>329</v>
      </c>
    </row>
    <row r="47" spans="1:25" ht="30" customHeight="1" x14ac:dyDescent="0.15">
      <c r="A47" s="4"/>
      <c r="B47" s="10" t="s">
        <v>1426</v>
      </c>
      <c r="C47" s="10" t="s">
        <v>1428</v>
      </c>
      <c r="D47" s="24" t="s">
        <v>1423</v>
      </c>
      <c r="E47" s="10" t="s">
        <v>326</v>
      </c>
      <c r="F47" s="8" t="s">
        <v>325</v>
      </c>
      <c r="G47" s="8" t="s">
        <v>273</v>
      </c>
      <c r="H47" s="10" t="s">
        <v>351</v>
      </c>
      <c r="I47" s="8" t="s">
        <v>38</v>
      </c>
      <c r="J47" s="8" t="s">
        <v>3</v>
      </c>
      <c r="K47" s="8" t="s">
        <v>33</v>
      </c>
      <c r="L47" s="8">
        <v>20</v>
      </c>
      <c r="M47" s="11" t="s">
        <v>349</v>
      </c>
      <c r="N47" s="8" t="s">
        <v>1849</v>
      </c>
      <c r="O47" s="12">
        <v>318</v>
      </c>
      <c r="P47" s="20" t="s">
        <v>1892</v>
      </c>
      <c r="Q47" s="29">
        <v>1478</v>
      </c>
      <c r="R47" s="30">
        <v>9.8400000000000001E-2</v>
      </c>
      <c r="S47" s="8" t="str">
        <f t="shared" si="0"/>
        <v>C</v>
      </c>
      <c r="T47" s="8" t="s">
        <v>82</v>
      </c>
      <c r="U47" s="31">
        <v>1422.904</v>
      </c>
      <c r="V47" s="31">
        <v>2.2000000000000002</v>
      </c>
      <c r="W47" s="118"/>
      <c r="X47" s="112" t="s">
        <v>2253</v>
      </c>
      <c r="Y47" s="6" t="s">
        <v>330</v>
      </c>
    </row>
    <row r="48" spans="1:25" ht="30" customHeight="1" x14ac:dyDescent="0.15">
      <c r="A48" s="4"/>
      <c r="B48" s="10" t="s">
        <v>1426</v>
      </c>
      <c r="C48" s="10" t="s">
        <v>1428</v>
      </c>
      <c r="D48" s="24" t="s">
        <v>1423</v>
      </c>
      <c r="E48" s="10" t="s">
        <v>326</v>
      </c>
      <c r="F48" s="8" t="s">
        <v>325</v>
      </c>
      <c r="G48" s="8" t="s">
        <v>273</v>
      </c>
      <c r="H48" s="10" t="s">
        <v>61</v>
      </c>
      <c r="I48" s="8"/>
      <c r="J48" s="8" t="s">
        <v>69</v>
      </c>
      <c r="K48" s="8" t="s">
        <v>72</v>
      </c>
      <c r="L48" s="8">
        <v>30</v>
      </c>
      <c r="M48" s="11" t="s">
        <v>349</v>
      </c>
      <c r="N48" s="8" t="s">
        <v>1849</v>
      </c>
      <c r="O48" s="12">
        <v>474.4</v>
      </c>
      <c r="P48" s="20" t="s">
        <v>1892</v>
      </c>
      <c r="Q48" s="29">
        <v>691</v>
      </c>
      <c r="R48" s="30">
        <v>4.9200000000000001E-2</v>
      </c>
      <c r="S48" s="8" t="str">
        <f t="shared" si="0"/>
        <v>C</v>
      </c>
      <c r="T48" s="8" t="s">
        <v>81</v>
      </c>
      <c r="U48" s="31">
        <v>890</v>
      </c>
      <c r="V48" s="31" t="s">
        <v>1645</v>
      </c>
      <c r="W48" s="118" t="s">
        <v>2300</v>
      </c>
      <c r="X48" s="60"/>
      <c r="Y48" s="6" t="s">
        <v>331</v>
      </c>
    </row>
    <row r="49" spans="1:30" ht="30" customHeight="1" x14ac:dyDescent="0.15">
      <c r="A49" s="4"/>
      <c r="B49" s="10" t="s">
        <v>1426</v>
      </c>
      <c r="C49" s="10" t="s">
        <v>1428</v>
      </c>
      <c r="D49" s="24" t="s">
        <v>1423</v>
      </c>
      <c r="E49" s="10" t="s">
        <v>326</v>
      </c>
      <c r="F49" s="8" t="s">
        <v>325</v>
      </c>
      <c r="G49" s="8" t="s">
        <v>273</v>
      </c>
      <c r="H49" s="10" t="s">
        <v>62</v>
      </c>
      <c r="I49" s="8"/>
      <c r="J49" s="8" t="s">
        <v>69</v>
      </c>
      <c r="K49" s="8" t="s">
        <v>14</v>
      </c>
      <c r="L49" s="8">
        <v>45</v>
      </c>
      <c r="M49" s="11" t="s">
        <v>349</v>
      </c>
      <c r="N49" s="8" t="s">
        <v>1850</v>
      </c>
      <c r="O49" s="12">
        <v>382</v>
      </c>
      <c r="P49" s="20" t="s">
        <v>1892</v>
      </c>
      <c r="Q49" s="29">
        <v>423</v>
      </c>
      <c r="R49" s="30">
        <v>6.9599999999999995E-2</v>
      </c>
      <c r="S49" s="8" t="str">
        <f t="shared" si="0"/>
        <v>C</v>
      </c>
      <c r="T49" s="8" t="s">
        <v>82</v>
      </c>
      <c r="U49" s="31">
        <v>352.01400000000001</v>
      </c>
      <c r="V49" s="31">
        <v>2</v>
      </c>
      <c r="W49" s="118" t="s">
        <v>2307</v>
      </c>
      <c r="X49" s="60"/>
      <c r="Y49" s="6" t="s">
        <v>332</v>
      </c>
    </row>
    <row r="50" spans="1:30" ht="30" customHeight="1" x14ac:dyDescent="0.15">
      <c r="A50" s="4"/>
      <c r="B50" s="10" t="s">
        <v>1426</v>
      </c>
      <c r="C50" s="10" t="s">
        <v>1428</v>
      </c>
      <c r="D50" s="24" t="s">
        <v>1423</v>
      </c>
      <c r="E50" s="10" t="s">
        <v>326</v>
      </c>
      <c r="F50" s="8" t="s">
        <v>325</v>
      </c>
      <c r="G50" s="8" t="s">
        <v>273</v>
      </c>
      <c r="H50" s="10" t="s">
        <v>352</v>
      </c>
      <c r="I50" s="8" t="s">
        <v>38</v>
      </c>
      <c r="J50" s="8" t="s">
        <v>3</v>
      </c>
      <c r="K50" s="8" t="s">
        <v>35</v>
      </c>
      <c r="L50" s="8">
        <v>23</v>
      </c>
      <c r="M50" s="11" t="s">
        <v>349</v>
      </c>
      <c r="N50" s="8" t="s">
        <v>1849</v>
      </c>
      <c r="O50" s="12">
        <v>315</v>
      </c>
      <c r="P50" s="20" t="s">
        <v>1892</v>
      </c>
      <c r="Q50" s="29">
        <v>1222</v>
      </c>
      <c r="R50" s="30">
        <v>8.3999999999999995E-3</v>
      </c>
      <c r="S50" s="8" t="str">
        <f t="shared" si="0"/>
        <v>C</v>
      </c>
      <c r="T50" s="8" t="s">
        <v>82</v>
      </c>
      <c r="U50" s="31">
        <v>1331.271</v>
      </c>
      <c r="V50" s="31">
        <v>0</v>
      </c>
      <c r="W50" s="118" t="s">
        <v>2308</v>
      </c>
      <c r="X50" s="60" t="s">
        <v>2169</v>
      </c>
      <c r="Y50" s="6" t="s">
        <v>333</v>
      </c>
    </row>
    <row r="51" spans="1:30" ht="30" customHeight="1" x14ac:dyDescent="0.15">
      <c r="A51" s="4"/>
      <c r="B51" s="10" t="s">
        <v>1426</v>
      </c>
      <c r="C51" s="10" t="s">
        <v>1428</v>
      </c>
      <c r="D51" s="24" t="s">
        <v>1423</v>
      </c>
      <c r="E51" s="10" t="s">
        <v>326</v>
      </c>
      <c r="F51" s="8" t="s">
        <v>325</v>
      </c>
      <c r="G51" s="8" t="s">
        <v>273</v>
      </c>
      <c r="H51" s="10" t="s">
        <v>63</v>
      </c>
      <c r="I51" s="8"/>
      <c r="J51" s="8" t="s">
        <v>3</v>
      </c>
      <c r="K51" s="8" t="s">
        <v>76</v>
      </c>
      <c r="L51" s="8">
        <v>10</v>
      </c>
      <c r="M51" s="11" t="s">
        <v>349</v>
      </c>
      <c r="N51" s="8" t="s">
        <v>1848</v>
      </c>
      <c r="O51" s="12">
        <v>465.6</v>
      </c>
      <c r="P51" s="20" t="s">
        <v>1892</v>
      </c>
      <c r="Q51" s="63">
        <v>122</v>
      </c>
      <c r="R51" s="64">
        <f>7/(3*304)</f>
        <v>7.6754385964912276E-3</v>
      </c>
      <c r="S51" s="8" t="str">
        <f t="shared" si="0"/>
        <v>C</v>
      </c>
      <c r="T51" s="8" t="s">
        <v>82</v>
      </c>
      <c r="U51" s="31">
        <v>19702.866000000002</v>
      </c>
      <c r="V51" s="31">
        <v>1452</v>
      </c>
      <c r="W51" s="118"/>
      <c r="X51" s="60"/>
      <c r="Y51" s="6" t="s">
        <v>334</v>
      </c>
      <c r="Z51" s="131" t="s">
        <v>2114</v>
      </c>
      <c r="AA51" s="140"/>
      <c r="AB51" s="140"/>
      <c r="AC51" s="140"/>
    </row>
    <row r="52" spans="1:30" ht="30" customHeight="1" x14ac:dyDescent="0.15">
      <c r="A52" s="4"/>
      <c r="B52" s="10" t="s">
        <v>1426</v>
      </c>
      <c r="C52" s="10" t="s">
        <v>1428</v>
      </c>
      <c r="D52" s="24" t="s">
        <v>1423</v>
      </c>
      <c r="E52" s="10" t="s">
        <v>1200</v>
      </c>
      <c r="F52" s="8" t="s">
        <v>325</v>
      </c>
      <c r="G52" s="8" t="s">
        <v>273</v>
      </c>
      <c r="H52" s="10" t="s">
        <v>1503</v>
      </c>
      <c r="I52" s="8"/>
      <c r="J52" s="8" t="s">
        <v>69</v>
      </c>
      <c r="K52" s="8" t="s">
        <v>14</v>
      </c>
      <c r="L52" s="8">
        <v>45</v>
      </c>
      <c r="M52" s="11" t="s">
        <v>349</v>
      </c>
      <c r="N52" s="8" t="s">
        <v>1850</v>
      </c>
      <c r="O52" s="12">
        <v>308</v>
      </c>
      <c r="P52" s="20" t="s">
        <v>1892</v>
      </c>
      <c r="Q52" s="29">
        <v>570</v>
      </c>
      <c r="R52" s="30">
        <v>4.4600000000000001E-2</v>
      </c>
      <c r="S52" s="8" t="str">
        <f t="shared" si="0"/>
        <v>C</v>
      </c>
      <c r="T52" s="8" t="s">
        <v>82</v>
      </c>
      <c r="U52" s="31">
        <v>940.98599999999999</v>
      </c>
      <c r="V52" s="31">
        <v>0</v>
      </c>
      <c r="W52" s="118" t="s">
        <v>2307</v>
      </c>
      <c r="X52" s="60"/>
      <c r="Y52" s="6" t="s">
        <v>335</v>
      </c>
      <c r="Z52" s="131"/>
      <c r="AA52" s="140"/>
      <c r="AB52" s="140"/>
      <c r="AC52" s="140"/>
    </row>
    <row r="53" spans="1:30" ht="30" customHeight="1" x14ac:dyDescent="0.15">
      <c r="A53" s="4"/>
      <c r="B53" s="10" t="s">
        <v>1426</v>
      </c>
      <c r="C53" s="10" t="s">
        <v>1428</v>
      </c>
      <c r="D53" s="24" t="s">
        <v>1423</v>
      </c>
      <c r="E53" s="10" t="s">
        <v>326</v>
      </c>
      <c r="F53" s="8" t="s">
        <v>325</v>
      </c>
      <c r="G53" s="8" t="s">
        <v>273</v>
      </c>
      <c r="H53" s="10" t="s">
        <v>157</v>
      </c>
      <c r="I53" s="8" t="s">
        <v>38</v>
      </c>
      <c r="J53" s="8" t="s">
        <v>3</v>
      </c>
      <c r="K53" s="8" t="s">
        <v>34</v>
      </c>
      <c r="L53" s="8">
        <v>22</v>
      </c>
      <c r="M53" s="11" t="s">
        <v>349</v>
      </c>
      <c r="N53" s="8" t="s">
        <v>1849</v>
      </c>
      <c r="O53" s="12">
        <v>391</v>
      </c>
      <c r="P53" s="20" t="s">
        <v>1892</v>
      </c>
      <c r="Q53" s="29">
        <v>1979</v>
      </c>
      <c r="R53" s="30">
        <v>0.12529999999999999</v>
      </c>
      <c r="S53" s="8" t="str">
        <f t="shared" si="0"/>
        <v>C</v>
      </c>
      <c r="T53" s="8" t="s">
        <v>82</v>
      </c>
      <c r="U53" s="31">
        <v>1697.739</v>
      </c>
      <c r="V53" s="31">
        <v>0</v>
      </c>
      <c r="W53" s="118"/>
      <c r="X53" s="60" t="s">
        <v>2173</v>
      </c>
      <c r="Y53" s="6" t="s">
        <v>336</v>
      </c>
      <c r="Z53" s="131"/>
      <c r="AA53" s="140"/>
      <c r="AB53" s="140"/>
      <c r="AC53" s="140"/>
    </row>
    <row r="54" spans="1:30" ht="30" customHeight="1" x14ac:dyDescent="0.15">
      <c r="A54" s="4"/>
      <c r="B54" s="10" t="s">
        <v>1426</v>
      </c>
      <c r="C54" s="10" t="s">
        <v>1428</v>
      </c>
      <c r="D54" s="24" t="s">
        <v>1423</v>
      </c>
      <c r="E54" s="10" t="s">
        <v>326</v>
      </c>
      <c r="F54" s="8" t="s">
        <v>325</v>
      </c>
      <c r="G54" s="8" t="s">
        <v>273</v>
      </c>
      <c r="H54" s="10" t="s">
        <v>353</v>
      </c>
      <c r="I54" s="8" t="s">
        <v>38</v>
      </c>
      <c r="J54" s="8" t="s">
        <v>3</v>
      </c>
      <c r="K54" s="8" t="s">
        <v>37</v>
      </c>
      <c r="L54" s="8">
        <v>24</v>
      </c>
      <c r="M54" s="11" t="s">
        <v>349</v>
      </c>
      <c r="N54" s="8" t="s">
        <v>1849</v>
      </c>
      <c r="O54" s="12">
        <v>448</v>
      </c>
      <c r="P54" s="20" t="s">
        <v>1892</v>
      </c>
      <c r="Q54" s="29">
        <v>2330</v>
      </c>
      <c r="R54" s="30">
        <v>0.14480000000000001</v>
      </c>
      <c r="S54" s="8" t="str">
        <f t="shared" si="0"/>
        <v>C</v>
      </c>
      <c r="T54" s="8" t="s">
        <v>82</v>
      </c>
      <c r="U54" s="31">
        <v>1381.615</v>
      </c>
      <c r="V54" s="31">
        <v>4.1900000000000004</v>
      </c>
      <c r="W54" s="118" t="s">
        <v>2298</v>
      </c>
      <c r="X54" s="60" t="s">
        <v>2176</v>
      </c>
      <c r="Y54" s="6" t="s">
        <v>337</v>
      </c>
    </row>
    <row r="55" spans="1:30" ht="30" customHeight="1" x14ac:dyDescent="0.15">
      <c r="A55" s="4"/>
      <c r="B55" s="10" t="s">
        <v>1426</v>
      </c>
      <c r="C55" s="10" t="s">
        <v>1428</v>
      </c>
      <c r="D55" s="24" t="s">
        <v>1423</v>
      </c>
      <c r="E55" s="10" t="s">
        <v>326</v>
      </c>
      <c r="F55" s="8" t="s">
        <v>325</v>
      </c>
      <c r="G55" s="8" t="s">
        <v>273</v>
      </c>
      <c r="H55" s="10" t="s">
        <v>1504</v>
      </c>
      <c r="I55" s="8"/>
      <c r="J55" s="8" t="s">
        <v>3</v>
      </c>
      <c r="K55" s="8" t="s">
        <v>78</v>
      </c>
      <c r="L55" s="8">
        <v>33</v>
      </c>
      <c r="M55" s="11" t="s">
        <v>349</v>
      </c>
      <c r="N55" s="8" t="s">
        <v>1850</v>
      </c>
      <c r="O55" s="12">
        <v>227.7</v>
      </c>
      <c r="P55" s="20" t="s">
        <v>1892</v>
      </c>
      <c r="Q55" s="29">
        <v>632</v>
      </c>
      <c r="R55" s="30">
        <v>4.1799999999999997E-2</v>
      </c>
      <c r="S55" s="8" t="str">
        <f t="shared" si="0"/>
        <v>C</v>
      </c>
      <c r="T55" s="8" t="s">
        <v>81</v>
      </c>
      <c r="U55" s="31">
        <v>296</v>
      </c>
      <c r="V55" s="31" t="s">
        <v>1645</v>
      </c>
      <c r="W55" s="118" t="s">
        <v>2308</v>
      </c>
      <c r="X55" s="60"/>
      <c r="Y55" s="6" t="s">
        <v>338</v>
      </c>
    </row>
    <row r="56" spans="1:30" ht="45" customHeight="1" x14ac:dyDescent="0.15">
      <c r="A56" s="4"/>
      <c r="B56" s="10" t="s">
        <v>1426</v>
      </c>
      <c r="C56" s="10" t="s">
        <v>1428</v>
      </c>
      <c r="D56" s="24" t="s">
        <v>1423</v>
      </c>
      <c r="E56" s="10" t="s">
        <v>326</v>
      </c>
      <c r="F56" s="8" t="s">
        <v>325</v>
      </c>
      <c r="G56" s="8" t="s">
        <v>277</v>
      </c>
      <c r="H56" s="10" t="s">
        <v>1599</v>
      </c>
      <c r="I56" s="8" t="s">
        <v>66</v>
      </c>
      <c r="J56" s="8" t="s">
        <v>340</v>
      </c>
      <c r="K56" s="8" t="s">
        <v>10</v>
      </c>
      <c r="L56" s="8">
        <v>44</v>
      </c>
      <c r="M56" s="11" t="s">
        <v>349</v>
      </c>
      <c r="N56" s="8" t="s">
        <v>1850</v>
      </c>
      <c r="O56" s="12">
        <v>337</v>
      </c>
      <c r="P56" s="20" t="s">
        <v>1892</v>
      </c>
      <c r="Q56" s="29">
        <v>3526</v>
      </c>
      <c r="R56" s="30">
        <v>0.1913</v>
      </c>
      <c r="S56" s="8" t="str">
        <f t="shared" si="0"/>
        <v>C</v>
      </c>
      <c r="T56" s="8" t="s">
        <v>82</v>
      </c>
      <c r="U56" s="31">
        <v>1805.098</v>
      </c>
      <c r="V56" s="31">
        <v>20</v>
      </c>
      <c r="W56" s="118" t="s">
        <v>2307</v>
      </c>
      <c r="X56" s="60" t="s">
        <v>1601</v>
      </c>
      <c r="Y56" s="6" t="s">
        <v>339</v>
      </c>
    </row>
    <row r="57" spans="1:30" ht="30" customHeight="1" x14ac:dyDescent="0.15">
      <c r="A57" s="4"/>
      <c r="B57" s="10" t="s">
        <v>1426</v>
      </c>
      <c r="C57" s="25" t="s">
        <v>1428</v>
      </c>
      <c r="D57" s="24" t="s">
        <v>1407</v>
      </c>
      <c r="E57" s="10" t="s">
        <v>1165</v>
      </c>
      <c r="F57" s="8" t="s">
        <v>290</v>
      </c>
      <c r="G57" s="8" t="s">
        <v>270</v>
      </c>
      <c r="H57" s="10" t="s">
        <v>1822</v>
      </c>
      <c r="I57" s="8"/>
      <c r="J57" s="8" t="s">
        <v>342</v>
      </c>
      <c r="K57" s="8" t="s">
        <v>1156</v>
      </c>
      <c r="L57" s="8">
        <v>3</v>
      </c>
      <c r="M57" s="11"/>
      <c r="N57" s="8" t="s">
        <v>1848</v>
      </c>
      <c r="O57" s="12">
        <v>394</v>
      </c>
      <c r="P57" s="20" t="s">
        <v>1892</v>
      </c>
      <c r="Q57" s="29">
        <v>19585</v>
      </c>
      <c r="R57" s="30">
        <v>0.60699999999999998</v>
      </c>
      <c r="S57" s="8" t="str">
        <f t="shared" si="0"/>
        <v>A</v>
      </c>
      <c r="T57" s="8" t="s">
        <v>82</v>
      </c>
      <c r="U57" s="31">
        <v>1781</v>
      </c>
      <c r="V57" s="31">
        <v>1093</v>
      </c>
      <c r="W57" s="118"/>
      <c r="X57" s="60"/>
      <c r="Y57" s="7" t="s">
        <v>1369</v>
      </c>
    </row>
    <row r="58" spans="1:30" ht="30" customHeight="1" x14ac:dyDescent="0.15">
      <c r="A58" s="4"/>
      <c r="B58" s="10" t="s">
        <v>1426</v>
      </c>
      <c r="C58" s="10" t="s">
        <v>1428</v>
      </c>
      <c r="D58" s="24" t="s">
        <v>1407</v>
      </c>
      <c r="E58" s="10" t="s">
        <v>293</v>
      </c>
      <c r="F58" s="8" t="s">
        <v>290</v>
      </c>
      <c r="G58" s="8" t="s">
        <v>578</v>
      </c>
      <c r="H58" s="10" t="s">
        <v>1821</v>
      </c>
      <c r="I58" s="8" t="s">
        <v>66</v>
      </c>
      <c r="J58" s="8" t="s">
        <v>2</v>
      </c>
      <c r="K58" s="8" t="s">
        <v>15</v>
      </c>
      <c r="L58" s="8">
        <v>52</v>
      </c>
      <c r="M58" s="11" t="s">
        <v>349</v>
      </c>
      <c r="N58" s="8" t="s">
        <v>1850</v>
      </c>
      <c r="O58" s="12">
        <v>396</v>
      </c>
      <c r="P58" s="20" t="s">
        <v>1892</v>
      </c>
      <c r="Q58" s="29">
        <v>7678</v>
      </c>
      <c r="R58" s="30">
        <v>0.29199999999999998</v>
      </c>
      <c r="S58" s="8" t="str">
        <f t="shared" si="0"/>
        <v>C</v>
      </c>
      <c r="T58" s="8" t="s">
        <v>82</v>
      </c>
      <c r="U58" s="31">
        <v>748</v>
      </c>
      <c r="V58" s="31">
        <v>91</v>
      </c>
      <c r="W58" s="118" t="s">
        <v>2120</v>
      </c>
      <c r="X58" s="109" t="s">
        <v>2179</v>
      </c>
      <c r="Y58" s="13" t="s">
        <v>1572</v>
      </c>
    </row>
    <row r="59" spans="1:30" s="4" customFormat="1" ht="30" customHeight="1" x14ac:dyDescent="0.15">
      <c r="B59" s="10" t="s">
        <v>1426</v>
      </c>
      <c r="C59" s="10" t="s">
        <v>1429</v>
      </c>
      <c r="D59" s="24" t="s">
        <v>1407</v>
      </c>
      <c r="E59" s="10" t="s">
        <v>1184</v>
      </c>
      <c r="F59" s="8" t="s">
        <v>290</v>
      </c>
      <c r="G59" s="8" t="s">
        <v>281</v>
      </c>
      <c r="H59" s="10" t="s">
        <v>85</v>
      </c>
      <c r="I59" s="8"/>
      <c r="J59" s="8" t="s">
        <v>2</v>
      </c>
      <c r="K59" s="8" t="s">
        <v>4</v>
      </c>
      <c r="L59" s="8">
        <v>46</v>
      </c>
      <c r="M59" s="11" t="s">
        <v>349</v>
      </c>
      <c r="N59" s="8" t="s">
        <v>1882</v>
      </c>
      <c r="O59" s="12">
        <v>228.04</v>
      </c>
      <c r="P59" s="20" t="s">
        <v>1892</v>
      </c>
      <c r="Q59" s="29" t="s">
        <v>1795</v>
      </c>
      <c r="R59" s="30" t="s">
        <v>1795</v>
      </c>
      <c r="S59" s="8" t="str">
        <f t="shared" ref="S59:S101" si="1">IF(R59="-","-",IF(ISNUMBER(R59),IF(R59&gt;=0.6,"A",IF(R59&gt;=0.3,"B","C")),"C"))</f>
        <v>-</v>
      </c>
      <c r="T59" s="8" t="s">
        <v>82</v>
      </c>
      <c r="U59" s="31">
        <v>469</v>
      </c>
      <c r="V59" s="31" t="s">
        <v>1644</v>
      </c>
      <c r="W59" s="118" t="s">
        <v>2309</v>
      </c>
      <c r="X59" s="61"/>
      <c r="Y59" s="13" t="s">
        <v>434</v>
      </c>
      <c r="Z59" s="141" t="s">
        <v>2115</v>
      </c>
      <c r="AA59" s="142"/>
      <c r="AB59" s="142"/>
      <c r="AC59" s="142"/>
      <c r="AD59" s="100"/>
    </row>
    <row r="60" spans="1:30" s="4" customFormat="1" ht="30" customHeight="1" x14ac:dyDescent="0.15">
      <c r="B60" s="10" t="s">
        <v>1426</v>
      </c>
      <c r="C60" s="10" t="s">
        <v>1429</v>
      </c>
      <c r="D60" s="24" t="s">
        <v>1407</v>
      </c>
      <c r="E60" s="10" t="s">
        <v>1184</v>
      </c>
      <c r="F60" s="8" t="s">
        <v>290</v>
      </c>
      <c r="G60" s="8" t="s">
        <v>281</v>
      </c>
      <c r="H60" s="10" t="s">
        <v>86</v>
      </c>
      <c r="I60" s="8"/>
      <c r="J60" s="8" t="s">
        <v>2</v>
      </c>
      <c r="K60" s="8" t="s">
        <v>4</v>
      </c>
      <c r="L60" s="8">
        <v>46</v>
      </c>
      <c r="M60" s="11" t="s">
        <v>349</v>
      </c>
      <c r="N60" s="8" t="s">
        <v>1882</v>
      </c>
      <c r="O60" s="12">
        <v>310.66000000000003</v>
      </c>
      <c r="P60" s="20" t="s">
        <v>1892</v>
      </c>
      <c r="Q60" s="29" t="s">
        <v>1795</v>
      </c>
      <c r="R60" s="30" t="s">
        <v>1795</v>
      </c>
      <c r="S60" s="8" t="str">
        <f t="shared" si="1"/>
        <v>-</v>
      </c>
      <c r="T60" s="8" t="s">
        <v>82</v>
      </c>
      <c r="U60" s="31">
        <v>553</v>
      </c>
      <c r="V60" s="31" t="s">
        <v>1644</v>
      </c>
      <c r="W60" s="118" t="s">
        <v>2309</v>
      </c>
      <c r="X60" s="61"/>
      <c r="Y60" s="13" t="s">
        <v>433</v>
      </c>
      <c r="Z60" s="141"/>
      <c r="AA60" s="142"/>
      <c r="AB60" s="142"/>
      <c r="AC60" s="142"/>
      <c r="AD60" s="100"/>
    </row>
    <row r="61" spans="1:30" s="4" customFormat="1" ht="30" customHeight="1" x14ac:dyDescent="0.15">
      <c r="B61" s="10" t="s">
        <v>1426</v>
      </c>
      <c r="C61" s="10" t="s">
        <v>1429</v>
      </c>
      <c r="D61" s="24" t="s">
        <v>1407</v>
      </c>
      <c r="E61" s="10" t="s">
        <v>1184</v>
      </c>
      <c r="F61" s="8" t="s">
        <v>290</v>
      </c>
      <c r="G61" s="8" t="s">
        <v>281</v>
      </c>
      <c r="H61" s="10" t="s">
        <v>1682</v>
      </c>
      <c r="I61" s="8"/>
      <c r="J61" s="8" t="s">
        <v>2</v>
      </c>
      <c r="K61" s="8" t="s">
        <v>4</v>
      </c>
      <c r="L61" s="8">
        <v>46</v>
      </c>
      <c r="M61" s="11" t="s">
        <v>349</v>
      </c>
      <c r="N61" s="8" t="s">
        <v>1882</v>
      </c>
      <c r="O61" s="12">
        <v>254.05</v>
      </c>
      <c r="P61" s="20" t="s">
        <v>1892</v>
      </c>
      <c r="Q61" s="29" t="s">
        <v>1795</v>
      </c>
      <c r="R61" s="30" t="s">
        <v>1795</v>
      </c>
      <c r="S61" s="8" t="str">
        <f t="shared" si="1"/>
        <v>-</v>
      </c>
      <c r="T61" s="8" t="s">
        <v>82</v>
      </c>
      <c r="U61" s="31">
        <v>503</v>
      </c>
      <c r="V61" s="31" t="s">
        <v>1644</v>
      </c>
      <c r="W61" s="118" t="s">
        <v>2309</v>
      </c>
      <c r="X61" s="61"/>
      <c r="Y61" s="13" t="s">
        <v>432</v>
      </c>
      <c r="Z61" s="141"/>
      <c r="AA61" s="142"/>
      <c r="AB61" s="142"/>
      <c r="AC61" s="142"/>
      <c r="AD61" s="100"/>
    </row>
    <row r="62" spans="1:30" s="4" customFormat="1" ht="30" customHeight="1" x14ac:dyDescent="0.15">
      <c r="B62" s="10" t="s">
        <v>1426</v>
      </c>
      <c r="C62" s="10" t="s">
        <v>1429</v>
      </c>
      <c r="D62" s="24" t="s">
        <v>1407</v>
      </c>
      <c r="E62" s="10" t="s">
        <v>1184</v>
      </c>
      <c r="F62" s="8" t="s">
        <v>290</v>
      </c>
      <c r="G62" s="8" t="s">
        <v>281</v>
      </c>
      <c r="H62" s="10" t="s">
        <v>87</v>
      </c>
      <c r="I62" s="8"/>
      <c r="J62" s="8" t="s">
        <v>2</v>
      </c>
      <c r="K62" s="8" t="s">
        <v>19</v>
      </c>
      <c r="L62" s="8">
        <v>40</v>
      </c>
      <c r="M62" s="11" t="s">
        <v>349</v>
      </c>
      <c r="N62" s="8" t="s">
        <v>1882</v>
      </c>
      <c r="O62" s="12">
        <v>160.4</v>
      </c>
      <c r="P62" s="20" t="s">
        <v>1892</v>
      </c>
      <c r="Q62" s="29" t="s">
        <v>1795</v>
      </c>
      <c r="R62" s="30" t="s">
        <v>1795</v>
      </c>
      <c r="S62" s="8" t="str">
        <f t="shared" si="1"/>
        <v>-</v>
      </c>
      <c r="T62" s="8" t="s">
        <v>82</v>
      </c>
      <c r="U62" s="31">
        <v>301</v>
      </c>
      <c r="V62" s="31" t="s">
        <v>1644</v>
      </c>
      <c r="W62" s="118" t="s">
        <v>2303</v>
      </c>
      <c r="X62" s="61"/>
      <c r="Y62" s="13" t="s">
        <v>431</v>
      </c>
      <c r="Z62" s="99"/>
      <c r="AA62" s="100"/>
      <c r="AB62" s="100"/>
      <c r="AC62" s="100"/>
      <c r="AD62" s="100"/>
    </row>
    <row r="63" spans="1:30" s="4" customFormat="1" ht="30" customHeight="1" x14ac:dyDescent="0.15">
      <c r="B63" s="10" t="s">
        <v>1426</v>
      </c>
      <c r="C63" s="10" t="s">
        <v>1429</v>
      </c>
      <c r="D63" s="24" t="s">
        <v>1407</v>
      </c>
      <c r="E63" s="10" t="s">
        <v>1184</v>
      </c>
      <c r="F63" s="8" t="s">
        <v>290</v>
      </c>
      <c r="G63" s="8" t="s">
        <v>428</v>
      </c>
      <c r="H63" s="10" t="s">
        <v>1457</v>
      </c>
      <c r="I63" s="8"/>
      <c r="J63" s="8" t="s">
        <v>69</v>
      </c>
      <c r="K63" s="8" t="s">
        <v>14</v>
      </c>
      <c r="L63" s="8">
        <v>45</v>
      </c>
      <c r="M63" s="11" t="s">
        <v>349</v>
      </c>
      <c r="N63" s="8" t="s">
        <v>1883</v>
      </c>
      <c r="O63" s="12">
        <v>152.93</v>
      </c>
      <c r="P63" s="20" t="s">
        <v>357</v>
      </c>
      <c r="Q63" s="29" t="s">
        <v>1795</v>
      </c>
      <c r="R63" s="30" t="s">
        <v>1795</v>
      </c>
      <c r="S63" s="8" t="str">
        <f t="shared" si="1"/>
        <v>-</v>
      </c>
      <c r="T63" s="8" t="s">
        <v>82</v>
      </c>
      <c r="U63" s="31">
        <v>238</v>
      </c>
      <c r="V63" s="31" t="s">
        <v>1644</v>
      </c>
      <c r="W63" s="118" t="s">
        <v>2310</v>
      </c>
      <c r="X63" s="61"/>
      <c r="Y63" s="13" t="s">
        <v>430</v>
      </c>
    </row>
    <row r="64" spans="1:30" s="4" customFormat="1" ht="30" customHeight="1" x14ac:dyDescent="0.15">
      <c r="B64" s="10" t="s">
        <v>1426</v>
      </c>
      <c r="C64" s="10" t="s">
        <v>1429</v>
      </c>
      <c r="D64" s="24" t="s">
        <v>1407</v>
      </c>
      <c r="E64" s="10" t="s">
        <v>1184</v>
      </c>
      <c r="F64" s="8" t="s">
        <v>290</v>
      </c>
      <c r="G64" s="8" t="s">
        <v>428</v>
      </c>
      <c r="H64" s="10" t="s">
        <v>1458</v>
      </c>
      <c r="I64" s="8"/>
      <c r="J64" s="8" t="s">
        <v>69</v>
      </c>
      <c r="K64" s="8" t="s">
        <v>29</v>
      </c>
      <c r="L64" s="8">
        <v>39</v>
      </c>
      <c r="M64" s="11" t="s">
        <v>349</v>
      </c>
      <c r="N64" s="8" t="s">
        <v>1883</v>
      </c>
      <c r="O64" s="12">
        <v>159.11000000000001</v>
      </c>
      <c r="P64" s="20" t="s">
        <v>1892</v>
      </c>
      <c r="Q64" s="29" t="s">
        <v>1795</v>
      </c>
      <c r="R64" s="30" t="s">
        <v>1795</v>
      </c>
      <c r="S64" s="8" t="str">
        <f t="shared" si="1"/>
        <v>-</v>
      </c>
      <c r="T64" s="8" t="s">
        <v>82</v>
      </c>
      <c r="U64" s="31">
        <v>404</v>
      </c>
      <c r="V64" s="31" t="s">
        <v>1644</v>
      </c>
      <c r="W64" s="118" t="s">
        <v>2298</v>
      </c>
      <c r="X64" s="61"/>
      <c r="Y64" s="13" t="s">
        <v>429</v>
      </c>
    </row>
    <row r="65" spans="1:25" s="4" customFormat="1" ht="30" customHeight="1" x14ac:dyDescent="0.15">
      <c r="B65" s="10" t="s">
        <v>1426</v>
      </c>
      <c r="C65" s="10" t="s">
        <v>1429</v>
      </c>
      <c r="D65" s="24" t="s">
        <v>1407</v>
      </c>
      <c r="E65" s="10" t="s">
        <v>1184</v>
      </c>
      <c r="F65" s="8" t="s">
        <v>290</v>
      </c>
      <c r="G65" s="8" t="s">
        <v>428</v>
      </c>
      <c r="H65" s="10" t="s">
        <v>1459</v>
      </c>
      <c r="I65" s="8"/>
      <c r="J65" s="8" t="s">
        <v>69</v>
      </c>
      <c r="K65" s="8" t="s">
        <v>68</v>
      </c>
      <c r="L65" s="8">
        <v>38</v>
      </c>
      <c r="M65" s="11" t="s">
        <v>349</v>
      </c>
      <c r="N65" s="8" t="s">
        <v>1882</v>
      </c>
      <c r="O65" s="12">
        <v>155.80000000000001</v>
      </c>
      <c r="P65" s="20" t="s">
        <v>1892</v>
      </c>
      <c r="Q65" s="29" t="s">
        <v>1795</v>
      </c>
      <c r="R65" s="30" t="s">
        <v>1795</v>
      </c>
      <c r="S65" s="8" t="str">
        <f t="shared" si="1"/>
        <v>-</v>
      </c>
      <c r="T65" s="8" t="s">
        <v>82</v>
      </c>
      <c r="U65" s="31">
        <v>452</v>
      </c>
      <c r="V65" s="31" t="s">
        <v>1644</v>
      </c>
      <c r="W65" s="118" t="s">
        <v>2311</v>
      </c>
      <c r="X65" s="61"/>
      <c r="Y65" s="13" t="s">
        <v>427</v>
      </c>
    </row>
    <row r="66" spans="1:25" s="4" customFormat="1" ht="30" customHeight="1" x14ac:dyDescent="0.15">
      <c r="B66" s="10" t="s">
        <v>1426</v>
      </c>
      <c r="C66" s="10" t="s">
        <v>1429</v>
      </c>
      <c r="D66" s="24" t="s">
        <v>1407</v>
      </c>
      <c r="E66" s="10" t="s">
        <v>2431</v>
      </c>
      <c r="F66" s="8" t="s">
        <v>290</v>
      </c>
      <c r="G66" s="8" t="s">
        <v>278</v>
      </c>
      <c r="H66" s="10" t="s">
        <v>1460</v>
      </c>
      <c r="I66" s="8"/>
      <c r="J66" s="8" t="s">
        <v>69</v>
      </c>
      <c r="K66" s="8" t="s">
        <v>20</v>
      </c>
      <c r="L66" s="8">
        <v>41</v>
      </c>
      <c r="M66" s="11" t="s">
        <v>349</v>
      </c>
      <c r="N66" s="8" t="s">
        <v>1883</v>
      </c>
      <c r="O66" s="12">
        <v>152.08000000000001</v>
      </c>
      <c r="P66" s="20" t="s">
        <v>1892</v>
      </c>
      <c r="Q66" s="29" t="s">
        <v>1795</v>
      </c>
      <c r="R66" s="30" t="s">
        <v>1795</v>
      </c>
      <c r="S66" s="8" t="str">
        <f t="shared" si="1"/>
        <v>-</v>
      </c>
      <c r="T66" s="8" t="s">
        <v>82</v>
      </c>
      <c r="U66" s="31">
        <v>279</v>
      </c>
      <c r="V66" s="31" t="s">
        <v>1644</v>
      </c>
      <c r="W66" s="118" t="s">
        <v>2355</v>
      </c>
      <c r="X66" s="61"/>
      <c r="Y66" s="13" t="s">
        <v>426</v>
      </c>
    </row>
    <row r="67" spans="1:25" s="4" customFormat="1" ht="30" customHeight="1" x14ac:dyDescent="0.15">
      <c r="B67" s="10" t="s">
        <v>1426</v>
      </c>
      <c r="C67" s="10" t="s">
        <v>1429</v>
      </c>
      <c r="D67" s="24" t="s">
        <v>1416</v>
      </c>
      <c r="E67" s="10" t="s">
        <v>312</v>
      </c>
      <c r="F67" s="8" t="s">
        <v>307</v>
      </c>
      <c r="G67" s="8" t="s">
        <v>267</v>
      </c>
      <c r="H67" s="10" t="s">
        <v>88</v>
      </c>
      <c r="I67" s="8"/>
      <c r="J67" s="8" t="s">
        <v>69</v>
      </c>
      <c r="K67" s="8" t="s">
        <v>78</v>
      </c>
      <c r="L67" s="8">
        <v>33</v>
      </c>
      <c r="M67" s="11" t="s">
        <v>349</v>
      </c>
      <c r="N67" s="8" t="s">
        <v>1882</v>
      </c>
      <c r="O67" s="12">
        <v>126.36</v>
      </c>
      <c r="P67" s="20" t="s">
        <v>1892</v>
      </c>
      <c r="Q67" s="29" t="s">
        <v>1795</v>
      </c>
      <c r="R67" s="30" t="s">
        <v>1795</v>
      </c>
      <c r="S67" s="8" t="str">
        <f t="shared" si="1"/>
        <v>-</v>
      </c>
      <c r="T67" s="8" t="s">
        <v>82</v>
      </c>
      <c r="U67" s="31">
        <v>31</v>
      </c>
      <c r="V67" s="31" t="s">
        <v>1644</v>
      </c>
      <c r="W67" s="118" t="s">
        <v>2303</v>
      </c>
      <c r="X67" s="61"/>
      <c r="Y67" s="13" t="s">
        <v>425</v>
      </c>
    </row>
    <row r="68" spans="1:25" s="4" customFormat="1" ht="30" customHeight="1" x14ac:dyDescent="0.15">
      <c r="B68" s="10" t="s">
        <v>1426</v>
      </c>
      <c r="C68" s="10" t="s">
        <v>1856</v>
      </c>
      <c r="D68" s="24" t="s">
        <v>1416</v>
      </c>
      <c r="E68" s="18" t="s">
        <v>312</v>
      </c>
      <c r="F68" s="8" t="s">
        <v>307</v>
      </c>
      <c r="G68" s="8" t="s">
        <v>267</v>
      </c>
      <c r="H68" s="10" t="s">
        <v>1475</v>
      </c>
      <c r="I68" s="8"/>
      <c r="J68" s="8" t="s">
        <v>69</v>
      </c>
      <c r="K68" s="8" t="s">
        <v>34</v>
      </c>
      <c r="L68" s="8">
        <v>22</v>
      </c>
      <c r="M68" s="11" t="s">
        <v>349</v>
      </c>
      <c r="N68" s="8" t="s">
        <v>1882</v>
      </c>
      <c r="O68" s="12">
        <v>156.51</v>
      </c>
      <c r="P68" s="20" t="s">
        <v>1892</v>
      </c>
      <c r="Q68" s="29">
        <v>1463</v>
      </c>
      <c r="R68" s="30">
        <v>3.9E-2</v>
      </c>
      <c r="S68" s="8" t="str">
        <f>IF(R68="-","-",IF(ISNUMBER(R68),IF(R68&gt;=0.6,"A",IF(R68&gt;=0.3,"B","C")),"C"))</f>
        <v>C</v>
      </c>
      <c r="T68" s="8" t="s">
        <v>81</v>
      </c>
      <c r="U68" s="31">
        <v>196</v>
      </c>
      <c r="V68" s="31" t="s">
        <v>1645</v>
      </c>
      <c r="W68" s="118" t="s">
        <v>2313</v>
      </c>
      <c r="X68" s="60"/>
      <c r="Y68" s="6" t="s">
        <v>424</v>
      </c>
    </row>
    <row r="69" spans="1:25" s="4" customFormat="1" ht="30" customHeight="1" x14ac:dyDescent="0.15">
      <c r="B69" s="10" t="s">
        <v>1426</v>
      </c>
      <c r="C69" s="10" t="s">
        <v>1856</v>
      </c>
      <c r="D69" s="24" t="s">
        <v>1416</v>
      </c>
      <c r="E69" s="18" t="s">
        <v>312</v>
      </c>
      <c r="F69" s="8" t="s">
        <v>307</v>
      </c>
      <c r="G69" s="8" t="s">
        <v>267</v>
      </c>
      <c r="H69" s="10" t="s">
        <v>1476</v>
      </c>
      <c r="I69" s="8"/>
      <c r="J69" s="8" t="s">
        <v>69</v>
      </c>
      <c r="K69" s="8" t="s">
        <v>34</v>
      </c>
      <c r="L69" s="8">
        <v>22</v>
      </c>
      <c r="M69" s="11" t="s">
        <v>349</v>
      </c>
      <c r="N69" s="8" t="s">
        <v>1882</v>
      </c>
      <c r="O69" s="12">
        <v>148.5</v>
      </c>
      <c r="P69" s="20" t="s">
        <v>1892</v>
      </c>
      <c r="Q69" s="29">
        <v>463</v>
      </c>
      <c r="R69" s="30">
        <v>7.0000000000000001E-3</v>
      </c>
      <c r="S69" s="8" t="str">
        <f>IF(R69="-","-",IF(ISNUMBER(R69),IF(R69&gt;=0.6,"A",IF(R69&gt;=0.3,"B","C")),"C"))</f>
        <v>C</v>
      </c>
      <c r="T69" s="8" t="s">
        <v>81</v>
      </c>
      <c r="U69" s="31">
        <v>285</v>
      </c>
      <c r="V69" s="31" t="s">
        <v>1645</v>
      </c>
      <c r="W69" s="118" t="s">
        <v>2313</v>
      </c>
      <c r="X69" s="60"/>
      <c r="Y69" s="6" t="s">
        <v>423</v>
      </c>
    </row>
    <row r="70" spans="1:25" s="4" customFormat="1" ht="30" customHeight="1" x14ac:dyDescent="0.15">
      <c r="B70" s="10" t="s">
        <v>1426</v>
      </c>
      <c r="C70" s="10" t="s">
        <v>1856</v>
      </c>
      <c r="D70" s="24" t="s">
        <v>1416</v>
      </c>
      <c r="E70" s="18" t="s">
        <v>312</v>
      </c>
      <c r="F70" s="8" t="s">
        <v>307</v>
      </c>
      <c r="G70" s="8" t="s">
        <v>267</v>
      </c>
      <c r="H70" s="10" t="s">
        <v>1477</v>
      </c>
      <c r="I70" s="8"/>
      <c r="J70" s="8" t="s">
        <v>69</v>
      </c>
      <c r="K70" s="8" t="s">
        <v>103</v>
      </c>
      <c r="L70" s="8">
        <v>31</v>
      </c>
      <c r="M70" s="11" t="s">
        <v>349</v>
      </c>
      <c r="N70" s="8" t="s">
        <v>1882</v>
      </c>
      <c r="O70" s="12">
        <v>128.30000000000001</v>
      </c>
      <c r="P70" s="20" t="s">
        <v>1892</v>
      </c>
      <c r="Q70" s="29">
        <v>676</v>
      </c>
      <c r="R70" s="30">
        <v>1.2E-2</v>
      </c>
      <c r="S70" s="8" t="str">
        <f>IF(R70="-","-",IF(ISNUMBER(R70),IF(R70&gt;=0.6,"A",IF(R70&gt;=0.3,"B","C")),"C"))</f>
        <v>C</v>
      </c>
      <c r="T70" s="8" t="s">
        <v>81</v>
      </c>
      <c r="U70" s="31">
        <v>91</v>
      </c>
      <c r="V70" s="31" t="s">
        <v>1645</v>
      </c>
      <c r="W70" s="118" t="s">
        <v>2314</v>
      </c>
      <c r="X70" s="60"/>
      <c r="Y70" s="6" t="s">
        <v>422</v>
      </c>
    </row>
    <row r="71" spans="1:25" s="4" customFormat="1" ht="30" customHeight="1" x14ac:dyDescent="0.15">
      <c r="B71" s="10" t="s">
        <v>1426</v>
      </c>
      <c r="C71" s="10" t="s">
        <v>1856</v>
      </c>
      <c r="D71" s="24" t="s">
        <v>1416</v>
      </c>
      <c r="E71" s="18" t="s">
        <v>312</v>
      </c>
      <c r="F71" s="8" t="s">
        <v>307</v>
      </c>
      <c r="G71" s="8" t="s">
        <v>267</v>
      </c>
      <c r="H71" s="10" t="s">
        <v>1478</v>
      </c>
      <c r="I71" s="8"/>
      <c r="J71" s="8" t="s">
        <v>69</v>
      </c>
      <c r="K71" s="8" t="s">
        <v>104</v>
      </c>
      <c r="L71" s="8">
        <v>32</v>
      </c>
      <c r="M71" s="11" t="s">
        <v>349</v>
      </c>
      <c r="N71" s="8" t="s">
        <v>1882</v>
      </c>
      <c r="O71" s="12">
        <v>121.74</v>
      </c>
      <c r="P71" s="20" t="s">
        <v>1892</v>
      </c>
      <c r="Q71" s="29">
        <v>1027</v>
      </c>
      <c r="R71" s="30">
        <v>2.8000000000000001E-2</v>
      </c>
      <c r="S71" s="8" t="str">
        <f>IF(R71="-","-",IF(ISNUMBER(R71),IF(R71&gt;=0.6,"A",IF(R71&gt;=0.3,"B","C")),"C"))</f>
        <v>C</v>
      </c>
      <c r="T71" s="8" t="s">
        <v>81</v>
      </c>
      <c r="U71" s="31">
        <v>135</v>
      </c>
      <c r="V71" s="31" t="s">
        <v>1645</v>
      </c>
      <c r="W71" s="118" t="s">
        <v>2309</v>
      </c>
      <c r="X71" s="60"/>
      <c r="Y71" s="6" t="s">
        <v>421</v>
      </c>
    </row>
    <row r="72" spans="1:25" ht="30" customHeight="1" x14ac:dyDescent="0.15">
      <c r="A72" s="4"/>
      <c r="B72" s="10" t="s">
        <v>1426</v>
      </c>
      <c r="C72" s="10" t="s">
        <v>1429</v>
      </c>
      <c r="D72" s="24" t="s">
        <v>1416</v>
      </c>
      <c r="E72" s="10" t="s">
        <v>312</v>
      </c>
      <c r="F72" s="8" t="s">
        <v>307</v>
      </c>
      <c r="G72" s="8" t="s">
        <v>271</v>
      </c>
      <c r="H72" s="10" t="s">
        <v>1468</v>
      </c>
      <c r="I72" s="8"/>
      <c r="J72" s="8" t="s">
        <v>69</v>
      </c>
      <c r="K72" s="8" t="s">
        <v>78</v>
      </c>
      <c r="L72" s="8">
        <v>33</v>
      </c>
      <c r="M72" s="11" t="s">
        <v>349</v>
      </c>
      <c r="N72" s="8" t="s">
        <v>1882</v>
      </c>
      <c r="O72" s="12">
        <v>179.82</v>
      </c>
      <c r="P72" s="20" t="s">
        <v>1892</v>
      </c>
      <c r="Q72" s="29" t="s">
        <v>1795</v>
      </c>
      <c r="R72" s="30" t="s">
        <v>1795</v>
      </c>
      <c r="S72" s="8" t="str">
        <f t="shared" si="1"/>
        <v>-</v>
      </c>
      <c r="T72" s="8" t="s">
        <v>82</v>
      </c>
      <c r="U72" s="31">
        <v>31</v>
      </c>
      <c r="V72" s="31" t="s">
        <v>1644</v>
      </c>
      <c r="W72" s="118" t="s">
        <v>2309</v>
      </c>
      <c r="X72" s="61"/>
      <c r="Y72" s="13" t="s">
        <v>420</v>
      </c>
    </row>
    <row r="73" spans="1:25" ht="30" customHeight="1" x14ac:dyDescent="0.15">
      <c r="A73" s="4"/>
      <c r="B73" s="10" t="s">
        <v>1426</v>
      </c>
      <c r="C73" s="10" t="s">
        <v>1856</v>
      </c>
      <c r="D73" s="24" t="s">
        <v>1416</v>
      </c>
      <c r="E73" s="10" t="s">
        <v>312</v>
      </c>
      <c r="F73" s="8" t="s">
        <v>307</v>
      </c>
      <c r="G73" s="8" t="s">
        <v>271</v>
      </c>
      <c r="H73" s="10" t="s">
        <v>1479</v>
      </c>
      <c r="I73" s="8"/>
      <c r="J73" s="8" t="s">
        <v>69</v>
      </c>
      <c r="K73" s="8" t="s">
        <v>68</v>
      </c>
      <c r="L73" s="8">
        <v>38</v>
      </c>
      <c r="M73" s="11" t="s">
        <v>349</v>
      </c>
      <c r="N73" s="8" t="s">
        <v>1882</v>
      </c>
      <c r="O73" s="12">
        <v>124.38</v>
      </c>
      <c r="P73" s="20" t="s">
        <v>1892</v>
      </c>
      <c r="Q73" s="29">
        <v>416</v>
      </c>
      <c r="R73" s="30">
        <v>8.0000000000000002E-3</v>
      </c>
      <c r="S73" s="8" t="str">
        <f>IF(R73="-","-",IF(ISNUMBER(R73),IF(R73&gt;=0.6,"A",IF(R73&gt;=0.3,"B","C")),"C"))</f>
        <v>C</v>
      </c>
      <c r="T73" s="8" t="s">
        <v>81</v>
      </c>
      <c r="U73" s="31">
        <v>43</v>
      </c>
      <c r="V73" s="31" t="s">
        <v>1645</v>
      </c>
      <c r="W73" s="118" t="s">
        <v>2312</v>
      </c>
      <c r="X73" s="61"/>
      <c r="Y73" s="13" t="s">
        <v>419</v>
      </c>
    </row>
    <row r="74" spans="1:25" ht="30" customHeight="1" x14ac:dyDescent="0.15">
      <c r="A74" s="4"/>
      <c r="B74" s="10" t="s">
        <v>1426</v>
      </c>
      <c r="C74" s="10" t="s">
        <v>1856</v>
      </c>
      <c r="D74" s="24" t="s">
        <v>1416</v>
      </c>
      <c r="E74" s="10" t="s">
        <v>312</v>
      </c>
      <c r="F74" s="8" t="s">
        <v>307</v>
      </c>
      <c r="G74" s="8" t="s">
        <v>271</v>
      </c>
      <c r="H74" s="10" t="s">
        <v>1480</v>
      </c>
      <c r="I74" s="8"/>
      <c r="J74" s="8" t="s">
        <v>69</v>
      </c>
      <c r="K74" s="8" t="s">
        <v>26</v>
      </c>
      <c r="L74" s="8">
        <v>28</v>
      </c>
      <c r="M74" s="11" t="s">
        <v>349</v>
      </c>
      <c r="N74" s="8" t="s">
        <v>1882</v>
      </c>
      <c r="O74" s="12">
        <v>124.56</v>
      </c>
      <c r="P74" s="20" t="s">
        <v>1892</v>
      </c>
      <c r="Q74" s="29">
        <v>389</v>
      </c>
      <c r="R74" s="30">
        <v>0.01</v>
      </c>
      <c r="S74" s="8" t="str">
        <f>IF(R74="-","-",IF(ISNUMBER(R74),IF(R74&gt;=0.6,"A",IF(R74&gt;=0.3,"B","C")),"C"))</f>
        <v>C</v>
      </c>
      <c r="T74" s="8" t="s">
        <v>81</v>
      </c>
      <c r="U74" s="31">
        <v>160</v>
      </c>
      <c r="V74" s="31" t="s">
        <v>1645</v>
      </c>
      <c r="W74" s="118" t="s">
        <v>2315</v>
      </c>
      <c r="X74" s="61"/>
      <c r="Y74" s="13" t="s">
        <v>418</v>
      </c>
    </row>
    <row r="75" spans="1:25" ht="30" customHeight="1" x14ac:dyDescent="0.15">
      <c r="A75" s="4"/>
      <c r="B75" s="10" t="s">
        <v>1426</v>
      </c>
      <c r="C75" s="10" t="s">
        <v>1429</v>
      </c>
      <c r="D75" s="24" t="s">
        <v>1416</v>
      </c>
      <c r="E75" s="10" t="s">
        <v>312</v>
      </c>
      <c r="F75" s="8" t="s">
        <v>307</v>
      </c>
      <c r="G75" s="8" t="s">
        <v>275</v>
      </c>
      <c r="H75" s="10" t="s">
        <v>1469</v>
      </c>
      <c r="I75" s="8"/>
      <c r="J75" s="8" t="s">
        <v>69</v>
      </c>
      <c r="K75" s="8" t="s">
        <v>10</v>
      </c>
      <c r="L75" s="8">
        <v>44</v>
      </c>
      <c r="M75" s="11" t="s">
        <v>349</v>
      </c>
      <c r="N75" s="8" t="s">
        <v>1883</v>
      </c>
      <c r="O75" s="12">
        <v>98.67</v>
      </c>
      <c r="P75" s="20" t="s">
        <v>357</v>
      </c>
      <c r="Q75" s="29" t="s">
        <v>1795</v>
      </c>
      <c r="R75" s="30" t="s">
        <v>1795</v>
      </c>
      <c r="S75" s="8" t="str">
        <f t="shared" si="1"/>
        <v>-</v>
      </c>
      <c r="T75" s="8" t="s">
        <v>82</v>
      </c>
      <c r="U75" s="31">
        <v>31</v>
      </c>
      <c r="V75" s="31" t="s">
        <v>1644</v>
      </c>
      <c r="W75" s="118" t="s">
        <v>2304</v>
      </c>
      <c r="X75" s="61"/>
      <c r="Y75" s="13" t="s">
        <v>417</v>
      </c>
    </row>
    <row r="76" spans="1:25" ht="30" customHeight="1" x14ac:dyDescent="0.15">
      <c r="A76" s="4"/>
      <c r="B76" s="10" t="s">
        <v>1426</v>
      </c>
      <c r="C76" s="10" t="s">
        <v>1856</v>
      </c>
      <c r="D76" s="24" t="s">
        <v>1416</v>
      </c>
      <c r="E76" s="10" t="s">
        <v>312</v>
      </c>
      <c r="F76" s="8" t="s">
        <v>307</v>
      </c>
      <c r="G76" s="8" t="s">
        <v>275</v>
      </c>
      <c r="H76" s="10" t="s">
        <v>1481</v>
      </c>
      <c r="I76" s="8"/>
      <c r="J76" s="8" t="s">
        <v>69</v>
      </c>
      <c r="K76" s="8" t="s">
        <v>31</v>
      </c>
      <c r="L76" s="8">
        <v>26</v>
      </c>
      <c r="M76" s="11" t="s">
        <v>349</v>
      </c>
      <c r="N76" s="8" t="s">
        <v>1882</v>
      </c>
      <c r="O76" s="12">
        <v>150.54</v>
      </c>
      <c r="P76" s="20" t="s">
        <v>1892</v>
      </c>
      <c r="Q76" s="29">
        <v>1240</v>
      </c>
      <c r="R76" s="30">
        <v>1.7999999999999999E-2</v>
      </c>
      <c r="S76" s="8" t="str">
        <f>IF(R76="-","-",IF(ISNUMBER(R76),IF(R76&gt;=0.6,"A",IF(R76&gt;=0.3,"B","C")),"C"))</f>
        <v>C</v>
      </c>
      <c r="T76" s="8" t="s">
        <v>81</v>
      </c>
      <c r="U76" s="31">
        <v>298</v>
      </c>
      <c r="V76" s="31" t="s">
        <v>1645</v>
      </c>
      <c r="W76" s="118" t="s">
        <v>2303</v>
      </c>
      <c r="X76" s="61"/>
      <c r="Y76" s="13" t="s">
        <v>416</v>
      </c>
    </row>
    <row r="77" spans="1:25" ht="30" customHeight="1" x14ac:dyDescent="0.15">
      <c r="A77" s="4"/>
      <c r="B77" s="10" t="s">
        <v>1426</v>
      </c>
      <c r="C77" s="10" t="s">
        <v>1856</v>
      </c>
      <c r="D77" s="24" t="s">
        <v>1416</v>
      </c>
      <c r="E77" s="10" t="s">
        <v>312</v>
      </c>
      <c r="F77" s="8" t="s">
        <v>307</v>
      </c>
      <c r="G77" s="8" t="s">
        <v>411</v>
      </c>
      <c r="H77" s="10" t="s">
        <v>1470</v>
      </c>
      <c r="I77" s="8"/>
      <c r="J77" s="8" t="s">
        <v>69</v>
      </c>
      <c r="K77" s="8" t="s">
        <v>13</v>
      </c>
      <c r="L77" s="8">
        <v>42</v>
      </c>
      <c r="M77" s="11" t="s">
        <v>349</v>
      </c>
      <c r="N77" s="8" t="s">
        <v>1883</v>
      </c>
      <c r="O77" s="12">
        <v>107.65</v>
      </c>
      <c r="P77" s="20" t="s">
        <v>1892</v>
      </c>
      <c r="Q77" s="76">
        <v>163</v>
      </c>
      <c r="R77" s="38">
        <v>8.0000000000000002E-3</v>
      </c>
      <c r="S77" s="8" t="str">
        <f>IF(R77="-","-",IF(ISNUMBER(R77),IF(R77&gt;=0.6,"A",IF(R77&gt;=0.3,"B","C")),"C"))</f>
        <v>C</v>
      </c>
      <c r="T77" s="8" t="s">
        <v>81</v>
      </c>
      <c r="U77" s="31">
        <v>51</v>
      </c>
      <c r="V77" s="31" t="s">
        <v>1645</v>
      </c>
      <c r="W77" s="118" t="s">
        <v>2308</v>
      </c>
      <c r="X77" s="61"/>
      <c r="Y77" s="13" t="s">
        <v>415</v>
      </c>
    </row>
    <row r="78" spans="1:25" ht="30" customHeight="1" x14ac:dyDescent="0.15">
      <c r="A78" s="4"/>
      <c r="B78" s="10" t="s">
        <v>1426</v>
      </c>
      <c r="C78" s="10" t="s">
        <v>1856</v>
      </c>
      <c r="D78" s="24" t="s">
        <v>1416</v>
      </c>
      <c r="E78" s="10" t="s">
        <v>312</v>
      </c>
      <c r="F78" s="8" t="s">
        <v>307</v>
      </c>
      <c r="G78" s="8" t="s">
        <v>411</v>
      </c>
      <c r="H78" s="10" t="s">
        <v>1482</v>
      </c>
      <c r="I78" s="8"/>
      <c r="J78" s="8" t="s">
        <v>69</v>
      </c>
      <c r="K78" s="8" t="s">
        <v>18</v>
      </c>
      <c r="L78" s="8">
        <v>34</v>
      </c>
      <c r="M78" s="11" t="s">
        <v>349</v>
      </c>
      <c r="N78" s="8" t="s">
        <v>1882</v>
      </c>
      <c r="O78" s="12">
        <v>124.38</v>
      </c>
      <c r="P78" s="20" t="s">
        <v>1892</v>
      </c>
      <c r="Q78" s="29">
        <v>191</v>
      </c>
      <c r="R78" s="30">
        <v>5.0000000000000001E-3</v>
      </c>
      <c r="S78" s="8" t="str">
        <f>IF(R78="-","-",IF(ISNUMBER(R78),IF(R78&gt;=0.6,"A",IF(R78&gt;=0.3,"B","C")),"C"))</f>
        <v>C</v>
      </c>
      <c r="T78" s="8" t="s">
        <v>81</v>
      </c>
      <c r="U78" s="31">
        <v>55</v>
      </c>
      <c r="V78" s="31" t="s">
        <v>1645</v>
      </c>
      <c r="W78" s="118" t="s">
        <v>2299</v>
      </c>
      <c r="X78" s="61"/>
      <c r="Y78" s="13" t="s">
        <v>414</v>
      </c>
    </row>
    <row r="79" spans="1:25" ht="30" customHeight="1" x14ac:dyDescent="0.15">
      <c r="A79" s="4"/>
      <c r="B79" s="10" t="s">
        <v>1426</v>
      </c>
      <c r="C79" s="10" t="s">
        <v>1856</v>
      </c>
      <c r="D79" s="24" t="s">
        <v>1416</v>
      </c>
      <c r="E79" s="10" t="s">
        <v>312</v>
      </c>
      <c r="F79" s="8" t="s">
        <v>307</v>
      </c>
      <c r="G79" s="8" t="s">
        <v>411</v>
      </c>
      <c r="H79" s="10" t="s">
        <v>1483</v>
      </c>
      <c r="I79" s="8"/>
      <c r="J79" s="8" t="s">
        <v>69</v>
      </c>
      <c r="K79" s="8" t="s">
        <v>74</v>
      </c>
      <c r="L79" s="8">
        <v>29</v>
      </c>
      <c r="M79" s="11" t="s">
        <v>349</v>
      </c>
      <c r="N79" s="8" t="s">
        <v>1882</v>
      </c>
      <c r="O79" s="12">
        <v>160.65</v>
      </c>
      <c r="P79" s="20" t="s">
        <v>1892</v>
      </c>
      <c r="Q79" s="29">
        <v>1526</v>
      </c>
      <c r="R79" s="30">
        <v>4.5999999999999999E-2</v>
      </c>
      <c r="S79" s="8" t="str">
        <f>IF(R79="-","-",IF(ISNUMBER(R79),IF(R79&gt;=0.6,"A",IF(R79&gt;=0.3,"B","C")),"C"))</f>
        <v>C</v>
      </c>
      <c r="T79" s="8" t="s">
        <v>81</v>
      </c>
      <c r="U79" s="31">
        <v>349</v>
      </c>
      <c r="V79" s="31" t="s">
        <v>1645</v>
      </c>
      <c r="W79" s="118" t="s">
        <v>2315</v>
      </c>
      <c r="X79" s="61"/>
      <c r="Y79" s="13" t="s">
        <v>413</v>
      </c>
    </row>
    <row r="80" spans="1:25" ht="30" customHeight="1" x14ac:dyDescent="0.15">
      <c r="A80" s="4"/>
      <c r="B80" s="10" t="s">
        <v>1426</v>
      </c>
      <c r="C80" s="10" t="s">
        <v>1856</v>
      </c>
      <c r="D80" s="24" t="s">
        <v>1416</v>
      </c>
      <c r="E80" s="10" t="s">
        <v>312</v>
      </c>
      <c r="F80" s="8" t="s">
        <v>307</v>
      </c>
      <c r="G80" s="8" t="s">
        <v>411</v>
      </c>
      <c r="H80" s="10" t="s">
        <v>1484</v>
      </c>
      <c r="I80" s="8"/>
      <c r="J80" s="8" t="s">
        <v>69</v>
      </c>
      <c r="K80" s="8" t="s">
        <v>75</v>
      </c>
      <c r="L80" s="8">
        <v>27</v>
      </c>
      <c r="M80" s="11" t="s">
        <v>349</v>
      </c>
      <c r="N80" s="8" t="s">
        <v>1882</v>
      </c>
      <c r="O80" s="12">
        <v>130.12</v>
      </c>
      <c r="P80" s="20" t="s">
        <v>1892</v>
      </c>
      <c r="Q80" s="29">
        <v>1025</v>
      </c>
      <c r="R80" s="30">
        <v>2.4E-2</v>
      </c>
      <c r="S80" s="8" t="str">
        <f>IF(R80="-","-",IF(ISNUMBER(R80),IF(R80&gt;=0.6,"A",IF(R80&gt;=0.3,"B","C")),"C"))</f>
        <v>C</v>
      </c>
      <c r="T80" s="8" t="s">
        <v>81</v>
      </c>
      <c r="U80" s="31">
        <v>155</v>
      </c>
      <c r="V80" s="31" t="s">
        <v>1645</v>
      </c>
      <c r="W80" s="118" t="s">
        <v>2315</v>
      </c>
      <c r="X80" s="61"/>
      <c r="Y80" s="13" t="s">
        <v>412</v>
      </c>
    </row>
    <row r="81" spans="1:25" ht="30" customHeight="1" x14ac:dyDescent="0.15">
      <c r="A81" s="4"/>
      <c r="B81" s="10" t="s">
        <v>1426</v>
      </c>
      <c r="C81" s="10" t="s">
        <v>1429</v>
      </c>
      <c r="D81" s="24" t="s">
        <v>1416</v>
      </c>
      <c r="E81" s="10" t="s">
        <v>312</v>
      </c>
      <c r="F81" s="8" t="s">
        <v>307</v>
      </c>
      <c r="G81" s="8" t="s">
        <v>411</v>
      </c>
      <c r="H81" s="10" t="s">
        <v>1471</v>
      </c>
      <c r="I81" s="8"/>
      <c r="J81" s="8" t="s">
        <v>69</v>
      </c>
      <c r="K81" s="8" t="s">
        <v>26</v>
      </c>
      <c r="L81" s="8">
        <v>28</v>
      </c>
      <c r="M81" s="11" t="s">
        <v>349</v>
      </c>
      <c r="N81" s="8" t="s">
        <v>1882</v>
      </c>
      <c r="O81" s="12">
        <v>91.5</v>
      </c>
      <c r="P81" s="20" t="s">
        <v>1892</v>
      </c>
      <c r="Q81" s="76">
        <v>211</v>
      </c>
      <c r="R81" s="38">
        <v>0.193</v>
      </c>
      <c r="S81" s="8" t="str">
        <f t="shared" si="1"/>
        <v>C</v>
      </c>
      <c r="T81" s="8" t="s">
        <v>81</v>
      </c>
      <c r="U81" s="31">
        <v>127</v>
      </c>
      <c r="V81" s="31" t="s">
        <v>1645</v>
      </c>
      <c r="W81" s="118" t="s">
        <v>2316</v>
      </c>
      <c r="X81" s="61"/>
      <c r="Y81" s="13" t="s">
        <v>410</v>
      </c>
    </row>
    <row r="82" spans="1:25" ht="30" customHeight="1" x14ac:dyDescent="0.15">
      <c r="A82" s="4"/>
      <c r="B82" s="10" t="s">
        <v>1426</v>
      </c>
      <c r="C82" s="10" t="s">
        <v>1429</v>
      </c>
      <c r="D82" s="24" t="s">
        <v>1416</v>
      </c>
      <c r="E82" s="10" t="s">
        <v>312</v>
      </c>
      <c r="F82" s="8" t="s">
        <v>307</v>
      </c>
      <c r="G82" s="8" t="s">
        <v>405</v>
      </c>
      <c r="H82" s="10" t="s">
        <v>1472</v>
      </c>
      <c r="I82" s="8"/>
      <c r="J82" s="8" t="s">
        <v>69</v>
      </c>
      <c r="K82" s="8" t="s">
        <v>10</v>
      </c>
      <c r="L82" s="8">
        <v>44</v>
      </c>
      <c r="M82" s="11" t="s">
        <v>349</v>
      </c>
      <c r="N82" s="8" t="s">
        <v>1883</v>
      </c>
      <c r="O82" s="12">
        <v>99.37</v>
      </c>
      <c r="P82" s="20" t="s">
        <v>408</v>
      </c>
      <c r="Q82" s="29" t="s">
        <v>1795</v>
      </c>
      <c r="R82" s="30" t="s">
        <v>1795</v>
      </c>
      <c r="S82" s="8" t="str">
        <f t="shared" si="1"/>
        <v>-</v>
      </c>
      <c r="T82" s="8" t="s">
        <v>82</v>
      </c>
      <c r="U82" s="31">
        <v>31</v>
      </c>
      <c r="V82" s="31" t="s">
        <v>1644</v>
      </c>
      <c r="W82" s="118" t="s">
        <v>2310</v>
      </c>
      <c r="X82" s="61"/>
      <c r="Y82" s="13" t="s">
        <v>409</v>
      </c>
    </row>
    <row r="83" spans="1:25" s="4" customFormat="1" ht="30" customHeight="1" x14ac:dyDescent="0.15">
      <c r="B83" s="10" t="s">
        <v>1426</v>
      </c>
      <c r="C83" s="10" t="s">
        <v>1429</v>
      </c>
      <c r="D83" s="24" t="s">
        <v>1416</v>
      </c>
      <c r="E83" s="10" t="s">
        <v>312</v>
      </c>
      <c r="F83" s="8" t="s">
        <v>307</v>
      </c>
      <c r="G83" s="8" t="s">
        <v>405</v>
      </c>
      <c r="H83" s="10" t="s">
        <v>1473</v>
      </c>
      <c r="I83" s="8"/>
      <c r="J83" s="8" t="s">
        <v>69</v>
      </c>
      <c r="K83" s="8" t="s">
        <v>74</v>
      </c>
      <c r="L83" s="8">
        <v>29</v>
      </c>
      <c r="M83" s="11" t="s">
        <v>349</v>
      </c>
      <c r="N83" s="8" t="s">
        <v>1882</v>
      </c>
      <c r="O83" s="12">
        <v>99</v>
      </c>
      <c r="P83" s="20" t="s">
        <v>1892</v>
      </c>
      <c r="Q83" s="29" t="s">
        <v>1795</v>
      </c>
      <c r="R83" s="30" t="s">
        <v>1795</v>
      </c>
      <c r="S83" s="8" t="str">
        <f t="shared" si="1"/>
        <v>-</v>
      </c>
      <c r="T83" s="8" t="s">
        <v>82</v>
      </c>
      <c r="U83" s="31">
        <v>29</v>
      </c>
      <c r="V83" s="31" t="s">
        <v>1644</v>
      </c>
      <c r="W83" s="118" t="s">
        <v>2304</v>
      </c>
      <c r="X83" s="61"/>
      <c r="Y83" s="13" t="s">
        <v>407</v>
      </c>
    </row>
    <row r="84" spans="1:25" s="4" customFormat="1" ht="30" customHeight="1" x14ac:dyDescent="0.15">
      <c r="B84" s="10" t="s">
        <v>1426</v>
      </c>
      <c r="C84" s="10" t="s">
        <v>1856</v>
      </c>
      <c r="D84" s="24" t="s">
        <v>1416</v>
      </c>
      <c r="E84" s="18" t="s">
        <v>312</v>
      </c>
      <c r="F84" s="8" t="s">
        <v>307</v>
      </c>
      <c r="G84" s="8" t="s">
        <v>405</v>
      </c>
      <c r="H84" s="10" t="s">
        <v>1485</v>
      </c>
      <c r="I84" s="8"/>
      <c r="J84" s="8" t="s">
        <v>69</v>
      </c>
      <c r="K84" s="8" t="s">
        <v>78</v>
      </c>
      <c r="L84" s="8">
        <v>33</v>
      </c>
      <c r="M84" s="11" t="s">
        <v>349</v>
      </c>
      <c r="N84" s="8" t="s">
        <v>1882</v>
      </c>
      <c r="O84" s="12">
        <v>171.54</v>
      </c>
      <c r="P84" s="20" t="s">
        <v>1892</v>
      </c>
      <c r="Q84" s="29">
        <v>464</v>
      </c>
      <c r="R84" s="30">
        <v>1.4999999999999999E-2</v>
      </c>
      <c r="S84" s="8" t="str">
        <f>IF(R84="-","-",IF(ISNUMBER(R84),IF(R84&gt;=0.6,"A",IF(R84&gt;=0.3,"B","C")),"C"))</f>
        <v>C</v>
      </c>
      <c r="T84" s="8" t="s">
        <v>1890</v>
      </c>
      <c r="U84" s="31">
        <v>138</v>
      </c>
      <c r="V84" s="31" t="s">
        <v>1645</v>
      </c>
      <c r="W84" s="118" t="s">
        <v>2317</v>
      </c>
      <c r="X84" s="60"/>
      <c r="Y84" s="6" t="s">
        <v>406</v>
      </c>
    </row>
    <row r="85" spans="1:25" s="4" customFormat="1" ht="30" customHeight="1" x14ac:dyDescent="0.15">
      <c r="B85" s="10" t="s">
        <v>1426</v>
      </c>
      <c r="C85" s="10" t="s">
        <v>1856</v>
      </c>
      <c r="D85" s="24" t="s">
        <v>1416</v>
      </c>
      <c r="E85" s="18" t="s">
        <v>312</v>
      </c>
      <c r="F85" s="8" t="s">
        <v>307</v>
      </c>
      <c r="G85" s="8" t="s">
        <v>405</v>
      </c>
      <c r="H85" s="10" t="s">
        <v>1486</v>
      </c>
      <c r="I85" s="8"/>
      <c r="J85" s="8" t="s">
        <v>69</v>
      </c>
      <c r="K85" s="8" t="s">
        <v>37</v>
      </c>
      <c r="L85" s="8">
        <v>24</v>
      </c>
      <c r="M85" s="11" t="s">
        <v>349</v>
      </c>
      <c r="N85" s="8" t="s">
        <v>1882</v>
      </c>
      <c r="O85" s="12">
        <v>155.25</v>
      </c>
      <c r="P85" s="20" t="s">
        <v>1892</v>
      </c>
      <c r="Q85" s="29">
        <v>427</v>
      </c>
      <c r="R85" s="30">
        <v>1.0999999999999999E-2</v>
      </c>
      <c r="S85" s="8" t="str">
        <f>IF(R85="-","-",IF(ISNUMBER(R85),IF(R85&gt;=0.6,"A",IF(R85&gt;=0.3,"B","C")),"C"))</f>
        <v>C</v>
      </c>
      <c r="T85" s="8" t="s">
        <v>1890</v>
      </c>
      <c r="U85" s="31">
        <v>114</v>
      </c>
      <c r="V85" s="31" t="s">
        <v>1645</v>
      </c>
      <c r="W85" s="118" t="s">
        <v>2302</v>
      </c>
      <c r="X85" s="60"/>
      <c r="Y85" s="6" t="s">
        <v>404</v>
      </c>
    </row>
    <row r="86" spans="1:25" s="4" customFormat="1" ht="30" customHeight="1" x14ac:dyDescent="0.15">
      <c r="B86" s="10" t="s">
        <v>1426</v>
      </c>
      <c r="C86" s="10" t="s">
        <v>1856</v>
      </c>
      <c r="D86" s="24" t="s">
        <v>1416</v>
      </c>
      <c r="E86" s="18" t="s">
        <v>312</v>
      </c>
      <c r="F86" s="8" t="s">
        <v>307</v>
      </c>
      <c r="G86" s="8" t="s">
        <v>288</v>
      </c>
      <c r="H86" s="10" t="s">
        <v>1474</v>
      </c>
      <c r="I86" s="8"/>
      <c r="J86" s="8" t="s">
        <v>2</v>
      </c>
      <c r="K86" s="8" t="s">
        <v>9</v>
      </c>
      <c r="L86" s="8">
        <v>51</v>
      </c>
      <c r="M86" s="11" t="s">
        <v>349</v>
      </c>
      <c r="N86" s="8" t="s">
        <v>1883</v>
      </c>
      <c r="O86" s="12">
        <v>425.29</v>
      </c>
      <c r="P86" s="20" t="s">
        <v>1892</v>
      </c>
      <c r="Q86" s="29">
        <v>589</v>
      </c>
      <c r="R86" s="30">
        <v>7.0000000000000001E-3</v>
      </c>
      <c r="S86" s="8" t="str">
        <f>IF(R86="-","-",IF(ISNUMBER(R86),IF(R86&gt;=0.6,"A",IF(R86&gt;=0.3,"B","C")),"C"))</f>
        <v>C</v>
      </c>
      <c r="T86" s="8" t="s">
        <v>1890</v>
      </c>
      <c r="U86" s="31">
        <v>166</v>
      </c>
      <c r="V86" s="31" t="s">
        <v>1645</v>
      </c>
      <c r="W86" s="118" t="s">
        <v>2315</v>
      </c>
      <c r="X86" s="60"/>
      <c r="Y86" s="6" t="s">
        <v>403</v>
      </c>
    </row>
    <row r="87" spans="1:25" s="4" customFormat="1" ht="30" customHeight="1" x14ac:dyDescent="0.15">
      <c r="B87" s="10" t="s">
        <v>1426</v>
      </c>
      <c r="C87" s="10" t="s">
        <v>1856</v>
      </c>
      <c r="D87" s="24" t="s">
        <v>1416</v>
      </c>
      <c r="E87" s="18" t="s">
        <v>312</v>
      </c>
      <c r="F87" s="8" t="s">
        <v>307</v>
      </c>
      <c r="G87" s="8" t="s">
        <v>288</v>
      </c>
      <c r="H87" s="10" t="s">
        <v>1487</v>
      </c>
      <c r="I87" s="8"/>
      <c r="J87" s="8" t="s">
        <v>69</v>
      </c>
      <c r="K87" s="8" t="s">
        <v>27</v>
      </c>
      <c r="L87" s="8">
        <v>21</v>
      </c>
      <c r="M87" s="11" t="s">
        <v>349</v>
      </c>
      <c r="N87" s="8" t="s">
        <v>1882</v>
      </c>
      <c r="O87" s="12">
        <v>155.52000000000001</v>
      </c>
      <c r="P87" s="20" t="s">
        <v>1892</v>
      </c>
      <c r="Q87" s="29">
        <v>4849</v>
      </c>
      <c r="R87" s="30">
        <v>0.14299999999999999</v>
      </c>
      <c r="S87" s="8" t="str">
        <f>IF(R87="-","-",IF(ISNUMBER(R87),IF(R87&gt;=0.6,"A",IF(R87&gt;=0.3,"B","C")),"C"))</f>
        <v>C</v>
      </c>
      <c r="T87" s="8" t="s">
        <v>1890</v>
      </c>
      <c r="U87" s="31">
        <v>354</v>
      </c>
      <c r="V87" s="31" t="s">
        <v>1645</v>
      </c>
      <c r="W87" s="118" t="s">
        <v>2316</v>
      </c>
      <c r="X87" s="60"/>
      <c r="Y87" s="6" t="s">
        <v>402</v>
      </c>
    </row>
    <row r="88" spans="1:25" s="4" customFormat="1" ht="30" customHeight="1" x14ac:dyDescent="0.15">
      <c r="B88" s="10" t="s">
        <v>1426</v>
      </c>
      <c r="C88" s="10" t="s">
        <v>1856</v>
      </c>
      <c r="D88" s="24" t="s">
        <v>1416</v>
      </c>
      <c r="E88" s="18" t="s">
        <v>312</v>
      </c>
      <c r="F88" s="8" t="s">
        <v>307</v>
      </c>
      <c r="G88" s="8" t="s">
        <v>288</v>
      </c>
      <c r="H88" s="10" t="s">
        <v>1488</v>
      </c>
      <c r="I88" s="8"/>
      <c r="J88" s="8" t="s">
        <v>69</v>
      </c>
      <c r="K88" s="8" t="s">
        <v>30</v>
      </c>
      <c r="L88" s="8">
        <v>35</v>
      </c>
      <c r="M88" s="11" t="s">
        <v>349</v>
      </c>
      <c r="N88" s="8" t="s">
        <v>1882</v>
      </c>
      <c r="O88" s="12">
        <v>124.38</v>
      </c>
      <c r="P88" s="20" t="s">
        <v>1892</v>
      </c>
      <c r="Q88" s="29">
        <v>137</v>
      </c>
      <c r="R88" s="30">
        <v>3.0000000000000001E-3</v>
      </c>
      <c r="S88" s="8" t="str">
        <f>IF(R88="-","-",IF(ISNUMBER(R88),IF(R88&gt;=0.6,"A",IF(R88&gt;=0.3,"B","C")),"C"))</f>
        <v>C</v>
      </c>
      <c r="T88" s="8" t="s">
        <v>1890</v>
      </c>
      <c r="U88" s="31">
        <v>53</v>
      </c>
      <c r="V88" s="31" t="s">
        <v>1645</v>
      </c>
      <c r="W88" s="118" t="s">
        <v>2308</v>
      </c>
      <c r="X88" s="60"/>
      <c r="Y88" s="6" t="s">
        <v>401</v>
      </c>
    </row>
    <row r="89" spans="1:25" s="4" customFormat="1" ht="30" customHeight="1" x14ac:dyDescent="0.15">
      <c r="B89" s="10" t="s">
        <v>1426</v>
      </c>
      <c r="C89" s="10" t="s">
        <v>1429</v>
      </c>
      <c r="D89" s="24" t="s">
        <v>1418</v>
      </c>
      <c r="E89" s="10" t="s">
        <v>315</v>
      </c>
      <c r="F89" s="8" t="s">
        <v>314</v>
      </c>
      <c r="G89" s="8" t="s">
        <v>398</v>
      </c>
      <c r="H89" s="10" t="s">
        <v>1489</v>
      </c>
      <c r="I89" s="8"/>
      <c r="J89" s="8" t="s">
        <v>3</v>
      </c>
      <c r="K89" s="8" t="s">
        <v>14</v>
      </c>
      <c r="L89" s="8">
        <v>45</v>
      </c>
      <c r="M89" s="11" t="s">
        <v>349</v>
      </c>
      <c r="N89" s="8" t="s">
        <v>1883</v>
      </c>
      <c r="O89" s="12">
        <v>72.87</v>
      </c>
      <c r="P89" s="20" t="s">
        <v>357</v>
      </c>
      <c r="Q89" s="29" t="s">
        <v>1795</v>
      </c>
      <c r="R89" s="30" t="s">
        <v>1795</v>
      </c>
      <c r="S89" s="8" t="str">
        <f t="shared" si="1"/>
        <v>-</v>
      </c>
      <c r="T89" s="8" t="s">
        <v>1891</v>
      </c>
      <c r="U89" s="31">
        <v>0</v>
      </c>
      <c r="V89" s="31" t="s">
        <v>1644</v>
      </c>
      <c r="W89" s="118" t="s">
        <v>2318</v>
      </c>
      <c r="X89" s="61"/>
      <c r="Y89" s="13" t="s">
        <v>400</v>
      </c>
    </row>
    <row r="90" spans="1:25" s="4" customFormat="1" ht="30" customHeight="1" x14ac:dyDescent="0.15">
      <c r="B90" s="10" t="s">
        <v>1426</v>
      </c>
      <c r="C90" s="10" t="s">
        <v>1429</v>
      </c>
      <c r="D90" s="24" t="s">
        <v>1418</v>
      </c>
      <c r="E90" s="10" t="s">
        <v>315</v>
      </c>
      <c r="F90" s="8" t="s">
        <v>314</v>
      </c>
      <c r="G90" s="8" t="s">
        <v>398</v>
      </c>
      <c r="H90" s="10" t="s">
        <v>1490</v>
      </c>
      <c r="I90" s="8"/>
      <c r="J90" s="8" t="s">
        <v>3</v>
      </c>
      <c r="K90" s="8" t="s">
        <v>78</v>
      </c>
      <c r="L90" s="8">
        <v>33</v>
      </c>
      <c r="M90" s="11" t="s">
        <v>349</v>
      </c>
      <c r="N90" s="8" t="s">
        <v>1883</v>
      </c>
      <c r="O90" s="12">
        <v>129</v>
      </c>
      <c r="P90" s="20" t="s">
        <v>1892</v>
      </c>
      <c r="Q90" s="29" t="s">
        <v>1795</v>
      </c>
      <c r="R90" s="30" t="s">
        <v>1795</v>
      </c>
      <c r="S90" s="8" t="str">
        <f t="shared" si="1"/>
        <v>-</v>
      </c>
      <c r="T90" s="8" t="s">
        <v>1891</v>
      </c>
      <c r="U90" s="31">
        <v>8</v>
      </c>
      <c r="V90" s="31" t="s">
        <v>1644</v>
      </c>
      <c r="W90" s="118" t="s">
        <v>2319</v>
      </c>
      <c r="X90" s="61"/>
      <c r="Y90" s="13" t="s">
        <v>399</v>
      </c>
    </row>
    <row r="91" spans="1:25" s="4" customFormat="1" ht="30" customHeight="1" x14ac:dyDescent="0.15">
      <c r="B91" s="10" t="s">
        <v>1426</v>
      </c>
      <c r="C91" s="10" t="s">
        <v>1429</v>
      </c>
      <c r="D91" s="24" t="s">
        <v>1418</v>
      </c>
      <c r="E91" s="10" t="s">
        <v>315</v>
      </c>
      <c r="F91" s="8" t="s">
        <v>314</v>
      </c>
      <c r="G91" s="8" t="s">
        <v>398</v>
      </c>
      <c r="H91" s="10" t="s">
        <v>1491</v>
      </c>
      <c r="I91" s="8"/>
      <c r="J91" s="8" t="s">
        <v>3</v>
      </c>
      <c r="K91" s="8" t="s">
        <v>4</v>
      </c>
      <c r="L91" s="8">
        <v>46</v>
      </c>
      <c r="M91" s="11" t="s">
        <v>349</v>
      </c>
      <c r="N91" s="8" t="s">
        <v>1883</v>
      </c>
      <c r="O91" s="12">
        <v>89.4</v>
      </c>
      <c r="P91" s="20" t="s">
        <v>357</v>
      </c>
      <c r="Q91" s="29" t="s">
        <v>1795</v>
      </c>
      <c r="R91" s="30" t="s">
        <v>1795</v>
      </c>
      <c r="S91" s="8" t="str">
        <f t="shared" si="1"/>
        <v>-</v>
      </c>
      <c r="T91" s="8" t="s">
        <v>1891</v>
      </c>
      <c r="U91" s="31">
        <v>477</v>
      </c>
      <c r="V91" s="31" t="s">
        <v>1644</v>
      </c>
      <c r="W91" s="118" t="s">
        <v>2318</v>
      </c>
      <c r="X91" s="61"/>
      <c r="Y91" s="13" t="s">
        <v>1951</v>
      </c>
    </row>
    <row r="92" spans="1:25" s="4" customFormat="1" ht="30" customHeight="1" x14ac:dyDescent="0.15">
      <c r="B92" s="10" t="s">
        <v>1426</v>
      </c>
      <c r="C92" s="10" t="s">
        <v>1429</v>
      </c>
      <c r="D92" s="24" t="s">
        <v>1418</v>
      </c>
      <c r="E92" s="10" t="s">
        <v>315</v>
      </c>
      <c r="F92" s="8" t="s">
        <v>314</v>
      </c>
      <c r="G92" s="8" t="s">
        <v>272</v>
      </c>
      <c r="H92" s="10" t="s">
        <v>1492</v>
      </c>
      <c r="I92" s="8"/>
      <c r="J92" s="8" t="s">
        <v>3</v>
      </c>
      <c r="K92" s="8" t="s">
        <v>29</v>
      </c>
      <c r="L92" s="8">
        <v>39</v>
      </c>
      <c r="M92" s="11" t="s">
        <v>349</v>
      </c>
      <c r="N92" s="8" t="s">
        <v>1883</v>
      </c>
      <c r="O92" s="12">
        <v>99.37</v>
      </c>
      <c r="P92" s="20" t="s">
        <v>1892</v>
      </c>
      <c r="Q92" s="29" t="s">
        <v>1795</v>
      </c>
      <c r="R92" s="30" t="s">
        <v>1795</v>
      </c>
      <c r="S92" s="8" t="str">
        <f t="shared" si="1"/>
        <v>-</v>
      </c>
      <c r="T92" s="8" t="s">
        <v>1891</v>
      </c>
      <c r="U92" s="31">
        <v>0</v>
      </c>
      <c r="V92" s="31" t="s">
        <v>1644</v>
      </c>
      <c r="W92" s="118" t="s">
        <v>2319</v>
      </c>
      <c r="X92" s="61"/>
      <c r="Y92" s="13" t="s">
        <v>396</v>
      </c>
    </row>
    <row r="93" spans="1:25" s="4" customFormat="1" ht="30" customHeight="1" x14ac:dyDescent="0.15">
      <c r="B93" s="10" t="s">
        <v>1426</v>
      </c>
      <c r="C93" s="10" t="s">
        <v>1429</v>
      </c>
      <c r="D93" s="24" t="s">
        <v>1418</v>
      </c>
      <c r="E93" s="10" t="s">
        <v>315</v>
      </c>
      <c r="F93" s="8" t="s">
        <v>314</v>
      </c>
      <c r="G93" s="8" t="s">
        <v>272</v>
      </c>
      <c r="H93" s="10" t="s">
        <v>1493</v>
      </c>
      <c r="I93" s="8"/>
      <c r="J93" s="8" t="s">
        <v>3</v>
      </c>
      <c r="K93" s="8" t="s">
        <v>78</v>
      </c>
      <c r="L93" s="8">
        <v>33</v>
      </c>
      <c r="M93" s="11" t="s">
        <v>349</v>
      </c>
      <c r="N93" s="8" t="s">
        <v>1883</v>
      </c>
      <c r="O93" s="12">
        <v>120</v>
      </c>
      <c r="P93" s="20" t="s">
        <v>1892</v>
      </c>
      <c r="Q93" s="29" t="s">
        <v>1795</v>
      </c>
      <c r="R93" s="30" t="s">
        <v>1795</v>
      </c>
      <c r="S93" s="8" t="str">
        <f t="shared" si="1"/>
        <v>-</v>
      </c>
      <c r="T93" s="8" t="s">
        <v>1891</v>
      </c>
      <c r="U93" s="31">
        <v>45</v>
      </c>
      <c r="V93" s="31" t="s">
        <v>1644</v>
      </c>
      <c r="W93" s="118" t="s">
        <v>2320</v>
      </c>
      <c r="X93" s="61"/>
      <c r="Y93" s="13" t="s">
        <v>395</v>
      </c>
    </row>
    <row r="94" spans="1:25" s="4" customFormat="1" ht="30" customHeight="1" x14ac:dyDescent="0.15">
      <c r="B94" s="10" t="s">
        <v>1426</v>
      </c>
      <c r="C94" s="10" t="s">
        <v>1429</v>
      </c>
      <c r="D94" s="24" t="s">
        <v>1418</v>
      </c>
      <c r="E94" s="10" t="s">
        <v>315</v>
      </c>
      <c r="F94" s="8" t="s">
        <v>314</v>
      </c>
      <c r="G94" s="8" t="s">
        <v>272</v>
      </c>
      <c r="H94" s="10" t="s">
        <v>1494</v>
      </c>
      <c r="I94" s="8"/>
      <c r="J94" s="8" t="s">
        <v>3</v>
      </c>
      <c r="K94" s="8" t="s">
        <v>5</v>
      </c>
      <c r="L94" s="8">
        <v>47</v>
      </c>
      <c r="M94" s="11" t="s">
        <v>349</v>
      </c>
      <c r="N94" s="8" t="s">
        <v>1883</v>
      </c>
      <c r="O94" s="12">
        <v>108.89</v>
      </c>
      <c r="P94" s="20" t="s">
        <v>357</v>
      </c>
      <c r="Q94" s="29" t="s">
        <v>1795</v>
      </c>
      <c r="R94" s="30" t="s">
        <v>1795</v>
      </c>
      <c r="S94" s="8" t="str">
        <f t="shared" si="1"/>
        <v>-</v>
      </c>
      <c r="T94" s="8" t="s">
        <v>1891</v>
      </c>
      <c r="U94" s="31">
        <v>5675</v>
      </c>
      <c r="V94" s="31" t="s">
        <v>1644</v>
      </c>
      <c r="W94" s="118" t="s">
        <v>2321</v>
      </c>
      <c r="X94" s="61"/>
      <c r="Y94" s="13" t="s">
        <v>394</v>
      </c>
    </row>
    <row r="95" spans="1:25" s="4" customFormat="1" ht="30" customHeight="1" x14ac:dyDescent="0.15">
      <c r="B95" s="10" t="s">
        <v>1426</v>
      </c>
      <c r="C95" s="10" t="s">
        <v>1857</v>
      </c>
      <c r="D95" s="24" t="s">
        <v>1554</v>
      </c>
      <c r="E95" s="18" t="s">
        <v>317</v>
      </c>
      <c r="F95" s="8" t="s">
        <v>264</v>
      </c>
      <c r="G95" s="8" t="s">
        <v>392</v>
      </c>
      <c r="H95" s="10" t="s">
        <v>91</v>
      </c>
      <c r="I95" s="8"/>
      <c r="J95" s="8" t="s">
        <v>3</v>
      </c>
      <c r="K95" s="8" t="s">
        <v>35</v>
      </c>
      <c r="L95" s="8">
        <v>23</v>
      </c>
      <c r="M95" s="11" t="s">
        <v>349</v>
      </c>
      <c r="N95" s="8" t="s">
        <v>1882</v>
      </c>
      <c r="O95" s="12">
        <v>49.68</v>
      </c>
      <c r="P95" s="20" t="s">
        <v>1892</v>
      </c>
      <c r="Q95" s="29">
        <f>12*5</f>
        <v>60</v>
      </c>
      <c r="R95" s="30">
        <f>12/365</f>
        <v>3.287671232876712E-2</v>
      </c>
      <c r="S95" s="8" t="str">
        <f t="shared" ref="S95:S100" si="2">IF(R95="-","-",IF(ISNUMBER(R95),IF(R95&gt;=0.6,"A",IF(R95&gt;=0.3,"B","C")),"C"))</f>
        <v>C</v>
      </c>
      <c r="T95" s="8" t="s">
        <v>1891</v>
      </c>
      <c r="U95" s="31">
        <v>0</v>
      </c>
      <c r="V95" s="31" t="s">
        <v>1644</v>
      </c>
      <c r="W95" s="118" t="s">
        <v>2120</v>
      </c>
      <c r="X95" s="60"/>
      <c r="Y95" s="6" t="s">
        <v>393</v>
      </c>
    </row>
    <row r="96" spans="1:25" s="4" customFormat="1" ht="30" customHeight="1" x14ac:dyDescent="0.15">
      <c r="B96" s="10" t="s">
        <v>1426</v>
      </c>
      <c r="C96" s="10" t="s">
        <v>1857</v>
      </c>
      <c r="D96" s="24" t="s">
        <v>1554</v>
      </c>
      <c r="E96" s="18" t="s">
        <v>317</v>
      </c>
      <c r="F96" s="8" t="s">
        <v>264</v>
      </c>
      <c r="G96" s="8" t="s">
        <v>392</v>
      </c>
      <c r="H96" s="10" t="s">
        <v>92</v>
      </c>
      <c r="I96" s="8"/>
      <c r="J96" s="8" t="s">
        <v>3</v>
      </c>
      <c r="K96" s="8" t="s">
        <v>21</v>
      </c>
      <c r="L96" s="8">
        <v>37</v>
      </c>
      <c r="M96" s="11" t="s">
        <v>349</v>
      </c>
      <c r="N96" s="8" t="s">
        <v>1883</v>
      </c>
      <c r="O96" s="12">
        <v>65.83</v>
      </c>
      <c r="P96" s="20" t="s">
        <v>1892</v>
      </c>
      <c r="Q96" s="29">
        <f>10*5</f>
        <v>50</v>
      </c>
      <c r="R96" s="30">
        <f>10/365</f>
        <v>2.7397260273972601E-2</v>
      </c>
      <c r="S96" s="8" t="str">
        <f t="shared" si="2"/>
        <v>C</v>
      </c>
      <c r="T96" s="8" t="s">
        <v>1891</v>
      </c>
      <c r="U96" s="31">
        <v>0</v>
      </c>
      <c r="V96" s="31" t="s">
        <v>1644</v>
      </c>
      <c r="W96" s="118" t="s">
        <v>2120</v>
      </c>
      <c r="X96" s="60"/>
      <c r="Y96" s="6" t="s">
        <v>391</v>
      </c>
    </row>
    <row r="97" spans="1:25" s="4" customFormat="1" ht="30" customHeight="1" x14ac:dyDescent="0.15">
      <c r="B97" s="10" t="s">
        <v>1426</v>
      </c>
      <c r="C97" s="10" t="s">
        <v>1857</v>
      </c>
      <c r="D97" s="24" t="s">
        <v>1554</v>
      </c>
      <c r="E97" s="18" t="s">
        <v>317</v>
      </c>
      <c r="F97" s="8" t="s">
        <v>264</v>
      </c>
      <c r="G97" s="8" t="s">
        <v>264</v>
      </c>
      <c r="H97" s="10" t="s">
        <v>89</v>
      </c>
      <c r="I97" s="8"/>
      <c r="J97" s="8" t="s">
        <v>3</v>
      </c>
      <c r="K97" s="8" t="s">
        <v>105</v>
      </c>
      <c r="L97" s="8">
        <v>25</v>
      </c>
      <c r="M97" s="11" t="s">
        <v>349</v>
      </c>
      <c r="N97" s="8" t="s">
        <v>1883</v>
      </c>
      <c r="O97" s="12">
        <v>49.68</v>
      </c>
      <c r="P97" s="20" t="s">
        <v>1892</v>
      </c>
      <c r="Q97" s="29">
        <f>15*5</f>
        <v>75</v>
      </c>
      <c r="R97" s="30">
        <f>15/365</f>
        <v>4.1095890410958902E-2</v>
      </c>
      <c r="S97" s="8" t="str">
        <f t="shared" si="2"/>
        <v>C</v>
      </c>
      <c r="T97" s="8" t="s">
        <v>1891</v>
      </c>
      <c r="U97" s="31">
        <v>0</v>
      </c>
      <c r="V97" s="31" t="s">
        <v>1644</v>
      </c>
      <c r="W97" s="118" t="s">
        <v>2120</v>
      </c>
      <c r="X97" s="60"/>
      <c r="Y97" s="6" t="s">
        <v>390</v>
      </c>
    </row>
    <row r="98" spans="1:25" s="4" customFormat="1" ht="30" customHeight="1" x14ac:dyDescent="0.15">
      <c r="B98" s="10" t="s">
        <v>1426</v>
      </c>
      <c r="C98" s="10" t="s">
        <v>1857</v>
      </c>
      <c r="D98" s="24" t="s">
        <v>1554</v>
      </c>
      <c r="E98" s="18" t="s">
        <v>317</v>
      </c>
      <c r="F98" s="8" t="s">
        <v>264</v>
      </c>
      <c r="G98" s="8" t="s">
        <v>264</v>
      </c>
      <c r="H98" s="10" t="s">
        <v>90</v>
      </c>
      <c r="I98" s="8"/>
      <c r="J98" s="8" t="s">
        <v>3</v>
      </c>
      <c r="K98" s="8" t="s">
        <v>26</v>
      </c>
      <c r="L98" s="8">
        <v>28</v>
      </c>
      <c r="M98" s="11" t="s">
        <v>349</v>
      </c>
      <c r="N98" s="8" t="s">
        <v>1883</v>
      </c>
      <c r="O98" s="12">
        <v>48.02</v>
      </c>
      <c r="P98" s="20" t="s">
        <v>1892</v>
      </c>
      <c r="Q98" s="29">
        <f>13*5</f>
        <v>65</v>
      </c>
      <c r="R98" s="30">
        <f>13/365</f>
        <v>3.5616438356164383E-2</v>
      </c>
      <c r="S98" s="8" t="str">
        <f t="shared" si="2"/>
        <v>C</v>
      </c>
      <c r="T98" s="8" t="s">
        <v>1891</v>
      </c>
      <c r="U98" s="31">
        <v>0</v>
      </c>
      <c r="V98" s="31" t="s">
        <v>1644</v>
      </c>
      <c r="W98" s="118" t="s">
        <v>2120</v>
      </c>
      <c r="X98" s="60"/>
      <c r="Y98" s="6" t="s">
        <v>389</v>
      </c>
    </row>
    <row r="99" spans="1:25" s="4" customFormat="1" ht="30" customHeight="1" x14ac:dyDescent="0.15">
      <c r="B99" s="10" t="s">
        <v>1426</v>
      </c>
      <c r="C99" s="10" t="s">
        <v>1857</v>
      </c>
      <c r="D99" s="24" t="s">
        <v>1554</v>
      </c>
      <c r="E99" s="18" t="s">
        <v>317</v>
      </c>
      <c r="F99" s="8" t="s">
        <v>264</v>
      </c>
      <c r="G99" s="8" t="s">
        <v>280</v>
      </c>
      <c r="H99" s="10" t="s">
        <v>93</v>
      </c>
      <c r="I99" s="8"/>
      <c r="J99" s="8" t="s">
        <v>69</v>
      </c>
      <c r="K99" s="8" t="s">
        <v>14</v>
      </c>
      <c r="L99" s="8">
        <v>45</v>
      </c>
      <c r="M99" s="11" t="s">
        <v>349</v>
      </c>
      <c r="N99" s="8" t="s">
        <v>1883</v>
      </c>
      <c r="O99" s="12">
        <v>163.07</v>
      </c>
      <c r="P99" s="20" t="s">
        <v>357</v>
      </c>
      <c r="Q99" s="29">
        <f>129*5</f>
        <v>645</v>
      </c>
      <c r="R99" s="30">
        <f>129/365</f>
        <v>0.35342465753424657</v>
      </c>
      <c r="S99" s="8" t="str">
        <f t="shared" si="2"/>
        <v>B</v>
      </c>
      <c r="T99" s="8" t="s">
        <v>1891</v>
      </c>
      <c r="U99" s="31">
        <v>0</v>
      </c>
      <c r="V99" s="31" t="s">
        <v>1644</v>
      </c>
      <c r="W99" s="118" t="s">
        <v>2120</v>
      </c>
      <c r="X99" s="60"/>
      <c r="Y99" s="6" t="s">
        <v>388</v>
      </c>
    </row>
    <row r="100" spans="1:25" s="4" customFormat="1" ht="30" customHeight="1" x14ac:dyDescent="0.15">
      <c r="B100" s="10" t="s">
        <v>1426</v>
      </c>
      <c r="C100" s="10" t="s">
        <v>1856</v>
      </c>
      <c r="D100" s="24" t="s">
        <v>1421</v>
      </c>
      <c r="E100" s="18" t="s">
        <v>1170</v>
      </c>
      <c r="F100" s="8" t="s">
        <v>321</v>
      </c>
      <c r="G100" s="8" t="s">
        <v>268</v>
      </c>
      <c r="H100" s="10" t="s">
        <v>94</v>
      </c>
      <c r="I100" s="8"/>
      <c r="J100" s="8" t="s">
        <v>69</v>
      </c>
      <c r="K100" s="8" t="s">
        <v>37</v>
      </c>
      <c r="L100" s="8">
        <v>24</v>
      </c>
      <c r="M100" s="11" t="s">
        <v>349</v>
      </c>
      <c r="N100" s="8" t="s">
        <v>1882</v>
      </c>
      <c r="O100" s="12">
        <v>119.88</v>
      </c>
      <c r="P100" s="20" t="s">
        <v>1892</v>
      </c>
      <c r="Q100" s="29">
        <v>574</v>
      </c>
      <c r="R100" s="30">
        <v>0.05</v>
      </c>
      <c r="S100" s="8" t="str">
        <f t="shared" si="2"/>
        <v>C</v>
      </c>
      <c r="T100" s="8" t="s">
        <v>1890</v>
      </c>
      <c r="U100" s="31">
        <v>308</v>
      </c>
      <c r="V100" s="31" t="s">
        <v>1644</v>
      </c>
      <c r="W100" s="122" t="s">
        <v>2317</v>
      </c>
      <c r="X100" s="60"/>
      <c r="Y100" s="6" t="s">
        <v>387</v>
      </c>
    </row>
    <row r="101" spans="1:25" s="4" customFormat="1" ht="30" customHeight="1" x14ac:dyDescent="0.15">
      <c r="B101" s="10" t="s">
        <v>1426</v>
      </c>
      <c r="C101" s="10" t="s">
        <v>1429</v>
      </c>
      <c r="D101" s="24" t="s">
        <v>1421</v>
      </c>
      <c r="E101" s="10" t="s">
        <v>1170</v>
      </c>
      <c r="F101" s="8" t="s">
        <v>321</v>
      </c>
      <c r="G101" s="8" t="s">
        <v>268</v>
      </c>
      <c r="H101" s="10" t="s">
        <v>1495</v>
      </c>
      <c r="I101" s="8"/>
      <c r="J101" s="8" t="s">
        <v>3</v>
      </c>
      <c r="K101" s="8" t="s">
        <v>9</v>
      </c>
      <c r="L101" s="8">
        <v>51</v>
      </c>
      <c r="M101" s="11" t="s">
        <v>349</v>
      </c>
      <c r="N101" s="8" t="s">
        <v>1883</v>
      </c>
      <c r="O101" s="12">
        <v>117.01</v>
      </c>
      <c r="P101" s="20" t="s">
        <v>357</v>
      </c>
      <c r="Q101" s="29">
        <v>180</v>
      </c>
      <c r="R101" s="30">
        <v>7.0000000000000007E-2</v>
      </c>
      <c r="S101" s="8" t="str">
        <f t="shared" si="1"/>
        <v>C</v>
      </c>
      <c r="T101" s="8" t="s">
        <v>1891</v>
      </c>
      <c r="U101" s="31">
        <v>14</v>
      </c>
      <c r="V101" s="31" t="s">
        <v>1644</v>
      </c>
      <c r="W101" s="122" t="s">
        <v>2322</v>
      </c>
      <c r="X101" s="61"/>
      <c r="Y101" s="13" t="s">
        <v>386</v>
      </c>
    </row>
    <row r="102" spans="1:25" s="4" customFormat="1" ht="30" customHeight="1" x14ac:dyDescent="0.15">
      <c r="B102" s="10" t="s">
        <v>1426</v>
      </c>
      <c r="C102" s="10" t="s">
        <v>1857</v>
      </c>
      <c r="D102" s="24" t="s">
        <v>1421</v>
      </c>
      <c r="E102" s="10" t="s">
        <v>1170</v>
      </c>
      <c r="F102" s="8" t="s">
        <v>321</v>
      </c>
      <c r="G102" s="8" t="s">
        <v>268</v>
      </c>
      <c r="H102" s="10" t="s">
        <v>1496</v>
      </c>
      <c r="I102" s="8"/>
      <c r="J102" s="8" t="s">
        <v>3</v>
      </c>
      <c r="K102" s="8" t="s">
        <v>68</v>
      </c>
      <c r="L102" s="8">
        <v>38</v>
      </c>
      <c r="M102" s="11" t="s">
        <v>349</v>
      </c>
      <c r="N102" s="8" t="s">
        <v>1883</v>
      </c>
      <c r="O102" s="12">
        <v>117.58</v>
      </c>
      <c r="P102" s="20" t="s">
        <v>1892</v>
      </c>
      <c r="Q102" s="29">
        <v>240</v>
      </c>
      <c r="R102" s="30">
        <v>7.0000000000000007E-2</v>
      </c>
      <c r="S102" s="8" t="str">
        <f>IF(R102="-","-",IF(ISNUMBER(R102),IF(R102&gt;=0.6,"A",IF(R102&gt;=0.3,"B","C")),"C"))</f>
        <v>C</v>
      </c>
      <c r="T102" s="8" t="s">
        <v>1891</v>
      </c>
      <c r="U102" s="31">
        <v>14</v>
      </c>
      <c r="V102" s="31" t="s">
        <v>1644</v>
      </c>
      <c r="W102" s="122" t="s">
        <v>2319</v>
      </c>
      <c r="X102" s="61"/>
      <c r="Y102" s="13" t="s">
        <v>385</v>
      </c>
    </row>
    <row r="103" spans="1:25" s="4" customFormat="1" ht="30" customHeight="1" x14ac:dyDescent="0.15">
      <c r="B103" s="10" t="s">
        <v>1426</v>
      </c>
      <c r="C103" s="10" t="s">
        <v>1857</v>
      </c>
      <c r="D103" s="24" t="s">
        <v>1421</v>
      </c>
      <c r="E103" s="10" t="s">
        <v>1170</v>
      </c>
      <c r="F103" s="8" t="s">
        <v>321</v>
      </c>
      <c r="G103" s="8" t="s">
        <v>268</v>
      </c>
      <c r="H103" s="10" t="s">
        <v>1497</v>
      </c>
      <c r="I103" s="8"/>
      <c r="J103" s="8" t="s">
        <v>3</v>
      </c>
      <c r="K103" s="8" t="s">
        <v>26</v>
      </c>
      <c r="L103" s="8">
        <v>28</v>
      </c>
      <c r="M103" s="11" t="s">
        <v>349</v>
      </c>
      <c r="N103" s="8" t="s">
        <v>1883</v>
      </c>
      <c r="O103" s="12">
        <v>129.59</v>
      </c>
      <c r="P103" s="20" t="s">
        <v>1892</v>
      </c>
      <c r="Q103" s="29">
        <v>180</v>
      </c>
      <c r="R103" s="30">
        <v>7.0000000000000007E-2</v>
      </c>
      <c r="S103" s="8" t="str">
        <f>IF(R103="-","-",IF(ISNUMBER(R103),IF(R103&gt;=0.6,"A",IF(R103&gt;=0.3,"B","C")),"C"))</f>
        <v>C</v>
      </c>
      <c r="T103" s="8" t="s">
        <v>1891</v>
      </c>
      <c r="U103" s="31">
        <v>14</v>
      </c>
      <c r="V103" s="31" t="s">
        <v>1644</v>
      </c>
      <c r="W103" s="122" t="s">
        <v>2337</v>
      </c>
      <c r="X103" s="61"/>
      <c r="Y103" s="13" t="s">
        <v>384</v>
      </c>
    </row>
    <row r="104" spans="1:25" ht="30" customHeight="1" x14ac:dyDescent="0.15">
      <c r="A104" s="4"/>
      <c r="B104" s="10" t="s">
        <v>1426</v>
      </c>
      <c r="C104" s="10" t="s">
        <v>1857</v>
      </c>
      <c r="D104" s="24" t="s">
        <v>1421</v>
      </c>
      <c r="E104" s="10" t="s">
        <v>1170</v>
      </c>
      <c r="F104" s="8" t="s">
        <v>321</v>
      </c>
      <c r="G104" s="8" t="s">
        <v>268</v>
      </c>
      <c r="H104" s="10" t="s">
        <v>1498</v>
      </c>
      <c r="I104" s="8"/>
      <c r="J104" s="8" t="s">
        <v>3</v>
      </c>
      <c r="K104" s="8" t="s">
        <v>37</v>
      </c>
      <c r="L104" s="8">
        <v>24</v>
      </c>
      <c r="M104" s="11" t="s">
        <v>349</v>
      </c>
      <c r="N104" s="8" t="s">
        <v>1882</v>
      </c>
      <c r="O104" s="12">
        <v>147.15</v>
      </c>
      <c r="P104" s="20" t="s">
        <v>1892</v>
      </c>
      <c r="Q104" s="29">
        <v>240</v>
      </c>
      <c r="R104" s="30">
        <v>7.0000000000000007E-2</v>
      </c>
      <c r="S104" s="8" t="str">
        <f>IF(R104="-","-",IF(ISNUMBER(R104),IF(R104&gt;=0.6,"A",IF(R104&gt;=0.3,"B","C")),"C"))</f>
        <v>C</v>
      </c>
      <c r="T104" s="8" t="s">
        <v>1891</v>
      </c>
      <c r="U104" s="31">
        <v>14</v>
      </c>
      <c r="V104" s="31" t="s">
        <v>1644</v>
      </c>
      <c r="W104" s="122" t="s">
        <v>2298</v>
      </c>
      <c r="X104" s="61"/>
      <c r="Y104" s="13" t="s">
        <v>383</v>
      </c>
    </row>
    <row r="105" spans="1:25" ht="30" customHeight="1" x14ac:dyDescent="0.15">
      <c r="A105" s="4"/>
      <c r="B105" s="10" t="s">
        <v>1426</v>
      </c>
      <c r="C105" s="10" t="s">
        <v>1856</v>
      </c>
      <c r="D105" s="24" t="s">
        <v>1421</v>
      </c>
      <c r="E105" s="18" t="s">
        <v>1170</v>
      </c>
      <c r="F105" s="8" t="s">
        <v>321</v>
      </c>
      <c r="G105" s="8" t="s">
        <v>268</v>
      </c>
      <c r="H105" s="10" t="s">
        <v>95</v>
      </c>
      <c r="I105" s="8"/>
      <c r="J105" s="8" t="s">
        <v>69</v>
      </c>
      <c r="K105" s="8" t="s">
        <v>104</v>
      </c>
      <c r="L105" s="8">
        <v>32</v>
      </c>
      <c r="M105" s="11" t="s">
        <v>349</v>
      </c>
      <c r="N105" s="8" t="s">
        <v>1882</v>
      </c>
      <c r="O105" s="12">
        <v>167.33</v>
      </c>
      <c r="P105" s="20" t="s">
        <v>1892</v>
      </c>
      <c r="Q105" s="29">
        <v>761</v>
      </c>
      <c r="R105" s="30">
        <v>4.5999999999999999E-2</v>
      </c>
      <c r="S105" s="8" t="str">
        <f t="shared" ref="S105:S118" si="3">IF(R105="-","-",IF(ISNUMBER(R105),IF(R105&gt;=0.6,"A",IF(R105&gt;=0.3,"B","C")),"C"))</f>
        <v>C</v>
      </c>
      <c r="T105" s="8" t="s">
        <v>1890</v>
      </c>
      <c r="U105" s="31">
        <v>220</v>
      </c>
      <c r="V105" s="31" t="s">
        <v>1644</v>
      </c>
      <c r="W105" s="122" t="s">
        <v>2314</v>
      </c>
      <c r="X105" s="60"/>
      <c r="Y105" s="6" t="s">
        <v>382</v>
      </c>
    </row>
    <row r="106" spans="1:25" ht="30" customHeight="1" x14ac:dyDescent="0.15">
      <c r="A106" s="4"/>
      <c r="B106" s="10" t="s">
        <v>1426</v>
      </c>
      <c r="C106" s="10" t="s">
        <v>1856</v>
      </c>
      <c r="D106" s="24" t="s">
        <v>1421</v>
      </c>
      <c r="E106" s="18" t="s">
        <v>1170</v>
      </c>
      <c r="F106" s="8" t="s">
        <v>321</v>
      </c>
      <c r="G106" s="8" t="s">
        <v>268</v>
      </c>
      <c r="H106" s="10" t="s">
        <v>96</v>
      </c>
      <c r="I106" s="8"/>
      <c r="J106" s="8" t="s">
        <v>69</v>
      </c>
      <c r="K106" s="8" t="s">
        <v>29</v>
      </c>
      <c r="L106" s="8">
        <v>39</v>
      </c>
      <c r="M106" s="11" t="s">
        <v>349</v>
      </c>
      <c r="N106" s="8" t="s">
        <v>1883</v>
      </c>
      <c r="O106" s="12">
        <v>135.18</v>
      </c>
      <c r="P106" s="20" t="s">
        <v>1892</v>
      </c>
      <c r="Q106" s="29">
        <v>420</v>
      </c>
      <c r="R106" s="30">
        <v>2.3E-2</v>
      </c>
      <c r="S106" s="8" t="str">
        <f t="shared" si="3"/>
        <v>C</v>
      </c>
      <c r="T106" s="8" t="s">
        <v>1890</v>
      </c>
      <c r="U106" s="31">
        <v>68</v>
      </c>
      <c r="V106" s="31" t="s">
        <v>1644</v>
      </c>
      <c r="W106" s="122" t="s">
        <v>2312</v>
      </c>
      <c r="X106" s="60"/>
      <c r="Y106" s="6" t="s">
        <v>381</v>
      </c>
    </row>
    <row r="107" spans="1:25" s="4" customFormat="1" ht="30" customHeight="1" x14ac:dyDescent="0.15">
      <c r="B107" s="10" t="s">
        <v>1426</v>
      </c>
      <c r="C107" s="10" t="s">
        <v>1856</v>
      </c>
      <c r="D107" s="24" t="s">
        <v>1421</v>
      </c>
      <c r="E107" s="18" t="s">
        <v>1170</v>
      </c>
      <c r="F107" s="8" t="s">
        <v>321</v>
      </c>
      <c r="G107" s="8" t="s">
        <v>268</v>
      </c>
      <c r="H107" s="10" t="s">
        <v>97</v>
      </c>
      <c r="I107" s="8"/>
      <c r="J107" s="8" t="s">
        <v>69</v>
      </c>
      <c r="K107" s="8" t="s">
        <v>31</v>
      </c>
      <c r="L107" s="8">
        <v>26</v>
      </c>
      <c r="M107" s="11" t="s">
        <v>349</v>
      </c>
      <c r="N107" s="8" t="s">
        <v>1882</v>
      </c>
      <c r="O107" s="12">
        <v>119.24</v>
      </c>
      <c r="P107" s="20" t="s">
        <v>1892</v>
      </c>
      <c r="Q107" s="29">
        <v>416</v>
      </c>
      <c r="R107" s="30">
        <v>2.7E-2</v>
      </c>
      <c r="S107" s="8" t="str">
        <f t="shared" si="3"/>
        <v>C</v>
      </c>
      <c r="T107" s="8" t="s">
        <v>1890</v>
      </c>
      <c r="U107" s="31">
        <v>299</v>
      </c>
      <c r="V107" s="31" t="s">
        <v>1644</v>
      </c>
      <c r="W107" s="122" t="s">
        <v>2338</v>
      </c>
      <c r="X107" s="60"/>
      <c r="Y107" s="6" t="s">
        <v>380</v>
      </c>
    </row>
    <row r="108" spans="1:25" s="4" customFormat="1" ht="30" customHeight="1" x14ac:dyDescent="0.15">
      <c r="B108" s="10" t="s">
        <v>1426</v>
      </c>
      <c r="C108" s="10" t="s">
        <v>1857</v>
      </c>
      <c r="D108" s="24" t="s">
        <v>1421</v>
      </c>
      <c r="E108" s="10" t="s">
        <v>1170</v>
      </c>
      <c r="F108" s="8" t="s">
        <v>321</v>
      </c>
      <c r="G108" s="8" t="s">
        <v>268</v>
      </c>
      <c r="H108" s="10" t="s">
        <v>1499</v>
      </c>
      <c r="I108" s="8"/>
      <c r="J108" s="8" t="s">
        <v>3</v>
      </c>
      <c r="K108" s="8" t="s">
        <v>22</v>
      </c>
      <c r="L108" s="8">
        <v>43</v>
      </c>
      <c r="M108" s="11" t="s">
        <v>349</v>
      </c>
      <c r="N108" s="8" t="s">
        <v>1883</v>
      </c>
      <c r="O108" s="12">
        <v>289.11</v>
      </c>
      <c r="P108" s="20" t="s">
        <v>1892</v>
      </c>
      <c r="Q108" s="29">
        <v>240</v>
      </c>
      <c r="R108" s="30">
        <v>7.0000000000000007E-2</v>
      </c>
      <c r="S108" s="8" t="str">
        <f>IF(R108="-","-",IF(ISNUMBER(R108),IF(R108&gt;=0.6,"A",IF(R108&gt;=0.3,"B","C")),"C"))</f>
        <v>C</v>
      </c>
      <c r="T108" s="8" t="s">
        <v>1891</v>
      </c>
      <c r="U108" s="31">
        <v>149</v>
      </c>
      <c r="V108" s="31" t="s">
        <v>1644</v>
      </c>
      <c r="W108" s="122" t="s">
        <v>2323</v>
      </c>
      <c r="X108" s="61"/>
      <c r="Y108" s="13" t="s">
        <v>379</v>
      </c>
    </row>
    <row r="109" spans="1:25" s="4" customFormat="1" ht="30" customHeight="1" x14ac:dyDescent="0.15">
      <c r="B109" s="10" t="s">
        <v>1426</v>
      </c>
      <c r="C109" s="10" t="s">
        <v>1857</v>
      </c>
      <c r="D109" s="24" t="s">
        <v>1421</v>
      </c>
      <c r="E109" s="10" t="s">
        <v>1170</v>
      </c>
      <c r="F109" s="8" t="s">
        <v>321</v>
      </c>
      <c r="G109" s="8" t="s">
        <v>276</v>
      </c>
      <c r="H109" s="10" t="s">
        <v>1500</v>
      </c>
      <c r="I109" s="8"/>
      <c r="J109" s="8" t="s">
        <v>3</v>
      </c>
      <c r="K109" s="8" t="s">
        <v>106</v>
      </c>
      <c r="L109" s="8">
        <v>50</v>
      </c>
      <c r="M109" s="11" t="s">
        <v>349</v>
      </c>
      <c r="N109" s="8" t="s">
        <v>1883</v>
      </c>
      <c r="O109" s="12">
        <v>117.35</v>
      </c>
      <c r="P109" s="20" t="s">
        <v>357</v>
      </c>
      <c r="Q109" s="29">
        <v>180</v>
      </c>
      <c r="R109" s="30">
        <v>7.0000000000000007E-2</v>
      </c>
      <c r="S109" s="8" t="str">
        <f>IF(R109="-","-",IF(ISNUMBER(R109),IF(R109&gt;=0.6,"A",IF(R109&gt;=0.3,"B","C")),"C"))</f>
        <v>C</v>
      </c>
      <c r="T109" s="8" t="s">
        <v>1891</v>
      </c>
      <c r="U109" s="31">
        <v>14</v>
      </c>
      <c r="V109" s="31" t="s">
        <v>1644</v>
      </c>
      <c r="W109" s="122" t="s">
        <v>2324</v>
      </c>
      <c r="X109" s="61"/>
      <c r="Y109" s="13" t="s">
        <v>378</v>
      </c>
    </row>
    <row r="110" spans="1:25" s="4" customFormat="1" ht="30" customHeight="1" x14ac:dyDescent="0.15">
      <c r="B110" s="10" t="s">
        <v>1426</v>
      </c>
      <c r="C110" s="10" t="s">
        <v>1856</v>
      </c>
      <c r="D110" s="24" t="s">
        <v>1422</v>
      </c>
      <c r="E110" s="18" t="s">
        <v>1169</v>
      </c>
      <c r="F110" s="8" t="s">
        <v>367</v>
      </c>
      <c r="G110" s="8" t="s">
        <v>377</v>
      </c>
      <c r="H110" s="10" t="s">
        <v>98</v>
      </c>
      <c r="I110" s="8"/>
      <c r="J110" s="8" t="s">
        <v>69</v>
      </c>
      <c r="K110" s="8" t="s">
        <v>20</v>
      </c>
      <c r="L110" s="8">
        <v>41</v>
      </c>
      <c r="M110" s="11" t="s">
        <v>349</v>
      </c>
      <c r="N110" s="8" t="s">
        <v>1883</v>
      </c>
      <c r="O110" s="12">
        <v>168.97</v>
      </c>
      <c r="P110" s="20" t="s">
        <v>1892</v>
      </c>
      <c r="Q110" s="29">
        <v>195</v>
      </c>
      <c r="R110" s="30">
        <v>0.1</v>
      </c>
      <c r="S110" s="8" t="str">
        <f t="shared" si="3"/>
        <v>C</v>
      </c>
      <c r="T110" s="8" t="s">
        <v>1890</v>
      </c>
      <c r="U110" s="31">
        <v>141</v>
      </c>
      <c r="V110" s="31" t="s">
        <v>1644</v>
      </c>
      <c r="W110" s="118" t="s">
        <v>2120</v>
      </c>
      <c r="X110" s="60"/>
      <c r="Y110" s="6" t="s">
        <v>376</v>
      </c>
    </row>
    <row r="111" spans="1:25" s="4" customFormat="1" ht="30" customHeight="1" x14ac:dyDescent="0.15">
      <c r="B111" s="10" t="s">
        <v>1426</v>
      </c>
      <c r="C111" s="10" t="s">
        <v>1856</v>
      </c>
      <c r="D111" s="24" t="s">
        <v>1422</v>
      </c>
      <c r="E111" s="18" t="s">
        <v>1169</v>
      </c>
      <c r="F111" s="8" t="s">
        <v>367</v>
      </c>
      <c r="G111" s="8" t="s">
        <v>375</v>
      </c>
      <c r="H111" s="10" t="s">
        <v>99</v>
      </c>
      <c r="I111" s="8"/>
      <c r="J111" s="8" t="s">
        <v>69</v>
      </c>
      <c r="K111" s="8" t="s">
        <v>78</v>
      </c>
      <c r="L111" s="8">
        <v>33</v>
      </c>
      <c r="M111" s="11" t="s">
        <v>349</v>
      </c>
      <c r="N111" s="8" t="s">
        <v>1882</v>
      </c>
      <c r="O111" s="12">
        <v>158.99</v>
      </c>
      <c r="P111" s="20" t="s">
        <v>1892</v>
      </c>
      <c r="Q111" s="29">
        <v>361</v>
      </c>
      <c r="R111" s="30">
        <v>0.06</v>
      </c>
      <c r="S111" s="8" t="str">
        <f t="shared" si="3"/>
        <v>C</v>
      </c>
      <c r="T111" s="8" t="s">
        <v>1890</v>
      </c>
      <c r="U111" s="31">
        <v>140</v>
      </c>
      <c r="V111" s="31" t="s">
        <v>1644</v>
      </c>
      <c r="W111" s="118" t="s">
        <v>2120</v>
      </c>
      <c r="X111" s="60"/>
      <c r="Y111" s="6" t="s">
        <v>374</v>
      </c>
    </row>
    <row r="112" spans="1:25" s="4" customFormat="1" ht="30" customHeight="1" x14ac:dyDescent="0.15">
      <c r="B112" s="10" t="s">
        <v>1426</v>
      </c>
      <c r="C112" s="10" t="s">
        <v>1856</v>
      </c>
      <c r="D112" s="24" t="s">
        <v>1422</v>
      </c>
      <c r="E112" s="18" t="s">
        <v>1169</v>
      </c>
      <c r="F112" s="8" t="s">
        <v>367</v>
      </c>
      <c r="G112" s="8" t="s">
        <v>373</v>
      </c>
      <c r="H112" s="10" t="s">
        <v>1501</v>
      </c>
      <c r="I112" s="8"/>
      <c r="J112" s="8" t="s">
        <v>69</v>
      </c>
      <c r="K112" s="8" t="s">
        <v>18</v>
      </c>
      <c r="L112" s="8">
        <v>34</v>
      </c>
      <c r="M112" s="11" t="s">
        <v>349</v>
      </c>
      <c r="N112" s="8" t="s">
        <v>1882</v>
      </c>
      <c r="O112" s="12">
        <v>271.61</v>
      </c>
      <c r="P112" s="20" t="s">
        <v>1892</v>
      </c>
      <c r="Q112" s="29">
        <v>566</v>
      </c>
      <c r="R112" s="30">
        <v>0.12</v>
      </c>
      <c r="S112" s="8" t="str">
        <f t="shared" si="3"/>
        <v>C</v>
      </c>
      <c r="T112" s="8" t="s">
        <v>1890</v>
      </c>
      <c r="U112" s="31">
        <v>333</v>
      </c>
      <c r="V112" s="31" t="s">
        <v>1644</v>
      </c>
      <c r="W112" s="118" t="s">
        <v>2120</v>
      </c>
      <c r="X112" s="60"/>
      <c r="Y112" s="6" t="s">
        <v>372</v>
      </c>
    </row>
    <row r="113" spans="1:29" ht="30" customHeight="1" x14ac:dyDescent="0.15">
      <c r="A113" s="4"/>
      <c r="B113" s="10" t="s">
        <v>1426</v>
      </c>
      <c r="C113" s="10" t="s">
        <v>1856</v>
      </c>
      <c r="D113" s="24" t="s">
        <v>1422</v>
      </c>
      <c r="E113" s="18" t="s">
        <v>1169</v>
      </c>
      <c r="F113" s="8" t="s">
        <v>367</v>
      </c>
      <c r="G113" s="8" t="s">
        <v>370</v>
      </c>
      <c r="H113" s="10" t="s">
        <v>1502</v>
      </c>
      <c r="I113" s="8"/>
      <c r="J113" s="8" t="s">
        <v>69</v>
      </c>
      <c r="K113" s="8" t="s">
        <v>31</v>
      </c>
      <c r="L113" s="8">
        <v>26</v>
      </c>
      <c r="M113" s="11" t="s">
        <v>349</v>
      </c>
      <c r="N113" s="8" t="s">
        <v>1882</v>
      </c>
      <c r="O113" s="12">
        <v>241.38</v>
      </c>
      <c r="P113" s="20" t="s">
        <v>1892</v>
      </c>
      <c r="Q113" s="29">
        <v>595</v>
      </c>
      <c r="R113" s="30">
        <v>0.1</v>
      </c>
      <c r="S113" s="8" t="str">
        <f t="shared" si="3"/>
        <v>C</v>
      </c>
      <c r="T113" s="8" t="s">
        <v>1890</v>
      </c>
      <c r="U113" s="31">
        <v>413</v>
      </c>
      <c r="V113" s="31" t="s">
        <v>1644</v>
      </c>
      <c r="W113" s="118" t="s">
        <v>2120</v>
      </c>
      <c r="X113" s="60"/>
      <c r="Y113" s="6" t="s">
        <v>371</v>
      </c>
    </row>
    <row r="114" spans="1:29" ht="30" customHeight="1" x14ac:dyDescent="0.15">
      <c r="A114" s="4"/>
      <c r="B114" s="10" t="s">
        <v>1426</v>
      </c>
      <c r="C114" s="10" t="s">
        <v>1856</v>
      </c>
      <c r="D114" s="24" t="s">
        <v>1422</v>
      </c>
      <c r="E114" s="18" t="s">
        <v>1169</v>
      </c>
      <c r="F114" s="8" t="s">
        <v>367</v>
      </c>
      <c r="G114" s="8" t="s">
        <v>370</v>
      </c>
      <c r="H114" s="10" t="s">
        <v>102</v>
      </c>
      <c r="I114" s="8"/>
      <c r="J114" s="8" t="s">
        <v>69</v>
      </c>
      <c r="K114" s="8" t="s">
        <v>30</v>
      </c>
      <c r="L114" s="8">
        <v>35</v>
      </c>
      <c r="M114" s="11" t="s">
        <v>349</v>
      </c>
      <c r="N114" s="8" t="s">
        <v>1882</v>
      </c>
      <c r="O114" s="12">
        <v>187.97</v>
      </c>
      <c r="P114" s="20" t="s">
        <v>1892</v>
      </c>
      <c r="Q114" s="29">
        <v>2286</v>
      </c>
      <c r="R114" s="30">
        <v>0.39</v>
      </c>
      <c r="S114" s="8" t="str">
        <f t="shared" si="3"/>
        <v>B</v>
      </c>
      <c r="T114" s="8" t="s">
        <v>1890</v>
      </c>
      <c r="U114" s="31">
        <v>576</v>
      </c>
      <c r="V114" s="31" t="s">
        <v>1644</v>
      </c>
      <c r="W114" s="118" t="s">
        <v>2120</v>
      </c>
      <c r="X114" s="60"/>
      <c r="Y114" s="6" t="s">
        <v>369</v>
      </c>
    </row>
    <row r="115" spans="1:29" ht="30" customHeight="1" x14ac:dyDescent="0.15">
      <c r="A115" s="4"/>
      <c r="B115" s="10" t="s">
        <v>1426</v>
      </c>
      <c r="C115" s="10" t="s">
        <v>1856</v>
      </c>
      <c r="D115" s="24" t="s">
        <v>1422</v>
      </c>
      <c r="E115" s="18" t="s">
        <v>1169</v>
      </c>
      <c r="F115" s="8" t="s">
        <v>367</v>
      </c>
      <c r="G115" s="8" t="s">
        <v>366</v>
      </c>
      <c r="H115" s="10" t="s">
        <v>100</v>
      </c>
      <c r="I115" s="8"/>
      <c r="J115" s="8" t="s">
        <v>69</v>
      </c>
      <c r="K115" s="8" t="s">
        <v>13</v>
      </c>
      <c r="L115" s="8">
        <v>42</v>
      </c>
      <c r="M115" s="11" t="s">
        <v>349</v>
      </c>
      <c r="N115" s="8" t="s">
        <v>1883</v>
      </c>
      <c r="O115" s="12">
        <v>119.79</v>
      </c>
      <c r="P115" s="20" t="s">
        <v>1892</v>
      </c>
      <c r="Q115" s="29">
        <v>163</v>
      </c>
      <c r="R115" s="30">
        <v>0.04</v>
      </c>
      <c r="S115" s="8" t="str">
        <f t="shared" si="3"/>
        <v>C</v>
      </c>
      <c r="T115" s="8" t="s">
        <v>1890</v>
      </c>
      <c r="U115" s="31">
        <v>62</v>
      </c>
      <c r="V115" s="31" t="s">
        <v>1644</v>
      </c>
      <c r="W115" s="118" t="s">
        <v>2120</v>
      </c>
      <c r="X115" s="60"/>
      <c r="Y115" s="6" t="s">
        <v>368</v>
      </c>
    </row>
    <row r="116" spans="1:29" s="4" customFormat="1" ht="30" customHeight="1" x14ac:dyDescent="0.15">
      <c r="B116" s="10" t="s">
        <v>1426</v>
      </c>
      <c r="C116" s="10" t="s">
        <v>1856</v>
      </c>
      <c r="D116" s="24" t="s">
        <v>1422</v>
      </c>
      <c r="E116" s="18" t="s">
        <v>1169</v>
      </c>
      <c r="F116" s="8" t="s">
        <v>367</v>
      </c>
      <c r="G116" s="8" t="s">
        <v>366</v>
      </c>
      <c r="H116" s="10" t="s">
        <v>101</v>
      </c>
      <c r="I116" s="8"/>
      <c r="J116" s="8" t="s">
        <v>69</v>
      </c>
      <c r="K116" s="8" t="s">
        <v>35</v>
      </c>
      <c r="L116" s="8">
        <v>23</v>
      </c>
      <c r="M116" s="11" t="s">
        <v>349</v>
      </c>
      <c r="N116" s="8" t="s">
        <v>1882</v>
      </c>
      <c r="O116" s="12">
        <v>249.48</v>
      </c>
      <c r="P116" s="20" t="s">
        <v>1892</v>
      </c>
      <c r="Q116" s="29">
        <v>232</v>
      </c>
      <c r="R116" s="30">
        <v>0.05</v>
      </c>
      <c r="S116" s="8" t="str">
        <f t="shared" si="3"/>
        <v>C</v>
      </c>
      <c r="T116" s="8" t="s">
        <v>1890</v>
      </c>
      <c r="U116" s="31">
        <v>74</v>
      </c>
      <c r="V116" s="31" t="s">
        <v>1644</v>
      </c>
      <c r="W116" s="118" t="s">
        <v>2120</v>
      </c>
      <c r="X116" s="60"/>
      <c r="Y116" s="6" t="s">
        <v>365</v>
      </c>
    </row>
    <row r="117" spans="1:29" s="4" customFormat="1" ht="30" customHeight="1" x14ac:dyDescent="0.15">
      <c r="B117" s="10" t="s">
        <v>1426</v>
      </c>
      <c r="C117" s="10" t="s">
        <v>1857</v>
      </c>
      <c r="D117" s="24" t="s">
        <v>1423</v>
      </c>
      <c r="E117" s="10" t="s">
        <v>326</v>
      </c>
      <c r="F117" s="8" t="s">
        <v>325</v>
      </c>
      <c r="G117" s="8" t="s">
        <v>269</v>
      </c>
      <c r="H117" s="10" t="s">
        <v>1505</v>
      </c>
      <c r="I117" s="8"/>
      <c r="J117" s="8" t="s">
        <v>3</v>
      </c>
      <c r="K117" s="8" t="s">
        <v>14</v>
      </c>
      <c r="L117" s="8">
        <v>45</v>
      </c>
      <c r="M117" s="11" t="s">
        <v>349</v>
      </c>
      <c r="N117" s="8" t="s">
        <v>1883</v>
      </c>
      <c r="O117" s="12">
        <v>117.58</v>
      </c>
      <c r="P117" s="20" t="s">
        <v>357</v>
      </c>
      <c r="Q117" s="29" t="s">
        <v>1795</v>
      </c>
      <c r="R117" s="30" t="s">
        <v>1795</v>
      </c>
      <c r="S117" s="8" t="str">
        <f t="shared" si="3"/>
        <v>-</v>
      </c>
      <c r="T117" s="8" t="s">
        <v>1891</v>
      </c>
      <c r="U117" s="31">
        <v>4.2830000000000004</v>
      </c>
      <c r="V117" s="31" t="s">
        <v>1644</v>
      </c>
      <c r="W117" s="118" t="s">
        <v>2318</v>
      </c>
      <c r="X117" s="61"/>
      <c r="Y117" s="13" t="s">
        <v>364</v>
      </c>
    </row>
    <row r="118" spans="1:29" s="4" customFormat="1" ht="30" customHeight="1" x14ac:dyDescent="0.15">
      <c r="B118" s="10" t="s">
        <v>1426</v>
      </c>
      <c r="C118" s="10" t="s">
        <v>1857</v>
      </c>
      <c r="D118" s="24" t="s">
        <v>1423</v>
      </c>
      <c r="E118" s="10" t="s">
        <v>326</v>
      </c>
      <c r="F118" s="8" t="s">
        <v>325</v>
      </c>
      <c r="G118" s="8" t="s">
        <v>269</v>
      </c>
      <c r="H118" s="10" t="s">
        <v>1506</v>
      </c>
      <c r="I118" s="8"/>
      <c r="J118" s="8" t="s">
        <v>3</v>
      </c>
      <c r="K118" s="8" t="s">
        <v>21</v>
      </c>
      <c r="L118" s="8">
        <v>37</v>
      </c>
      <c r="M118" s="11" t="s">
        <v>349</v>
      </c>
      <c r="N118" s="8" t="s">
        <v>1883</v>
      </c>
      <c r="O118" s="12">
        <v>99.49</v>
      </c>
      <c r="P118" s="20" t="s">
        <v>1892</v>
      </c>
      <c r="Q118" s="29" t="s">
        <v>1795</v>
      </c>
      <c r="R118" s="30" t="s">
        <v>1795</v>
      </c>
      <c r="S118" s="8" t="str">
        <f t="shared" si="3"/>
        <v>-</v>
      </c>
      <c r="T118" s="8" t="s">
        <v>1891</v>
      </c>
      <c r="U118" s="31">
        <v>4.7370000000000001</v>
      </c>
      <c r="V118" s="31" t="s">
        <v>1644</v>
      </c>
      <c r="W118" s="118" t="s">
        <v>2325</v>
      </c>
      <c r="X118" s="61"/>
      <c r="Y118" s="13" t="s">
        <v>363</v>
      </c>
    </row>
    <row r="119" spans="1:29" s="4" customFormat="1" ht="30" customHeight="1" x14ac:dyDescent="0.15">
      <c r="B119" s="10" t="s">
        <v>1426</v>
      </c>
      <c r="C119" s="10" t="s">
        <v>1857</v>
      </c>
      <c r="D119" s="24" t="s">
        <v>1423</v>
      </c>
      <c r="E119" s="10" t="s">
        <v>326</v>
      </c>
      <c r="F119" s="8" t="s">
        <v>325</v>
      </c>
      <c r="G119" s="8" t="s">
        <v>273</v>
      </c>
      <c r="H119" s="10" t="s">
        <v>1507</v>
      </c>
      <c r="I119" s="8"/>
      <c r="J119" s="8" t="s">
        <v>108</v>
      </c>
      <c r="K119" s="8" t="s">
        <v>107</v>
      </c>
      <c r="L119" s="8">
        <v>64</v>
      </c>
      <c r="M119" s="11" t="s">
        <v>10</v>
      </c>
      <c r="N119" s="8" t="s">
        <v>1883</v>
      </c>
      <c r="O119" s="12">
        <v>169.03</v>
      </c>
      <c r="P119" s="20" t="s">
        <v>357</v>
      </c>
      <c r="Q119" s="29" t="s">
        <v>1795</v>
      </c>
      <c r="R119" s="30" t="s">
        <v>1795</v>
      </c>
      <c r="S119" s="8" t="str">
        <f t="shared" ref="S119:S150" si="4">IF(R119="-","-",IF(ISNUMBER(R119),IF(R119&gt;=0.6,"A",IF(R119&gt;=0.3,"B","C")),"C"))</f>
        <v>-</v>
      </c>
      <c r="T119" s="8" t="s">
        <v>1891</v>
      </c>
      <c r="U119" s="31">
        <v>416.79700000000003</v>
      </c>
      <c r="V119" s="31" t="s">
        <v>1644</v>
      </c>
      <c r="W119" s="118" t="s">
        <v>2321</v>
      </c>
      <c r="X119" s="61"/>
      <c r="Y119" s="13" t="s">
        <v>362</v>
      </c>
    </row>
    <row r="120" spans="1:29" s="4" customFormat="1" ht="30" customHeight="1" x14ac:dyDescent="0.15">
      <c r="B120" s="10" t="s">
        <v>1426</v>
      </c>
      <c r="C120" s="10" t="s">
        <v>1857</v>
      </c>
      <c r="D120" s="24" t="s">
        <v>1423</v>
      </c>
      <c r="E120" s="10" t="s">
        <v>326</v>
      </c>
      <c r="F120" s="8" t="s">
        <v>325</v>
      </c>
      <c r="G120" s="8" t="s">
        <v>273</v>
      </c>
      <c r="H120" s="10" t="s">
        <v>1508</v>
      </c>
      <c r="I120" s="8"/>
      <c r="J120" s="8" t="s">
        <v>3</v>
      </c>
      <c r="K120" s="8" t="s">
        <v>20</v>
      </c>
      <c r="L120" s="8">
        <v>41</v>
      </c>
      <c r="M120" s="11" t="s">
        <v>349</v>
      </c>
      <c r="N120" s="8" t="s">
        <v>1883</v>
      </c>
      <c r="O120" s="12">
        <v>98.31</v>
      </c>
      <c r="P120" s="20" t="s">
        <v>1892</v>
      </c>
      <c r="Q120" s="29" t="s">
        <v>1795</v>
      </c>
      <c r="R120" s="30" t="s">
        <v>1795</v>
      </c>
      <c r="S120" s="8" t="str">
        <f t="shared" si="4"/>
        <v>-</v>
      </c>
      <c r="T120" s="8" t="s">
        <v>1891</v>
      </c>
      <c r="U120" s="31">
        <v>7.4349999999999996</v>
      </c>
      <c r="V120" s="31" t="s">
        <v>1644</v>
      </c>
      <c r="W120" s="118" t="s">
        <v>2326</v>
      </c>
      <c r="X120" s="61"/>
      <c r="Y120" s="13" t="s">
        <v>361</v>
      </c>
    </row>
    <row r="121" spans="1:29" s="4" customFormat="1" ht="30" customHeight="1" x14ac:dyDescent="0.15">
      <c r="B121" s="10" t="s">
        <v>1426</v>
      </c>
      <c r="C121" s="10" t="s">
        <v>1857</v>
      </c>
      <c r="D121" s="24" t="s">
        <v>1423</v>
      </c>
      <c r="E121" s="10" t="s">
        <v>326</v>
      </c>
      <c r="F121" s="8" t="s">
        <v>325</v>
      </c>
      <c r="G121" s="8" t="s">
        <v>273</v>
      </c>
      <c r="H121" s="10" t="s">
        <v>1509</v>
      </c>
      <c r="I121" s="8"/>
      <c r="J121" s="8" t="s">
        <v>3</v>
      </c>
      <c r="K121" s="8" t="s">
        <v>109</v>
      </c>
      <c r="L121" s="8">
        <v>60</v>
      </c>
      <c r="M121" s="11" t="s">
        <v>349</v>
      </c>
      <c r="N121" s="8" t="s">
        <v>1883</v>
      </c>
      <c r="O121" s="12">
        <v>85.93</v>
      </c>
      <c r="P121" s="20" t="s">
        <v>357</v>
      </c>
      <c r="Q121" s="29" t="s">
        <v>1795</v>
      </c>
      <c r="R121" s="30" t="s">
        <v>1795</v>
      </c>
      <c r="S121" s="8" t="str">
        <f t="shared" si="4"/>
        <v>-</v>
      </c>
      <c r="T121" s="8" t="s">
        <v>1891</v>
      </c>
      <c r="U121" s="31">
        <v>75.296000000000006</v>
      </c>
      <c r="V121" s="31" t="s">
        <v>1644</v>
      </c>
      <c r="W121" s="118" t="s">
        <v>2327</v>
      </c>
      <c r="X121" s="61"/>
      <c r="Y121" s="13" t="s">
        <v>360</v>
      </c>
    </row>
    <row r="122" spans="1:29" ht="30" customHeight="1" x14ac:dyDescent="0.15">
      <c r="A122" s="4"/>
      <c r="B122" s="10" t="s">
        <v>1426</v>
      </c>
      <c r="C122" s="10" t="s">
        <v>1857</v>
      </c>
      <c r="D122" s="24" t="s">
        <v>1423</v>
      </c>
      <c r="E122" s="10" t="s">
        <v>326</v>
      </c>
      <c r="F122" s="8" t="s">
        <v>325</v>
      </c>
      <c r="G122" s="8" t="s">
        <v>273</v>
      </c>
      <c r="H122" s="10" t="s">
        <v>1510</v>
      </c>
      <c r="I122" s="8"/>
      <c r="J122" s="8" t="s">
        <v>3</v>
      </c>
      <c r="K122" s="8" t="s">
        <v>14</v>
      </c>
      <c r="L122" s="8">
        <v>45</v>
      </c>
      <c r="M122" s="11" t="s">
        <v>349</v>
      </c>
      <c r="N122" s="8" t="s">
        <v>1883</v>
      </c>
      <c r="O122" s="12">
        <v>118.41</v>
      </c>
      <c r="P122" s="20" t="s">
        <v>357</v>
      </c>
      <c r="Q122" s="29" t="s">
        <v>1795</v>
      </c>
      <c r="R122" s="30" t="s">
        <v>1795</v>
      </c>
      <c r="S122" s="8" t="str">
        <f t="shared" si="4"/>
        <v>-</v>
      </c>
      <c r="T122" s="8" t="s">
        <v>1891</v>
      </c>
      <c r="U122" s="31">
        <v>5.181</v>
      </c>
      <c r="V122" s="31" t="s">
        <v>1644</v>
      </c>
      <c r="W122" s="118" t="s">
        <v>2318</v>
      </c>
      <c r="X122" s="61"/>
      <c r="Y122" s="13" t="s">
        <v>359</v>
      </c>
    </row>
    <row r="123" spans="1:29" ht="30" customHeight="1" x14ac:dyDescent="0.15">
      <c r="A123" s="4"/>
      <c r="B123" s="10" t="s">
        <v>1426</v>
      </c>
      <c r="C123" s="10" t="s">
        <v>1857</v>
      </c>
      <c r="D123" s="24" t="s">
        <v>1423</v>
      </c>
      <c r="E123" s="10" t="s">
        <v>326</v>
      </c>
      <c r="F123" s="8" t="s">
        <v>325</v>
      </c>
      <c r="G123" s="8" t="s">
        <v>273</v>
      </c>
      <c r="H123" s="10" t="s">
        <v>1511</v>
      </c>
      <c r="I123" s="8"/>
      <c r="J123" s="8" t="s">
        <v>3</v>
      </c>
      <c r="K123" s="8" t="s">
        <v>14</v>
      </c>
      <c r="L123" s="8">
        <v>45</v>
      </c>
      <c r="M123" s="11" t="s">
        <v>349</v>
      </c>
      <c r="N123" s="8" t="s">
        <v>1883</v>
      </c>
      <c r="O123" s="12">
        <v>98.7</v>
      </c>
      <c r="P123" s="20" t="s">
        <v>357</v>
      </c>
      <c r="Q123" s="29" t="s">
        <v>1795</v>
      </c>
      <c r="R123" s="30" t="s">
        <v>1795</v>
      </c>
      <c r="S123" s="8" t="str">
        <f t="shared" si="4"/>
        <v>-</v>
      </c>
      <c r="T123" s="8" t="s">
        <v>1891</v>
      </c>
      <c r="U123" s="31">
        <v>3.75</v>
      </c>
      <c r="V123" s="31" t="s">
        <v>1644</v>
      </c>
      <c r="W123" s="118" t="s">
        <v>2318</v>
      </c>
      <c r="X123" s="61"/>
      <c r="Y123" s="13" t="s">
        <v>358</v>
      </c>
    </row>
    <row r="124" spans="1:29" ht="30" customHeight="1" x14ac:dyDescent="0.15">
      <c r="A124" s="4"/>
      <c r="B124" s="10" t="s">
        <v>1426</v>
      </c>
      <c r="C124" s="10" t="s">
        <v>1430</v>
      </c>
      <c r="D124" s="25" t="s">
        <v>1414</v>
      </c>
      <c r="E124" s="18" t="s">
        <v>1176</v>
      </c>
      <c r="F124" s="8" t="s">
        <v>290</v>
      </c>
      <c r="G124" s="8" t="s">
        <v>435</v>
      </c>
      <c r="H124" s="10" t="s">
        <v>1461</v>
      </c>
      <c r="I124" s="8"/>
      <c r="J124" s="8" t="s">
        <v>2</v>
      </c>
      <c r="K124" s="8" t="s">
        <v>20</v>
      </c>
      <c r="L124" s="8">
        <v>41</v>
      </c>
      <c r="M124" s="11"/>
      <c r="N124" s="8" t="s">
        <v>1882</v>
      </c>
      <c r="O124" s="12">
        <v>69.720000000000013</v>
      </c>
      <c r="P124" s="20" t="s">
        <v>1892</v>
      </c>
      <c r="Q124" s="45" t="s">
        <v>244</v>
      </c>
      <c r="R124" s="65" t="s">
        <v>244</v>
      </c>
      <c r="S124" s="66" t="str">
        <f t="shared" si="4"/>
        <v>-</v>
      </c>
      <c r="T124" s="8" t="s">
        <v>1891</v>
      </c>
      <c r="U124" s="37" t="s">
        <v>1710</v>
      </c>
      <c r="V124" s="37" t="s">
        <v>1711</v>
      </c>
      <c r="W124" s="118" t="s">
        <v>2339</v>
      </c>
      <c r="X124" s="61"/>
      <c r="Y124" s="13" t="s">
        <v>1208</v>
      </c>
      <c r="Z124" s="131" t="s">
        <v>2151</v>
      </c>
      <c r="AA124" s="132"/>
      <c r="AB124" s="132"/>
      <c r="AC124" s="132"/>
    </row>
    <row r="125" spans="1:29" ht="30" customHeight="1" x14ac:dyDescent="0.15">
      <c r="A125" s="4"/>
      <c r="B125" s="10" t="s">
        <v>1426</v>
      </c>
      <c r="C125" s="10" t="s">
        <v>1430</v>
      </c>
      <c r="D125" s="25" t="s">
        <v>1414</v>
      </c>
      <c r="E125" s="18" t="s">
        <v>1176</v>
      </c>
      <c r="F125" s="8" t="s">
        <v>290</v>
      </c>
      <c r="G125" s="8" t="s">
        <v>436</v>
      </c>
      <c r="H125" s="10" t="s">
        <v>1462</v>
      </c>
      <c r="I125" s="8"/>
      <c r="J125" s="8" t="s">
        <v>2</v>
      </c>
      <c r="K125" s="8" t="s">
        <v>16</v>
      </c>
      <c r="L125" s="8">
        <v>49</v>
      </c>
      <c r="M125" s="11"/>
      <c r="N125" s="8" t="s">
        <v>1882</v>
      </c>
      <c r="O125" s="12">
        <v>98.14</v>
      </c>
      <c r="P125" s="20" t="s">
        <v>1893</v>
      </c>
      <c r="Q125" s="45" t="s">
        <v>244</v>
      </c>
      <c r="R125" s="65" t="s">
        <v>244</v>
      </c>
      <c r="S125" s="66" t="str">
        <f t="shared" si="4"/>
        <v>-</v>
      </c>
      <c r="T125" s="8" t="s">
        <v>1891</v>
      </c>
      <c r="U125" s="37" t="s">
        <v>1710</v>
      </c>
      <c r="V125" s="37" t="s">
        <v>1711</v>
      </c>
      <c r="W125" s="118"/>
      <c r="X125" s="61"/>
      <c r="Y125" s="13" t="s">
        <v>1209</v>
      </c>
      <c r="Z125" s="131"/>
      <c r="AA125" s="132"/>
      <c r="AB125" s="132"/>
      <c r="AC125" s="132"/>
    </row>
    <row r="126" spans="1:29" ht="30" customHeight="1" x14ac:dyDescent="0.15">
      <c r="A126" s="4"/>
      <c r="B126" s="10" t="s">
        <v>1426</v>
      </c>
      <c r="C126" s="10" t="s">
        <v>1430</v>
      </c>
      <c r="D126" s="25" t="s">
        <v>1414</v>
      </c>
      <c r="E126" s="18" t="s">
        <v>1176</v>
      </c>
      <c r="F126" s="8" t="s">
        <v>290</v>
      </c>
      <c r="G126" s="8" t="s">
        <v>437</v>
      </c>
      <c r="H126" s="10" t="s">
        <v>1463</v>
      </c>
      <c r="I126" s="8"/>
      <c r="J126" s="8" t="s">
        <v>2</v>
      </c>
      <c r="K126" s="8" t="s">
        <v>4</v>
      </c>
      <c r="L126" s="8">
        <v>46</v>
      </c>
      <c r="M126" s="11"/>
      <c r="N126" s="8" t="s">
        <v>1882</v>
      </c>
      <c r="O126" s="12">
        <v>100.6</v>
      </c>
      <c r="P126" s="20" t="s">
        <v>1893</v>
      </c>
      <c r="Q126" s="45" t="s">
        <v>244</v>
      </c>
      <c r="R126" s="65" t="s">
        <v>244</v>
      </c>
      <c r="S126" s="66" t="str">
        <f t="shared" si="4"/>
        <v>-</v>
      </c>
      <c r="T126" s="8" t="s">
        <v>1891</v>
      </c>
      <c r="U126" s="37" t="s">
        <v>1710</v>
      </c>
      <c r="V126" s="37" t="s">
        <v>1711</v>
      </c>
      <c r="W126" s="118"/>
      <c r="X126" s="61"/>
      <c r="Y126" s="13" t="s">
        <v>1210</v>
      </c>
      <c r="Z126" s="131"/>
      <c r="AA126" s="132"/>
      <c r="AB126" s="132"/>
      <c r="AC126" s="132"/>
    </row>
    <row r="127" spans="1:29" ht="30" customHeight="1" x14ac:dyDescent="0.15">
      <c r="A127" s="4"/>
      <c r="B127" s="10" t="s">
        <v>1426</v>
      </c>
      <c r="C127" s="10" t="s">
        <v>1430</v>
      </c>
      <c r="D127" s="25" t="s">
        <v>1414</v>
      </c>
      <c r="E127" s="18" t="s">
        <v>1176</v>
      </c>
      <c r="F127" s="8" t="s">
        <v>290</v>
      </c>
      <c r="G127" s="8" t="s">
        <v>437</v>
      </c>
      <c r="H127" s="10" t="s">
        <v>1464</v>
      </c>
      <c r="I127" s="8"/>
      <c r="J127" s="8" t="s">
        <v>2</v>
      </c>
      <c r="K127" s="8" t="s">
        <v>104</v>
      </c>
      <c r="L127" s="8">
        <v>32</v>
      </c>
      <c r="M127" s="11"/>
      <c r="N127" s="8" t="s">
        <v>1882</v>
      </c>
      <c r="O127" s="12">
        <v>69.72</v>
      </c>
      <c r="P127" s="20" t="s">
        <v>1892</v>
      </c>
      <c r="Q127" s="45" t="s">
        <v>244</v>
      </c>
      <c r="R127" s="65" t="s">
        <v>244</v>
      </c>
      <c r="S127" s="66" t="str">
        <f t="shared" si="4"/>
        <v>-</v>
      </c>
      <c r="T127" s="8" t="s">
        <v>1891</v>
      </c>
      <c r="U127" s="37" t="s">
        <v>1710</v>
      </c>
      <c r="V127" s="37" t="s">
        <v>1711</v>
      </c>
      <c r="W127" s="118"/>
      <c r="X127" s="61"/>
      <c r="Y127" s="13" t="s">
        <v>1211</v>
      </c>
      <c r="Z127" s="131"/>
      <c r="AA127" s="132"/>
      <c r="AB127" s="132"/>
      <c r="AC127" s="132"/>
    </row>
    <row r="128" spans="1:29" ht="30" customHeight="1" x14ac:dyDescent="0.15">
      <c r="A128" s="4"/>
      <c r="B128" s="10" t="s">
        <v>1426</v>
      </c>
      <c r="C128" s="10" t="s">
        <v>1430</v>
      </c>
      <c r="D128" s="25" t="s">
        <v>1414</v>
      </c>
      <c r="E128" s="18" t="s">
        <v>1176</v>
      </c>
      <c r="F128" s="8" t="s">
        <v>290</v>
      </c>
      <c r="G128" s="8" t="s">
        <v>438</v>
      </c>
      <c r="H128" s="10" t="s">
        <v>1465</v>
      </c>
      <c r="I128" s="8"/>
      <c r="J128" s="8" t="s">
        <v>69</v>
      </c>
      <c r="K128" s="8" t="s">
        <v>34</v>
      </c>
      <c r="L128" s="8">
        <v>22</v>
      </c>
      <c r="M128" s="11"/>
      <c r="N128" s="8" t="s">
        <v>1882</v>
      </c>
      <c r="O128" s="12">
        <v>74.05</v>
      </c>
      <c r="P128" s="20" t="s">
        <v>1892</v>
      </c>
      <c r="Q128" s="45" t="s">
        <v>244</v>
      </c>
      <c r="R128" s="65" t="s">
        <v>244</v>
      </c>
      <c r="S128" s="66" t="str">
        <f t="shared" si="4"/>
        <v>-</v>
      </c>
      <c r="T128" s="8" t="s">
        <v>1891</v>
      </c>
      <c r="U128" s="37" t="s">
        <v>1710</v>
      </c>
      <c r="V128" s="37" t="s">
        <v>1711</v>
      </c>
      <c r="W128" s="118"/>
      <c r="X128" s="61"/>
      <c r="Y128" s="13" t="s">
        <v>1212</v>
      </c>
    </row>
    <row r="129" spans="1:25" ht="30" customHeight="1" x14ac:dyDescent="0.15">
      <c r="A129" s="4"/>
      <c r="B129" s="10" t="s">
        <v>1426</v>
      </c>
      <c r="C129" s="10" t="s">
        <v>1430</v>
      </c>
      <c r="D129" s="25" t="s">
        <v>1414</v>
      </c>
      <c r="E129" s="18" t="s">
        <v>1176</v>
      </c>
      <c r="F129" s="8" t="s">
        <v>307</v>
      </c>
      <c r="G129" s="8" t="s">
        <v>439</v>
      </c>
      <c r="H129" s="10" t="s">
        <v>1466</v>
      </c>
      <c r="I129" s="8"/>
      <c r="J129" s="8" t="s">
        <v>69</v>
      </c>
      <c r="K129" s="8" t="s">
        <v>70</v>
      </c>
      <c r="L129" s="8">
        <v>19</v>
      </c>
      <c r="M129" s="11"/>
      <c r="N129" s="8" t="s">
        <v>1882</v>
      </c>
      <c r="O129" s="12">
        <v>82</v>
      </c>
      <c r="P129" s="20" t="s">
        <v>1892</v>
      </c>
      <c r="Q129" s="45" t="s">
        <v>244</v>
      </c>
      <c r="R129" s="65" t="s">
        <v>244</v>
      </c>
      <c r="S129" s="66" t="str">
        <f t="shared" si="4"/>
        <v>-</v>
      </c>
      <c r="T129" s="8" t="s">
        <v>1891</v>
      </c>
      <c r="U129" s="37" t="s">
        <v>1710</v>
      </c>
      <c r="V129" s="37" t="s">
        <v>1711</v>
      </c>
      <c r="W129" s="118"/>
      <c r="X129" s="61"/>
      <c r="Y129" s="13" t="s">
        <v>1213</v>
      </c>
    </row>
    <row r="130" spans="1:25" ht="30" customHeight="1" x14ac:dyDescent="0.15">
      <c r="A130" s="4"/>
      <c r="B130" s="10" t="s">
        <v>1426</v>
      </c>
      <c r="C130" s="10" t="s">
        <v>1430</v>
      </c>
      <c r="D130" s="25" t="s">
        <v>1414</v>
      </c>
      <c r="E130" s="18" t="s">
        <v>1176</v>
      </c>
      <c r="F130" s="8" t="s">
        <v>307</v>
      </c>
      <c r="G130" s="8" t="s">
        <v>440</v>
      </c>
      <c r="H130" s="10" t="s">
        <v>1467</v>
      </c>
      <c r="I130" s="8"/>
      <c r="J130" s="8" t="s">
        <v>69</v>
      </c>
      <c r="K130" s="8" t="s">
        <v>5</v>
      </c>
      <c r="L130" s="8">
        <v>47</v>
      </c>
      <c r="M130" s="11"/>
      <c r="N130" s="8" t="s">
        <v>1883</v>
      </c>
      <c r="O130" s="12">
        <v>36.450000000000003</v>
      </c>
      <c r="P130" s="20" t="s">
        <v>408</v>
      </c>
      <c r="Q130" s="45" t="s">
        <v>244</v>
      </c>
      <c r="R130" s="65" t="s">
        <v>244</v>
      </c>
      <c r="S130" s="66" t="str">
        <f t="shared" si="4"/>
        <v>-</v>
      </c>
      <c r="T130" s="8" t="s">
        <v>1891</v>
      </c>
      <c r="U130" s="37" t="s">
        <v>1710</v>
      </c>
      <c r="V130" s="37" t="s">
        <v>1711</v>
      </c>
      <c r="W130" s="118"/>
      <c r="X130" s="61"/>
      <c r="Y130" s="13" t="s">
        <v>1214</v>
      </c>
    </row>
    <row r="131" spans="1:25" ht="30" customHeight="1" x14ac:dyDescent="0.15">
      <c r="A131" s="4"/>
      <c r="B131" s="10" t="s">
        <v>1426</v>
      </c>
      <c r="C131" s="10" t="s">
        <v>1431</v>
      </c>
      <c r="D131" s="24" t="s">
        <v>1407</v>
      </c>
      <c r="E131" s="18" t="s">
        <v>1184</v>
      </c>
      <c r="F131" s="8" t="s">
        <v>290</v>
      </c>
      <c r="G131" s="8" t="s">
        <v>281</v>
      </c>
      <c r="H131" s="10" t="s">
        <v>206</v>
      </c>
      <c r="I131" s="8"/>
      <c r="J131" s="8" t="s">
        <v>2</v>
      </c>
      <c r="K131" s="8" t="s">
        <v>106</v>
      </c>
      <c r="L131" s="8">
        <v>50</v>
      </c>
      <c r="M131" s="11"/>
      <c r="N131" s="8" t="s">
        <v>1882</v>
      </c>
      <c r="O131" s="12">
        <v>964.87</v>
      </c>
      <c r="P131" s="20" t="s">
        <v>1892</v>
      </c>
      <c r="Q131" s="29">
        <v>5764</v>
      </c>
      <c r="R131" s="30" t="s">
        <v>83</v>
      </c>
      <c r="S131" s="8" t="str">
        <f t="shared" si="4"/>
        <v>-</v>
      </c>
      <c r="T131" s="8" t="s">
        <v>1891</v>
      </c>
      <c r="U131" s="31">
        <v>3947</v>
      </c>
      <c r="V131" s="31" t="s">
        <v>1644</v>
      </c>
      <c r="W131" s="118" t="s">
        <v>2340</v>
      </c>
      <c r="X131" s="60"/>
      <c r="Y131" s="6" t="s">
        <v>441</v>
      </c>
    </row>
    <row r="132" spans="1:25" ht="30" customHeight="1" x14ac:dyDescent="0.15">
      <c r="A132" s="4"/>
      <c r="B132" s="10" t="s">
        <v>1426</v>
      </c>
      <c r="C132" s="10" t="s">
        <v>1431</v>
      </c>
      <c r="D132" s="24" t="s">
        <v>1407</v>
      </c>
      <c r="E132" s="18" t="s">
        <v>1184</v>
      </c>
      <c r="F132" s="8" t="s">
        <v>290</v>
      </c>
      <c r="G132" s="8" t="s">
        <v>428</v>
      </c>
      <c r="H132" s="10" t="s">
        <v>442</v>
      </c>
      <c r="I132" s="8"/>
      <c r="J132" s="8" t="s">
        <v>2</v>
      </c>
      <c r="K132" s="8" t="s">
        <v>9</v>
      </c>
      <c r="L132" s="8">
        <v>51</v>
      </c>
      <c r="M132" s="11" t="s">
        <v>349</v>
      </c>
      <c r="N132" s="8" t="s">
        <v>1883</v>
      </c>
      <c r="O132" s="12">
        <v>212.71</v>
      </c>
      <c r="P132" s="20" t="s">
        <v>1892</v>
      </c>
      <c r="Q132" s="29">
        <v>1180</v>
      </c>
      <c r="R132" s="30" t="s">
        <v>83</v>
      </c>
      <c r="S132" s="8" t="str">
        <f t="shared" si="4"/>
        <v>-</v>
      </c>
      <c r="T132" s="8" t="s">
        <v>1891</v>
      </c>
      <c r="U132" s="31">
        <v>5752</v>
      </c>
      <c r="V132" s="31" t="s">
        <v>1644</v>
      </c>
      <c r="W132" s="118" t="s">
        <v>2305</v>
      </c>
      <c r="X132" s="60"/>
      <c r="Y132" s="6" t="s">
        <v>443</v>
      </c>
    </row>
    <row r="133" spans="1:25" ht="30" customHeight="1" x14ac:dyDescent="0.15">
      <c r="A133" s="4"/>
      <c r="B133" s="10" t="s">
        <v>1426</v>
      </c>
      <c r="C133" s="10" t="s">
        <v>1431</v>
      </c>
      <c r="D133" s="24" t="s">
        <v>1407</v>
      </c>
      <c r="E133" s="18" t="s">
        <v>1184</v>
      </c>
      <c r="F133" s="8" t="s">
        <v>290</v>
      </c>
      <c r="G133" s="8" t="s">
        <v>428</v>
      </c>
      <c r="H133" s="10" t="s">
        <v>205</v>
      </c>
      <c r="I133" s="8"/>
      <c r="J133" s="8" t="s">
        <v>2</v>
      </c>
      <c r="K133" s="8" t="s">
        <v>106</v>
      </c>
      <c r="L133" s="8">
        <v>50</v>
      </c>
      <c r="M133" s="11" t="s">
        <v>349</v>
      </c>
      <c r="N133" s="8" t="s">
        <v>1882</v>
      </c>
      <c r="O133" s="12">
        <v>179.04</v>
      </c>
      <c r="P133" s="20" t="s">
        <v>1892</v>
      </c>
      <c r="Q133" s="29">
        <v>1793</v>
      </c>
      <c r="R133" s="30" t="s">
        <v>83</v>
      </c>
      <c r="S133" s="8" t="str">
        <f t="shared" si="4"/>
        <v>-</v>
      </c>
      <c r="T133" s="8" t="s">
        <v>1891</v>
      </c>
      <c r="U133" s="31">
        <v>5788</v>
      </c>
      <c r="V133" s="31" t="s">
        <v>1644</v>
      </c>
      <c r="W133" s="118" t="s">
        <v>2298</v>
      </c>
      <c r="X133" s="60"/>
      <c r="Y133" s="6" t="s">
        <v>444</v>
      </c>
    </row>
    <row r="134" spans="1:25" ht="30" customHeight="1" x14ac:dyDescent="0.15">
      <c r="A134" s="4"/>
      <c r="B134" s="10" t="s">
        <v>1426</v>
      </c>
      <c r="C134" s="10" t="s">
        <v>1431</v>
      </c>
      <c r="D134" s="24" t="s">
        <v>1407</v>
      </c>
      <c r="E134" s="18" t="s">
        <v>1184</v>
      </c>
      <c r="F134" s="8" t="s">
        <v>290</v>
      </c>
      <c r="G134" s="8" t="s">
        <v>278</v>
      </c>
      <c r="H134" s="10" t="s">
        <v>207</v>
      </c>
      <c r="I134" s="8"/>
      <c r="J134" s="8" t="s">
        <v>2</v>
      </c>
      <c r="K134" s="8" t="s">
        <v>16</v>
      </c>
      <c r="L134" s="8">
        <v>49</v>
      </c>
      <c r="M134" s="11"/>
      <c r="N134" s="8" t="s">
        <v>1882</v>
      </c>
      <c r="O134" s="12">
        <v>196.76</v>
      </c>
      <c r="P134" s="20" t="s">
        <v>1892</v>
      </c>
      <c r="Q134" s="29">
        <v>4222</v>
      </c>
      <c r="R134" s="30" t="s">
        <v>83</v>
      </c>
      <c r="S134" s="8" t="str">
        <f t="shared" si="4"/>
        <v>-</v>
      </c>
      <c r="T134" s="8" t="s">
        <v>1891</v>
      </c>
      <c r="U134" s="31">
        <v>6442</v>
      </c>
      <c r="V134" s="31" t="s">
        <v>1644</v>
      </c>
      <c r="W134" s="118" t="s">
        <v>2311</v>
      </c>
      <c r="X134" s="60"/>
      <c r="Y134" s="6" t="s">
        <v>445</v>
      </c>
    </row>
    <row r="135" spans="1:25" ht="30" customHeight="1" x14ac:dyDescent="0.15">
      <c r="A135" s="4"/>
      <c r="B135" s="10" t="s">
        <v>1426</v>
      </c>
      <c r="C135" s="10" t="s">
        <v>1431</v>
      </c>
      <c r="D135" s="24" t="s">
        <v>1416</v>
      </c>
      <c r="E135" s="18" t="s">
        <v>312</v>
      </c>
      <c r="F135" s="8" t="s">
        <v>307</v>
      </c>
      <c r="G135" s="8" t="s">
        <v>271</v>
      </c>
      <c r="H135" s="10" t="s">
        <v>208</v>
      </c>
      <c r="I135" s="8"/>
      <c r="J135" s="8" t="s">
        <v>2</v>
      </c>
      <c r="K135" s="8" t="s">
        <v>28</v>
      </c>
      <c r="L135" s="8">
        <v>48</v>
      </c>
      <c r="M135" s="11" t="s">
        <v>349</v>
      </c>
      <c r="N135" s="8" t="s">
        <v>1882</v>
      </c>
      <c r="O135" s="12">
        <v>546.72</v>
      </c>
      <c r="P135" s="20" t="s">
        <v>1892</v>
      </c>
      <c r="Q135" s="29">
        <v>3026</v>
      </c>
      <c r="R135" s="30" t="s">
        <v>83</v>
      </c>
      <c r="S135" s="8" t="str">
        <f t="shared" si="4"/>
        <v>-</v>
      </c>
      <c r="T135" s="8" t="s">
        <v>1891</v>
      </c>
      <c r="U135" s="31">
        <v>10131</v>
      </c>
      <c r="V135" s="31">
        <v>0</v>
      </c>
      <c r="W135" s="118" t="s">
        <v>2341</v>
      </c>
      <c r="X135" s="60"/>
      <c r="Y135" s="6" t="s">
        <v>446</v>
      </c>
    </row>
    <row r="136" spans="1:25" ht="37.5" customHeight="1" x14ac:dyDescent="0.15">
      <c r="A136" s="4"/>
      <c r="B136" s="10" t="s">
        <v>1426</v>
      </c>
      <c r="C136" s="10" t="s">
        <v>1431</v>
      </c>
      <c r="D136" s="24" t="s">
        <v>1416</v>
      </c>
      <c r="E136" s="18" t="s">
        <v>312</v>
      </c>
      <c r="F136" s="8" t="s">
        <v>307</v>
      </c>
      <c r="G136" s="8" t="s">
        <v>271</v>
      </c>
      <c r="H136" s="10" t="s">
        <v>447</v>
      </c>
      <c r="I136" s="8"/>
      <c r="J136" s="8" t="s">
        <v>69</v>
      </c>
      <c r="K136" s="8" t="s">
        <v>14</v>
      </c>
      <c r="L136" s="87">
        <v>45</v>
      </c>
      <c r="M136" s="11" t="s">
        <v>349</v>
      </c>
      <c r="N136" s="8" t="s">
        <v>1883</v>
      </c>
      <c r="O136" s="12">
        <v>484.06</v>
      </c>
      <c r="P136" s="20" t="s">
        <v>1892</v>
      </c>
      <c r="Q136" s="29">
        <v>8527</v>
      </c>
      <c r="R136" s="30" t="s">
        <v>83</v>
      </c>
      <c r="S136" s="8" t="str">
        <f t="shared" si="4"/>
        <v>-</v>
      </c>
      <c r="T136" s="8" t="s">
        <v>1891</v>
      </c>
      <c r="U136" s="31">
        <v>11248</v>
      </c>
      <c r="V136" s="31">
        <v>22</v>
      </c>
      <c r="W136" s="123" t="s">
        <v>2342</v>
      </c>
      <c r="X136" s="60"/>
      <c r="Y136" s="6" t="s">
        <v>448</v>
      </c>
    </row>
    <row r="137" spans="1:25" ht="30" customHeight="1" x14ac:dyDescent="0.15">
      <c r="A137" s="4"/>
      <c r="B137" s="10" t="s">
        <v>1426</v>
      </c>
      <c r="C137" s="10" t="s">
        <v>1431</v>
      </c>
      <c r="D137" s="24" t="s">
        <v>1416</v>
      </c>
      <c r="E137" s="18" t="s">
        <v>312</v>
      </c>
      <c r="F137" s="8" t="s">
        <v>307</v>
      </c>
      <c r="G137" s="8" t="s">
        <v>405</v>
      </c>
      <c r="H137" s="10" t="s">
        <v>209</v>
      </c>
      <c r="I137" s="8"/>
      <c r="J137" s="8" t="s">
        <v>2</v>
      </c>
      <c r="K137" s="8" t="s">
        <v>5</v>
      </c>
      <c r="L137" s="8">
        <v>47</v>
      </c>
      <c r="M137" s="11" t="s">
        <v>349</v>
      </c>
      <c r="N137" s="8" t="s">
        <v>1882</v>
      </c>
      <c r="O137" s="12">
        <v>352.98</v>
      </c>
      <c r="P137" s="20" t="s">
        <v>1892</v>
      </c>
      <c r="Q137" s="29">
        <v>4091</v>
      </c>
      <c r="R137" s="30" t="s">
        <v>83</v>
      </c>
      <c r="S137" s="8" t="str">
        <f t="shared" si="4"/>
        <v>-</v>
      </c>
      <c r="T137" s="8" t="s">
        <v>1891</v>
      </c>
      <c r="U137" s="31">
        <v>6753</v>
      </c>
      <c r="V137" s="31">
        <v>0</v>
      </c>
      <c r="W137" s="118" t="s">
        <v>2338</v>
      </c>
      <c r="X137" s="60"/>
      <c r="Y137" s="6" t="s">
        <v>449</v>
      </c>
    </row>
    <row r="138" spans="1:25" ht="30" customHeight="1" x14ac:dyDescent="0.15">
      <c r="A138" s="4"/>
      <c r="B138" s="10" t="s">
        <v>1426</v>
      </c>
      <c r="C138" s="10" t="s">
        <v>1431</v>
      </c>
      <c r="D138" s="24" t="s">
        <v>1418</v>
      </c>
      <c r="E138" s="18" t="s">
        <v>315</v>
      </c>
      <c r="F138" s="8" t="s">
        <v>314</v>
      </c>
      <c r="G138" s="8" t="s">
        <v>398</v>
      </c>
      <c r="H138" s="10" t="s">
        <v>210</v>
      </c>
      <c r="I138" s="8"/>
      <c r="J138" s="8" t="s">
        <v>2</v>
      </c>
      <c r="K138" s="8" t="s">
        <v>9</v>
      </c>
      <c r="L138" s="8">
        <v>51</v>
      </c>
      <c r="M138" s="11" t="s">
        <v>349</v>
      </c>
      <c r="N138" s="8" t="s">
        <v>1883</v>
      </c>
      <c r="O138" s="12">
        <v>937.34</v>
      </c>
      <c r="P138" s="20" t="s">
        <v>1892</v>
      </c>
      <c r="Q138" s="29">
        <v>4887</v>
      </c>
      <c r="R138" s="30" t="s">
        <v>83</v>
      </c>
      <c r="S138" s="8" t="str">
        <f t="shared" si="4"/>
        <v>-</v>
      </c>
      <c r="T138" s="8" t="s">
        <v>1891</v>
      </c>
      <c r="U138" s="31">
        <v>6363.0599999999995</v>
      </c>
      <c r="V138" s="31">
        <v>10</v>
      </c>
      <c r="W138" s="118" t="s">
        <v>2324</v>
      </c>
      <c r="X138" s="60"/>
      <c r="Y138" s="6" t="s">
        <v>450</v>
      </c>
    </row>
    <row r="139" spans="1:25" ht="30" customHeight="1" x14ac:dyDescent="0.15">
      <c r="A139" s="4"/>
      <c r="B139" s="10" t="s">
        <v>1426</v>
      </c>
      <c r="C139" s="10" t="s">
        <v>1431</v>
      </c>
      <c r="D139" s="24" t="s">
        <v>1419</v>
      </c>
      <c r="E139" s="18" t="s">
        <v>1179</v>
      </c>
      <c r="F139" s="8" t="s">
        <v>451</v>
      </c>
      <c r="G139" s="8" t="s">
        <v>452</v>
      </c>
      <c r="H139" s="10" t="s">
        <v>211</v>
      </c>
      <c r="I139" s="8"/>
      <c r="J139" s="8" t="s">
        <v>69</v>
      </c>
      <c r="K139" s="8" t="s">
        <v>27</v>
      </c>
      <c r="L139" s="8">
        <v>21</v>
      </c>
      <c r="M139" s="11" t="s">
        <v>349</v>
      </c>
      <c r="N139" s="8" t="s">
        <v>1882</v>
      </c>
      <c r="O139" s="12">
        <v>603</v>
      </c>
      <c r="P139" s="20" t="s">
        <v>1892</v>
      </c>
      <c r="Q139" s="29">
        <v>4674</v>
      </c>
      <c r="R139" s="30" t="s">
        <v>83</v>
      </c>
      <c r="S139" s="8" t="str">
        <f t="shared" si="4"/>
        <v>-</v>
      </c>
      <c r="T139" s="8" t="s">
        <v>1891</v>
      </c>
      <c r="U139" s="31">
        <v>7059</v>
      </c>
      <c r="V139" s="31">
        <v>0</v>
      </c>
      <c r="W139" s="118" t="s">
        <v>2343</v>
      </c>
      <c r="X139" s="60"/>
      <c r="Y139" s="6" t="s">
        <v>453</v>
      </c>
    </row>
    <row r="140" spans="1:25" ht="30" customHeight="1" x14ac:dyDescent="0.15">
      <c r="A140" s="4"/>
      <c r="B140" s="10" t="s">
        <v>1426</v>
      </c>
      <c r="C140" s="10" t="s">
        <v>1431</v>
      </c>
      <c r="D140" s="24" t="s">
        <v>1421</v>
      </c>
      <c r="E140" s="18" t="s">
        <v>1170</v>
      </c>
      <c r="F140" s="8" t="s">
        <v>321</v>
      </c>
      <c r="G140" s="8" t="s">
        <v>268</v>
      </c>
      <c r="H140" s="10" t="s">
        <v>212</v>
      </c>
      <c r="I140" s="8"/>
      <c r="J140" s="8" t="s">
        <v>2</v>
      </c>
      <c r="K140" s="8" t="s">
        <v>10</v>
      </c>
      <c r="L140" s="8">
        <v>44</v>
      </c>
      <c r="M140" s="11" t="s">
        <v>349</v>
      </c>
      <c r="N140" s="8" t="s">
        <v>1882</v>
      </c>
      <c r="O140" s="12">
        <v>527.96</v>
      </c>
      <c r="P140" s="20" t="s">
        <v>1892</v>
      </c>
      <c r="Q140" s="29">
        <v>4031</v>
      </c>
      <c r="R140" s="30" t="s">
        <v>83</v>
      </c>
      <c r="S140" s="8" t="str">
        <f t="shared" si="4"/>
        <v>-</v>
      </c>
      <c r="T140" s="8" t="s">
        <v>1891</v>
      </c>
      <c r="U140" s="31">
        <v>6814</v>
      </c>
      <c r="V140" s="31">
        <v>2</v>
      </c>
      <c r="W140" s="118" t="s">
        <v>2344</v>
      </c>
      <c r="X140" s="60"/>
      <c r="Y140" s="6" t="s">
        <v>454</v>
      </c>
    </row>
    <row r="141" spans="1:25" ht="30" customHeight="1" x14ac:dyDescent="0.15">
      <c r="A141" s="4"/>
      <c r="B141" s="10" t="s">
        <v>1426</v>
      </c>
      <c r="C141" s="10" t="s">
        <v>1431</v>
      </c>
      <c r="D141" s="24" t="s">
        <v>1422</v>
      </c>
      <c r="E141" s="18" t="s">
        <v>1169</v>
      </c>
      <c r="F141" s="8" t="s">
        <v>367</v>
      </c>
      <c r="G141" s="8" t="s">
        <v>375</v>
      </c>
      <c r="H141" s="10" t="s">
        <v>455</v>
      </c>
      <c r="I141" s="8"/>
      <c r="J141" s="8" t="s">
        <v>2</v>
      </c>
      <c r="K141" s="8" t="s">
        <v>18</v>
      </c>
      <c r="L141" s="8">
        <v>34</v>
      </c>
      <c r="M141" s="11"/>
      <c r="N141" s="8" t="s">
        <v>1882</v>
      </c>
      <c r="O141" s="12">
        <v>911</v>
      </c>
      <c r="P141" s="20" t="s">
        <v>1892</v>
      </c>
      <c r="Q141" s="29">
        <v>4960</v>
      </c>
      <c r="R141" s="30" t="s">
        <v>83</v>
      </c>
      <c r="S141" s="8" t="str">
        <f t="shared" si="4"/>
        <v>-</v>
      </c>
      <c r="T141" s="8" t="s">
        <v>1891</v>
      </c>
      <c r="U141" s="31">
        <v>12444</v>
      </c>
      <c r="V141" s="31">
        <v>0</v>
      </c>
      <c r="W141" s="118" t="s">
        <v>2316</v>
      </c>
      <c r="X141" s="60"/>
      <c r="Y141" s="6" t="s">
        <v>456</v>
      </c>
    </row>
    <row r="142" spans="1:25" ht="30" customHeight="1" x14ac:dyDescent="0.15">
      <c r="A142" s="4"/>
      <c r="B142" s="10" t="s">
        <v>1426</v>
      </c>
      <c r="C142" s="10" t="s">
        <v>1431</v>
      </c>
      <c r="D142" s="24" t="s">
        <v>1423</v>
      </c>
      <c r="E142" s="18" t="s">
        <v>326</v>
      </c>
      <c r="F142" s="8" t="s">
        <v>325</v>
      </c>
      <c r="G142" s="8" t="s">
        <v>269</v>
      </c>
      <c r="H142" s="10" t="s">
        <v>2185</v>
      </c>
      <c r="I142" s="8" t="s">
        <v>38</v>
      </c>
      <c r="J142" s="8" t="s">
        <v>2</v>
      </c>
      <c r="K142" s="8" t="s">
        <v>155</v>
      </c>
      <c r="L142" s="8">
        <v>11</v>
      </c>
      <c r="M142" s="11" t="s">
        <v>349</v>
      </c>
      <c r="N142" s="8" t="s">
        <v>1884</v>
      </c>
      <c r="O142" s="12">
        <v>32</v>
      </c>
      <c r="P142" s="20" t="s">
        <v>1892</v>
      </c>
      <c r="Q142" s="29" t="s">
        <v>83</v>
      </c>
      <c r="R142" s="30" t="s">
        <v>83</v>
      </c>
      <c r="S142" s="8" t="str">
        <f t="shared" si="4"/>
        <v>-</v>
      </c>
      <c r="T142" s="8" t="s">
        <v>1891</v>
      </c>
      <c r="U142" s="31">
        <v>1697</v>
      </c>
      <c r="V142" s="31" t="s">
        <v>83</v>
      </c>
      <c r="W142" s="118"/>
      <c r="X142" s="107" t="s">
        <v>2184</v>
      </c>
      <c r="Y142" s="6" t="s">
        <v>457</v>
      </c>
    </row>
    <row r="143" spans="1:25" ht="45" customHeight="1" x14ac:dyDescent="0.15">
      <c r="A143" s="4"/>
      <c r="B143" s="10" t="s">
        <v>1426</v>
      </c>
      <c r="C143" s="10" t="s">
        <v>1432</v>
      </c>
      <c r="D143" s="24" t="s">
        <v>1412</v>
      </c>
      <c r="E143" s="18" t="s">
        <v>459</v>
      </c>
      <c r="F143" s="8" t="s">
        <v>290</v>
      </c>
      <c r="G143" s="8" t="s">
        <v>458</v>
      </c>
      <c r="H143" s="10" t="s">
        <v>158</v>
      </c>
      <c r="I143" s="8"/>
      <c r="J143" s="8" t="s">
        <v>77</v>
      </c>
      <c r="K143" s="8" t="s">
        <v>10</v>
      </c>
      <c r="L143" s="8">
        <v>44</v>
      </c>
      <c r="M143" s="11" t="s">
        <v>349</v>
      </c>
      <c r="N143" s="8" t="s">
        <v>1883</v>
      </c>
      <c r="O143" s="12">
        <v>145.44999999999999</v>
      </c>
      <c r="P143" s="20" t="s">
        <v>1892</v>
      </c>
      <c r="Q143" s="29">
        <v>415</v>
      </c>
      <c r="R143" s="30">
        <v>0.13</v>
      </c>
      <c r="S143" s="8" t="str">
        <f t="shared" si="4"/>
        <v>C</v>
      </c>
      <c r="T143" s="8" t="s">
        <v>1891</v>
      </c>
      <c r="U143" s="31">
        <v>38</v>
      </c>
      <c r="V143" s="31" t="s">
        <v>1644</v>
      </c>
      <c r="W143" s="118" t="s">
        <v>2345</v>
      </c>
      <c r="X143" s="60"/>
      <c r="Y143" s="6" t="s">
        <v>460</v>
      </c>
    </row>
    <row r="144" spans="1:25" ht="30" customHeight="1" x14ac:dyDescent="0.15">
      <c r="A144" s="4"/>
      <c r="B144" s="10" t="s">
        <v>1426</v>
      </c>
      <c r="C144" s="10" t="s">
        <v>1432</v>
      </c>
      <c r="D144" s="24" t="s">
        <v>1416</v>
      </c>
      <c r="E144" s="18" t="s">
        <v>1168</v>
      </c>
      <c r="F144" s="8" t="s">
        <v>307</v>
      </c>
      <c r="G144" s="8" t="s">
        <v>282</v>
      </c>
      <c r="H144" s="10" t="s">
        <v>461</v>
      </c>
      <c r="I144" s="8" t="s">
        <v>38</v>
      </c>
      <c r="J144" s="8" t="s">
        <v>69</v>
      </c>
      <c r="K144" s="8" t="s">
        <v>26</v>
      </c>
      <c r="L144" s="8">
        <v>28</v>
      </c>
      <c r="M144" s="11" t="s">
        <v>349</v>
      </c>
      <c r="N144" s="8" t="s">
        <v>1882</v>
      </c>
      <c r="O144" s="12">
        <v>299.27999999999997</v>
      </c>
      <c r="P144" s="20" t="s">
        <v>1892</v>
      </c>
      <c r="Q144" s="29">
        <v>0</v>
      </c>
      <c r="R144" s="30">
        <v>0</v>
      </c>
      <c r="S144" s="8" t="str">
        <f t="shared" si="4"/>
        <v>C</v>
      </c>
      <c r="T144" s="8" t="s">
        <v>344</v>
      </c>
      <c r="U144" s="31">
        <v>363</v>
      </c>
      <c r="V144" s="31">
        <v>0</v>
      </c>
      <c r="W144" s="118"/>
      <c r="X144" s="60" t="s">
        <v>1578</v>
      </c>
      <c r="Y144" s="6" t="s">
        <v>462</v>
      </c>
    </row>
    <row r="145" spans="1:31" ht="30" customHeight="1" x14ac:dyDescent="0.15">
      <c r="A145" s="4"/>
      <c r="B145" s="10" t="s">
        <v>1426</v>
      </c>
      <c r="C145" s="10" t="s">
        <v>1432</v>
      </c>
      <c r="D145" s="24" t="s">
        <v>1416</v>
      </c>
      <c r="E145" s="18" t="s">
        <v>1168</v>
      </c>
      <c r="F145" s="8" t="s">
        <v>307</v>
      </c>
      <c r="G145" s="8" t="s">
        <v>282</v>
      </c>
      <c r="H145" s="10" t="s">
        <v>463</v>
      </c>
      <c r="I145" s="8" t="s">
        <v>38</v>
      </c>
      <c r="J145" s="8" t="s">
        <v>2</v>
      </c>
      <c r="K145" s="8" t="s">
        <v>19</v>
      </c>
      <c r="L145" s="8">
        <v>40</v>
      </c>
      <c r="M145" s="11" t="s">
        <v>349</v>
      </c>
      <c r="N145" s="8" t="s">
        <v>1882</v>
      </c>
      <c r="O145" s="12">
        <v>198</v>
      </c>
      <c r="P145" s="20" t="s">
        <v>1892</v>
      </c>
      <c r="Q145" s="29">
        <v>126</v>
      </c>
      <c r="R145" s="30">
        <v>0.03</v>
      </c>
      <c r="S145" s="8" t="str">
        <f t="shared" si="4"/>
        <v>C</v>
      </c>
      <c r="T145" s="8" t="s">
        <v>344</v>
      </c>
      <c r="U145" s="31">
        <v>214</v>
      </c>
      <c r="V145" s="31">
        <v>0</v>
      </c>
      <c r="W145" s="118" t="s">
        <v>2301</v>
      </c>
      <c r="X145" s="60" t="s">
        <v>1580</v>
      </c>
      <c r="Y145" s="6" t="s">
        <v>464</v>
      </c>
    </row>
    <row r="146" spans="1:31" ht="30" customHeight="1" x14ac:dyDescent="0.15">
      <c r="A146" s="4"/>
      <c r="B146" s="10" t="s">
        <v>1426</v>
      </c>
      <c r="C146" s="10" t="s">
        <v>1432</v>
      </c>
      <c r="D146" s="24" t="s">
        <v>1416</v>
      </c>
      <c r="E146" s="18" t="s">
        <v>1168</v>
      </c>
      <c r="F146" s="8" t="s">
        <v>307</v>
      </c>
      <c r="G146" s="8" t="s">
        <v>405</v>
      </c>
      <c r="H146" s="10" t="s">
        <v>1583</v>
      </c>
      <c r="I146" s="8" t="s">
        <v>38</v>
      </c>
      <c r="J146" s="8" t="s">
        <v>2</v>
      </c>
      <c r="K146" s="8" t="s">
        <v>5</v>
      </c>
      <c r="L146" s="8">
        <v>47</v>
      </c>
      <c r="M146" s="11" t="s">
        <v>349</v>
      </c>
      <c r="N146" s="8" t="s">
        <v>1882</v>
      </c>
      <c r="O146" s="12">
        <v>382.9</v>
      </c>
      <c r="P146" s="20" t="s">
        <v>1892</v>
      </c>
      <c r="Q146" s="29">
        <v>0</v>
      </c>
      <c r="R146" s="30">
        <v>0</v>
      </c>
      <c r="S146" s="8" t="str">
        <f t="shared" si="4"/>
        <v>C</v>
      </c>
      <c r="T146" s="8" t="s">
        <v>344</v>
      </c>
      <c r="U146" s="31">
        <v>875</v>
      </c>
      <c r="V146" s="31">
        <v>0</v>
      </c>
      <c r="W146" s="118" t="s">
        <v>2311</v>
      </c>
      <c r="X146" s="60" t="s">
        <v>1584</v>
      </c>
      <c r="Y146" s="6" t="s">
        <v>465</v>
      </c>
    </row>
    <row r="147" spans="1:31" ht="30" customHeight="1" x14ac:dyDescent="0.15">
      <c r="A147" s="4"/>
      <c r="B147" s="10" t="s">
        <v>1426</v>
      </c>
      <c r="C147" s="10" t="s">
        <v>1432</v>
      </c>
      <c r="D147" s="24" t="s">
        <v>1419</v>
      </c>
      <c r="E147" s="18" t="s">
        <v>1179</v>
      </c>
      <c r="F147" s="8" t="s">
        <v>451</v>
      </c>
      <c r="G147" s="8" t="s">
        <v>466</v>
      </c>
      <c r="H147" s="10" t="s">
        <v>159</v>
      </c>
      <c r="I147" s="8"/>
      <c r="J147" s="8" t="s">
        <v>2</v>
      </c>
      <c r="K147" s="8" t="s">
        <v>5</v>
      </c>
      <c r="L147" s="8">
        <v>47</v>
      </c>
      <c r="M147" s="11" t="s">
        <v>349</v>
      </c>
      <c r="N147" s="8" t="s">
        <v>1882</v>
      </c>
      <c r="O147" s="12">
        <v>505.27</v>
      </c>
      <c r="P147" s="20" t="s">
        <v>1892</v>
      </c>
      <c r="Q147" s="29">
        <v>591</v>
      </c>
      <c r="R147" s="30">
        <v>0.11</v>
      </c>
      <c r="S147" s="8" t="str">
        <f t="shared" si="4"/>
        <v>C</v>
      </c>
      <c r="T147" s="8" t="s">
        <v>344</v>
      </c>
      <c r="U147" s="31">
        <v>2284</v>
      </c>
      <c r="V147" s="31">
        <v>0</v>
      </c>
      <c r="W147" s="118" t="s">
        <v>2299</v>
      </c>
      <c r="X147" s="60"/>
      <c r="Y147" s="6" t="s">
        <v>467</v>
      </c>
    </row>
    <row r="148" spans="1:31" ht="30" customHeight="1" x14ac:dyDescent="0.15">
      <c r="A148" s="4"/>
      <c r="B148" s="10" t="s">
        <v>1426</v>
      </c>
      <c r="C148" s="10" t="s">
        <v>1432</v>
      </c>
      <c r="D148" s="24" t="s">
        <v>1554</v>
      </c>
      <c r="E148" s="18" t="s">
        <v>317</v>
      </c>
      <c r="F148" s="8" t="s">
        <v>264</v>
      </c>
      <c r="G148" s="8" t="s">
        <v>468</v>
      </c>
      <c r="H148" s="10" t="s">
        <v>161</v>
      </c>
      <c r="I148" s="8" t="s">
        <v>38</v>
      </c>
      <c r="J148" s="8" t="s">
        <v>69</v>
      </c>
      <c r="K148" s="8" t="s">
        <v>74</v>
      </c>
      <c r="L148" s="8">
        <v>29</v>
      </c>
      <c r="M148" s="11" t="s">
        <v>349</v>
      </c>
      <c r="N148" s="8" t="s">
        <v>1882</v>
      </c>
      <c r="O148" s="12">
        <v>272.13</v>
      </c>
      <c r="P148" s="20" t="s">
        <v>1892</v>
      </c>
      <c r="Q148" s="29">
        <v>2858</v>
      </c>
      <c r="R148" s="30">
        <v>8.4000000000000005E-2</v>
      </c>
      <c r="S148" s="8" t="str">
        <f t="shared" si="4"/>
        <v>C</v>
      </c>
      <c r="T148" s="8" t="s">
        <v>344</v>
      </c>
      <c r="U148" s="31">
        <v>2329</v>
      </c>
      <c r="V148" s="31">
        <v>3.74</v>
      </c>
      <c r="W148" s="118" t="s">
        <v>2300</v>
      </c>
      <c r="X148" s="60" t="s">
        <v>1563</v>
      </c>
      <c r="Y148" s="6" t="s">
        <v>469</v>
      </c>
    </row>
    <row r="149" spans="1:31" ht="30" customHeight="1" x14ac:dyDescent="0.15">
      <c r="A149" s="4"/>
      <c r="B149" s="10" t="s">
        <v>1426</v>
      </c>
      <c r="C149" s="10" t="s">
        <v>1432</v>
      </c>
      <c r="D149" s="24" t="s">
        <v>1554</v>
      </c>
      <c r="E149" s="18" t="s">
        <v>317</v>
      </c>
      <c r="F149" s="8" t="s">
        <v>264</v>
      </c>
      <c r="G149" s="8" t="s">
        <v>392</v>
      </c>
      <c r="H149" s="10" t="s">
        <v>162</v>
      </c>
      <c r="I149" s="8" t="s">
        <v>38</v>
      </c>
      <c r="J149" s="8" t="s">
        <v>69</v>
      </c>
      <c r="K149" s="8" t="s">
        <v>78</v>
      </c>
      <c r="L149" s="8">
        <v>33</v>
      </c>
      <c r="M149" s="11" t="s">
        <v>349</v>
      </c>
      <c r="N149" s="8" t="s">
        <v>1882</v>
      </c>
      <c r="O149" s="12">
        <v>298.08</v>
      </c>
      <c r="P149" s="20" t="s">
        <v>1892</v>
      </c>
      <c r="Q149" s="29">
        <v>4235</v>
      </c>
      <c r="R149" s="30">
        <v>8.2000000000000003E-2</v>
      </c>
      <c r="S149" s="8" t="str">
        <f t="shared" si="4"/>
        <v>C</v>
      </c>
      <c r="T149" s="8" t="s">
        <v>344</v>
      </c>
      <c r="U149" s="31">
        <v>744</v>
      </c>
      <c r="V149" s="31">
        <v>0.83</v>
      </c>
      <c r="W149" s="118" t="s">
        <v>2316</v>
      </c>
      <c r="X149" s="60" t="s">
        <v>1564</v>
      </c>
      <c r="Y149" s="6" t="s">
        <v>470</v>
      </c>
    </row>
    <row r="150" spans="1:31" ht="30" customHeight="1" x14ac:dyDescent="0.15">
      <c r="A150" s="4"/>
      <c r="B150" s="10" t="s">
        <v>1426</v>
      </c>
      <c r="C150" s="10" t="s">
        <v>1432</v>
      </c>
      <c r="D150" s="24" t="s">
        <v>1554</v>
      </c>
      <c r="E150" s="18" t="s">
        <v>317</v>
      </c>
      <c r="F150" s="8" t="s">
        <v>264</v>
      </c>
      <c r="G150" s="8" t="s">
        <v>264</v>
      </c>
      <c r="H150" s="10" t="s">
        <v>160</v>
      </c>
      <c r="I150" s="8" t="s">
        <v>38</v>
      </c>
      <c r="J150" s="8" t="s">
        <v>69</v>
      </c>
      <c r="K150" s="8" t="s">
        <v>103</v>
      </c>
      <c r="L150" s="8">
        <v>31</v>
      </c>
      <c r="M150" s="11" t="s">
        <v>349</v>
      </c>
      <c r="N150" s="8" t="s">
        <v>1882</v>
      </c>
      <c r="O150" s="12">
        <v>315</v>
      </c>
      <c r="P150" s="20" t="s">
        <v>1892</v>
      </c>
      <c r="Q150" s="29">
        <v>1442</v>
      </c>
      <c r="R150" s="30">
        <v>2.8000000000000001E-2</v>
      </c>
      <c r="S150" s="8" t="str">
        <f t="shared" si="4"/>
        <v>C</v>
      </c>
      <c r="T150" s="8" t="s">
        <v>344</v>
      </c>
      <c r="U150" s="31">
        <v>687</v>
      </c>
      <c r="V150" s="31">
        <v>0.94</v>
      </c>
      <c r="W150" s="118" t="s">
        <v>2346</v>
      </c>
      <c r="X150" s="60" t="s">
        <v>1565</v>
      </c>
      <c r="Y150" s="6" t="s">
        <v>471</v>
      </c>
    </row>
    <row r="151" spans="1:31" ht="30" customHeight="1" x14ac:dyDescent="0.15">
      <c r="A151" s="4"/>
      <c r="B151" s="10" t="s">
        <v>1426</v>
      </c>
      <c r="C151" s="10" t="s">
        <v>1432</v>
      </c>
      <c r="D151" s="24" t="s">
        <v>1554</v>
      </c>
      <c r="E151" s="18" t="s">
        <v>317</v>
      </c>
      <c r="F151" s="8" t="s">
        <v>264</v>
      </c>
      <c r="G151" s="8" t="s">
        <v>280</v>
      </c>
      <c r="H151" s="10" t="s">
        <v>1696</v>
      </c>
      <c r="I151" s="8"/>
      <c r="J151" s="8" t="s">
        <v>2</v>
      </c>
      <c r="K151" s="8" t="s">
        <v>14</v>
      </c>
      <c r="L151" s="8">
        <v>45</v>
      </c>
      <c r="M151" s="11" t="s">
        <v>349</v>
      </c>
      <c r="N151" s="8" t="s">
        <v>1882</v>
      </c>
      <c r="O151" s="12">
        <v>510.1</v>
      </c>
      <c r="P151" s="20" t="s">
        <v>1892</v>
      </c>
      <c r="Q151" s="29">
        <v>0</v>
      </c>
      <c r="R151" s="30">
        <v>0</v>
      </c>
      <c r="S151" s="8" t="str">
        <f t="shared" ref="S151:S182" si="5">IF(R151="-","-",IF(ISNUMBER(R151),IF(R151&gt;=0.6,"A",IF(R151&gt;=0.3,"B","C")),"C"))</f>
        <v>C</v>
      </c>
      <c r="T151" s="8" t="s">
        <v>344</v>
      </c>
      <c r="U151" s="31">
        <v>0</v>
      </c>
      <c r="V151" s="31">
        <v>0</v>
      </c>
      <c r="W151" s="118" t="s">
        <v>2317</v>
      </c>
      <c r="X151" s="60"/>
      <c r="Y151" s="6" t="s">
        <v>472</v>
      </c>
    </row>
    <row r="152" spans="1:31" ht="30" customHeight="1" x14ac:dyDescent="0.15">
      <c r="A152" s="4"/>
      <c r="B152" s="10" t="s">
        <v>1426</v>
      </c>
      <c r="C152" s="10" t="s">
        <v>1432</v>
      </c>
      <c r="D152" s="24" t="s">
        <v>1421</v>
      </c>
      <c r="E152" s="18" t="s">
        <v>1170</v>
      </c>
      <c r="F152" s="8" t="s">
        <v>321</v>
      </c>
      <c r="G152" s="8" t="s">
        <v>473</v>
      </c>
      <c r="H152" s="10" t="s">
        <v>163</v>
      </c>
      <c r="I152" s="8" t="s">
        <v>38</v>
      </c>
      <c r="J152" s="8" t="s">
        <v>2</v>
      </c>
      <c r="K152" s="8" t="s">
        <v>68</v>
      </c>
      <c r="L152" s="8">
        <v>38</v>
      </c>
      <c r="M152" s="11" t="s">
        <v>349</v>
      </c>
      <c r="N152" s="8" t="s">
        <v>1882</v>
      </c>
      <c r="O152" s="12">
        <v>831.26</v>
      </c>
      <c r="P152" s="20" t="s">
        <v>1892</v>
      </c>
      <c r="Q152" s="29">
        <v>22309</v>
      </c>
      <c r="R152" s="30">
        <v>0.17</v>
      </c>
      <c r="S152" s="8" t="str">
        <f t="shared" si="5"/>
        <v>C</v>
      </c>
      <c r="T152" s="8" t="s">
        <v>344</v>
      </c>
      <c r="U152" s="31">
        <v>7307</v>
      </c>
      <c r="V152" s="31">
        <v>673</v>
      </c>
      <c r="W152" s="118" t="s">
        <v>2338</v>
      </c>
      <c r="X152" s="60" t="s">
        <v>136</v>
      </c>
      <c r="Y152" s="6" t="s">
        <v>474</v>
      </c>
    </row>
    <row r="153" spans="1:31" ht="30" customHeight="1" x14ac:dyDescent="0.15">
      <c r="A153" s="4"/>
      <c r="B153" s="10" t="s">
        <v>1426</v>
      </c>
      <c r="C153" s="10" t="s">
        <v>1432</v>
      </c>
      <c r="D153" s="24" t="s">
        <v>1421</v>
      </c>
      <c r="E153" s="18" t="s">
        <v>1170</v>
      </c>
      <c r="F153" s="8" t="s">
        <v>321</v>
      </c>
      <c r="G153" s="8" t="s">
        <v>276</v>
      </c>
      <c r="H153" s="10" t="s">
        <v>164</v>
      </c>
      <c r="I153" s="8" t="s">
        <v>38</v>
      </c>
      <c r="J153" s="8" t="s">
        <v>3</v>
      </c>
      <c r="K153" s="8" t="s">
        <v>30</v>
      </c>
      <c r="L153" s="8">
        <v>35</v>
      </c>
      <c r="M153" s="11" t="s">
        <v>349</v>
      </c>
      <c r="N153" s="8" t="s">
        <v>1883</v>
      </c>
      <c r="O153" s="12">
        <v>224</v>
      </c>
      <c r="P153" s="20" t="s">
        <v>1892</v>
      </c>
      <c r="Q153" s="29">
        <v>564</v>
      </c>
      <c r="R153" s="30">
        <v>0.01</v>
      </c>
      <c r="S153" s="8" t="str">
        <f t="shared" si="5"/>
        <v>C</v>
      </c>
      <c r="T153" s="8" t="s">
        <v>344</v>
      </c>
      <c r="U153" s="31">
        <v>1202</v>
      </c>
      <c r="V153" s="31">
        <v>0</v>
      </c>
      <c r="W153" s="118" t="s">
        <v>2328</v>
      </c>
      <c r="X153" s="60" t="s">
        <v>1372</v>
      </c>
      <c r="Y153" s="6" t="s">
        <v>475</v>
      </c>
    </row>
    <row r="154" spans="1:31" ht="30" customHeight="1" x14ac:dyDescent="0.15">
      <c r="A154" s="4"/>
      <c r="B154" s="10" t="s">
        <v>1426</v>
      </c>
      <c r="C154" s="10" t="s">
        <v>1432</v>
      </c>
      <c r="D154" s="24" t="s">
        <v>1422</v>
      </c>
      <c r="E154" s="18" t="s">
        <v>1169</v>
      </c>
      <c r="F154" s="8" t="s">
        <v>367</v>
      </c>
      <c r="G154" s="8" t="s">
        <v>377</v>
      </c>
      <c r="H154" s="10" t="s">
        <v>165</v>
      </c>
      <c r="I154" s="8" t="s">
        <v>38</v>
      </c>
      <c r="J154" s="8" t="s">
        <v>69</v>
      </c>
      <c r="K154" s="8" t="s">
        <v>67</v>
      </c>
      <c r="L154" s="8">
        <v>36</v>
      </c>
      <c r="M154" s="11" t="s">
        <v>349</v>
      </c>
      <c r="N154" s="8" t="s">
        <v>1882</v>
      </c>
      <c r="O154" s="12">
        <v>323.83999999999997</v>
      </c>
      <c r="P154" s="20" t="s">
        <v>1892</v>
      </c>
      <c r="Q154" s="29">
        <v>1306</v>
      </c>
      <c r="R154" s="30">
        <v>0.05</v>
      </c>
      <c r="S154" s="8" t="str">
        <f t="shared" si="5"/>
        <v>C</v>
      </c>
      <c r="T154" s="8" t="s">
        <v>344</v>
      </c>
      <c r="U154" s="31">
        <v>0</v>
      </c>
      <c r="V154" s="31">
        <v>0</v>
      </c>
      <c r="W154" s="118" t="s">
        <v>2120</v>
      </c>
      <c r="X154" s="60" t="s">
        <v>1594</v>
      </c>
      <c r="Y154" s="6" t="s">
        <v>476</v>
      </c>
      <c r="Z154" s="131" t="s">
        <v>2433</v>
      </c>
      <c r="AA154" s="132"/>
      <c r="AB154" s="132"/>
      <c r="AC154" s="132"/>
      <c r="AD154" s="101"/>
      <c r="AE154" s="101"/>
    </row>
    <row r="155" spans="1:31" ht="30" customHeight="1" x14ac:dyDescent="0.15">
      <c r="A155" s="4"/>
      <c r="B155" s="10" t="s">
        <v>1426</v>
      </c>
      <c r="C155" s="10" t="s">
        <v>1432</v>
      </c>
      <c r="D155" s="24" t="s">
        <v>1422</v>
      </c>
      <c r="E155" s="18" t="s">
        <v>1169</v>
      </c>
      <c r="F155" s="8" t="s">
        <v>367</v>
      </c>
      <c r="G155" s="8" t="s">
        <v>375</v>
      </c>
      <c r="H155" s="10" t="s">
        <v>1195</v>
      </c>
      <c r="I155" s="8" t="s">
        <v>38</v>
      </c>
      <c r="J155" s="8" t="s">
        <v>2</v>
      </c>
      <c r="K155" s="8" t="s">
        <v>9</v>
      </c>
      <c r="L155" s="8">
        <v>51</v>
      </c>
      <c r="M155" s="11" t="s">
        <v>349</v>
      </c>
      <c r="N155" s="8" t="s">
        <v>1883</v>
      </c>
      <c r="O155" s="12">
        <v>766.69</v>
      </c>
      <c r="P155" s="20" t="s">
        <v>1892</v>
      </c>
      <c r="Q155" s="29">
        <v>4347</v>
      </c>
      <c r="R155" s="30">
        <v>0.01</v>
      </c>
      <c r="S155" s="8" t="str">
        <f t="shared" si="5"/>
        <v>C</v>
      </c>
      <c r="T155" s="8" t="s">
        <v>344</v>
      </c>
      <c r="U155" s="31">
        <v>1348</v>
      </c>
      <c r="V155" s="31">
        <v>71</v>
      </c>
      <c r="W155" s="118" t="s">
        <v>2312</v>
      </c>
      <c r="X155" s="10" t="s">
        <v>142</v>
      </c>
      <c r="Y155" s="6" t="s">
        <v>477</v>
      </c>
      <c r="Z155" s="131"/>
      <c r="AA155" s="132"/>
      <c r="AB155" s="132"/>
      <c r="AC155" s="132"/>
      <c r="AD155" s="101"/>
      <c r="AE155" s="101"/>
    </row>
    <row r="156" spans="1:31" ht="30" customHeight="1" x14ac:dyDescent="0.15">
      <c r="A156" s="4"/>
      <c r="B156" s="10" t="s">
        <v>1426</v>
      </c>
      <c r="C156" s="10" t="s">
        <v>1432</v>
      </c>
      <c r="D156" s="24" t="s">
        <v>1422</v>
      </c>
      <c r="E156" s="18" t="s">
        <v>1169</v>
      </c>
      <c r="F156" s="8" t="s">
        <v>367</v>
      </c>
      <c r="G156" s="8" t="s">
        <v>373</v>
      </c>
      <c r="H156" s="10" t="s">
        <v>166</v>
      </c>
      <c r="I156" s="8" t="s">
        <v>38</v>
      </c>
      <c r="J156" s="8" t="s">
        <v>69</v>
      </c>
      <c r="K156" s="8" t="s">
        <v>75</v>
      </c>
      <c r="L156" s="8">
        <v>27</v>
      </c>
      <c r="M156" s="11" t="s">
        <v>349</v>
      </c>
      <c r="N156" s="8" t="s">
        <v>1882</v>
      </c>
      <c r="O156" s="12">
        <v>328.26</v>
      </c>
      <c r="P156" s="20" t="s">
        <v>1892</v>
      </c>
      <c r="Q156" s="29">
        <v>3832</v>
      </c>
      <c r="R156" s="30">
        <v>0.11</v>
      </c>
      <c r="S156" s="8" t="str">
        <f t="shared" si="5"/>
        <v>C</v>
      </c>
      <c r="T156" s="8" t="s">
        <v>344</v>
      </c>
      <c r="U156" s="31">
        <v>0</v>
      </c>
      <c r="V156" s="31">
        <v>38</v>
      </c>
      <c r="W156" s="118" t="s">
        <v>2120</v>
      </c>
      <c r="X156" s="60" t="s">
        <v>1593</v>
      </c>
      <c r="Y156" s="6" t="s">
        <v>478</v>
      </c>
      <c r="Z156" s="131"/>
      <c r="AA156" s="132"/>
      <c r="AB156" s="132"/>
      <c r="AC156" s="132"/>
      <c r="AD156" s="101"/>
      <c r="AE156" s="101"/>
    </row>
    <row r="157" spans="1:31" ht="30" customHeight="1" x14ac:dyDescent="0.15">
      <c r="A157" s="4"/>
      <c r="B157" s="10" t="s">
        <v>1426</v>
      </c>
      <c r="C157" s="10" t="s">
        <v>1432</v>
      </c>
      <c r="D157" s="24" t="s">
        <v>1422</v>
      </c>
      <c r="E157" s="18" t="s">
        <v>1169</v>
      </c>
      <c r="F157" s="8" t="s">
        <v>367</v>
      </c>
      <c r="G157" s="8" t="s">
        <v>366</v>
      </c>
      <c r="H157" s="10" t="s">
        <v>167</v>
      </c>
      <c r="I157" s="8" t="s">
        <v>38</v>
      </c>
      <c r="J157" s="8" t="s">
        <v>69</v>
      </c>
      <c r="K157" s="8" t="s">
        <v>26</v>
      </c>
      <c r="L157" s="8">
        <v>28</v>
      </c>
      <c r="M157" s="11" t="s">
        <v>349</v>
      </c>
      <c r="N157" s="8" t="s">
        <v>1882</v>
      </c>
      <c r="O157" s="12">
        <v>340.9</v>
      </c>
      <c r="P157" s="20" t="s">
        <v>1892</v>
      </c>
      <c r="Q157" s="29">
        <v>2303</v>
      </c>
      <c r="R157" s="30">
        <v>0.09</v>
      </c>
      <c r="S157" s="8" t="str">
        <f t="shared" si="5"/>
        <v>C</v>
      </c>
      <c r="T157" s="8" t="s">
        <v>344</v>
      </c>
      <c r="U157" s="31">
        <v>0</v>
      </c>
      <c r="V157" s="31">
        <v>13</v>
      </c>
      <c r="W157" s="118" t="s">
        <v>2120</v>
      </c>
      <c r="X157" s="60" t="s">
        <v>1595</v>
      </c>
      <c r="Y157" s="6" t="s">
        <v>479</v>
      </c>
      <c r="Z157" s="103"/>
      <c r="AA157" s="101"/>
      <c r="AB157" s="101"/>
      <c r="AC157" s="101"/>
      <c r="AD157" s="101"/>
      <c r="AE157" s="101"/>
    </row>
    <row r="158" spans="1:31" ht="30" customHeight="1" x14ac:dyDescent="0.15">
      <c r="A158" s="4"/>
      <c r="B158" s="10" t="s">
        <v>1426</v>
      </c>
      <c r="C158" s="10" t="s">
        <v>1432</v>
      </c>
      <c r="D158" s="24" t="s">
        <v>1423</v>
      </c>
      <c r="E158" s="18" t="s">
        <v>326</v>
      </c>
      <c r="F158" s="8" t="s">
        <v>325</v>
      </c>
      <c r="G158" s="8" t="s">
        <v>269</v>
      </c>
      <c r="H158" s="10" t="s">
        <v>1639</v>
      </c>
      <c r="I158" s="8"/>
      <c r="J158" s="8" t="s">
        <v>3</v>
      </c>
      <c r="K158" s="8" t="s">
        <v>67</v>
      </c>
      <c r="L158" s="8">
        <v>36</v>
      </c>
      <c r="M158" s="11" t="s">
        <v>349</v>
      </c>
      <c r="N158" s="8" t="s">
        <v>1883</v>
      </c>
      <c r="O158" s="12">
        <v>292.32</v>
      </c>
      <c r="P158" s="20" t="s">
        <v>1892</v>
      </c>
      <c r="Q158" s="29">
        <v>2041</v>
      </c>
      <c r="R158" s="30">
        <v>1.4E-2</v>
      </c>
      <c r="S158" s="8" t="str">
        <f t="shared" si="5"/>
        <v>C</v>
      </c>
      <c r="T158" s="8" t="s">
        <v>1890</v>
      </c>
      <c r="U158" s="31">
        <v>2605</v>
      </c>
      <c r="V158" s="31" t="s">
        <v>1645</v>
      </c>
      <c r="W158" s="118" t="s">
        <v>2325</v>
      </c>
      <c r="X158" s="60"/>
      <c r="Y158" s="6" t="s">
        <v>480</v>
      </c>
    </row>
    <row r="159" spans="1:31" ht="35.25" customHeight="1" x14ac:dyDescent="0.15">
      <c r="A159" s="4"/>
      <c r="B159" s="10" t="s">
        <v>1426</v>
      </c>
      <c r="C159" s="10" t="s">
        <v>1433</v>
      </c>
      <c r="D159" s="24" t="s">
        <v>1425</v>
      </c>
      <c r="E159" s="18" t="s">
        <v>481</v>
      </c>
      <c r="F159" s="8" t="s">
        <v>290</v>
      </c>
      <c r="G159" s="8" t="s">
        <v>281</v>
      </c>
      <c r="H159" s="10" t="s">
        <v>1527</v>
      </c>
      <c r="I159" s="8"/>
      <c r="J159" s="8" t="s">
        <v>2</v>
      </c>
      <c r="K159" s="8" t="s">
        <v>9</v>
      </c>
      <c r="L159" s="8">
        <v>51</v>
      </c>
      <c r="M159" s="11" t="s">
        <v>203</v>
      </c>
      <c r="N159" s="8" t="s">
        <v>1882</v>
      </c>
      <c r="O159" s="12">
        <v>554.32000000000005</v>
      </c>
      <c r="P159" s="20" t="s">
        <v>1892</v>
      </c>
      <c r="Q159" s="29">
        <v>9976</v>
      </c>
      <c r="R159" s="30" t="s">
        <v>83</v>
      </c>
      <c r="S159" s="8" t="str">
        <f t="shared" si="5"/>
        <v>-</v>
      </c>
      <c r="T159" s="8" t="s">
        <v>1894</v>
      </c>
      <c r="U159" s="31">
        <v>7745</v>
      </c>
      <c r="V159" s="31" t="s">
        <v>1644</v>
      </c>
      <c r="W159" s="123" t="s">
        <v>2347</v>
      </c>
      <c r="X159" s="60"/>
      <c r="Y159" s="6" t="s">
        <v>1937</v>
      </c>
      <c r="Z159" s="131" t="s">
        <v>2434</v>
      </c>
      <c r="AA159" s="132"/>
      <c r="AB159" s="132"/>
      <c r="AC159" s="132"/>
      <c r="AD159" s="101"/>
      <c r="AE159" s="101"/>
    </row>
    <row r="160" spans="1:31" ht="30" customHeight="1" x14ac:dyDescent="0.15">
      <c r="A160" s="4"/>
      <c r="B160" s="10" t="s">
        <v>1426</v>
      </c>
      <c r="C160" s="10" t="s">
        <v>1433</v>
      </c>
      <c r="D160" s="24" t="s">
        <v>1424</v>
      </c>
      <c r="E160" s="18" t="s">
        <v>482</v>
      </c>
      <c r="F160" s="8" t="s">
        <v>307</v>
      </c>
      <c r="G160" s="8" t="s">
        <v>267</v>
      </c>
      <c r="H160" s="10" t="s">
        <v>1513</v>
      </c>
      <c r="I160" s="8"/>
      <c r="J160" s="8" t="s">
        <v>3</v>
      </c>
      <c r="K160" s="8" t="s">
        <v>5</v>
      </c>
      <c r="L160" s="8">
        <v>47</v>
      </c>
      <c r="M160" s="11" t="s">
        <v>349</v>
      </c>
      <c r="N160" s="8" t="s">
        <v>1883</v>
      </c>
      <c r="O160" s="12">
        <v>159.97999999999999</v>
      </c>
      <c r="P160" s="20" t="s">
        <v>1895</v>
      </c>
      <c r="Q160" s="29">
        <v>566</v>
      </c>
      <c r="R160" s="30" t="s">
        <v>83</v>
      </c>
      <c r="S160" s="8" t="str">
        <f t="shared" si="5"/>
        <v>-</v>
      </c>
      <c r="T160" s="8" t="s">
        <v>1894</v>
      </c>
      <c r="U160" s="31">
        <v>1311</v>
      </c>
      <c r="V160" s="31" t="s">
        <v>1644</v>
      </c>
      <c r="W160" s="118" t="s">
        <v>2329</v>
      </c>
      <c r="X160" s="60"/>
      <c r="Y160" s="6" t="s">
        <v>483</v>
      </c>
      <c r="Z160" s="131"/>
      <c r="AA160" s="132"/>
      <c r="AB160" s="132"/>
      <c r="AC160" s="132"/>
      <c r="AD160" s="101"/>
      <c r="AE160" s="101"/>
    </row>
    <row r="161" spans="1:29" ht="30" customHeight="1" x14ac:dyDescent="0.15">
      <c r="A161" s="4"/>
      <c r="B161" s="10" t="s">
        <v>1426</v>
      </c>
      <c r="C161" s="10" t="s">
        <v>1433</v>
      </c>
      <c r="D161" s="24" t="s">
        <v>1424</v>
      </c>
      <c r="E161" s="18" t="s">
        <v>482</v>
      </c>
      <c r="F161" s="8" t="s">
        <v>307</v>
      </c>
      <c r="G161" s="8" t="s">
        <v>271</v>
      </c>
      <c r="H161" s="10" t="s">
        <v>1514</v>
      </c>
      <c r="I161" s="8"/>
      <c r="J161" s="8" t="s">
        <v>3</v>
      </c>
      <c r="K161" s="8" t="s">
        <v>6</v>
      </c>
      <c r="L161" s="8">
        <v>55</v>
      </c>
      <c r="M161" s="11" t="s">
        <v>349</v>
      </c>
      <c r="N161" s="8" t="s">
        <v>1883</v>
      </c>
      <c r="O161" s="12">
        <v>126.36</v>
      </c>
      <c r="P161" s="20" t="s">
        <v>1895</v>
      </c>
      <c r="Q161" s="29">
        <v>213</v>
      </c>
      <c r="R161" s="30" t="s">
        <v>83</v>
      </c>
      <c r="S161" s="8" t="str">
        <f t="shared" si="5"/>
        <v>-</v>
      </c>
      <c r="T161" s="8" t="s">
        <v>1894</v>
      </c>
      <c r="U161" s="31">
        <v>489</v>
      </c>
      <c r="V161" s="31" t="s">
        <v>1644</v>
      </c>
      <c r="W161" s="118" t="s">
        <v>2330</v>
      </c>
      <c r="X161" s="60"/>
      <c r="Y161" s="6" t="s">
        <v>484</v>
      </c>
      <c r="Z161" s="131"/>
      <c r="AA161" s="132"/>
      <c r="AB161" s="132"/>
      <c r="AC161" s="132"/>
    </row>
    <row r="162" spans="1:29" ht="30" customHeight="1" x14ac:dyDescent="0.15">
      <c r="A162" s="4"/>
      <c r="B162" s="10" t="s">
        <v>1426</v>
      </c>
      <c r="C162" s="10" t="s">
        <v>1433</v>
      </c>
      <c r="D162" s="24" t="s">
        <v>1424</v>
      </c>
      <c r="E162" s="18" t="s">
        <v>482</v>
      </c>
      <c r="F162" s="8" t="s">
        <v>307</v>
      </c>
      <c r="G162" s="8" t="s">
        <v>275</v>
      </c>
      <c r="H162" s="10" t="s">
        <v>1515</v>
      </c>
      <c r="I162" s="8"/>
      <c r="J162" s="8" t="s">
        <v>69</v>
      </c>
      <c r="K162" s="8" t="s">
        <v>37</v>
      </c>
      <c r="L162" s="8">
        <v>24</v>
      </c>
      <c r="M162" s="11" t="s">
        <v>349</v>
      </c>
      <c r="N162" s="8" t="s">
        <v>1882</v>
      </c>
      <c r="O162" s="12">
        <v>169.65</v>
      </c>
      <c r="P162" s="20" t="s">
        <v>1892</v>
      </c>
      <c r="Q162" s="29">
        <v>1130</v>
      </c>
      <c r="R162" s="30" t="s">
        <v>83</v>
      </c>
      <c r="S162" s="8" t="str">
        <f t="shared" si="5"/>
        <v>-</v>
      </c>
      <c r="T162" s="8" t="s">
        <v>1894</v>
      </c>
      <c r="U162" s="31">
        <v>1348</v>
      </c>
      <c r="V162" s="31" t="s">
        <v>1644</v>
      </c>
      <c r="W162" s="118" t="s">
        <v>2315</v>
      </c>
      <c r="X162" s="60"/>
      <c r="Y162" s="6" t="s">
        <v>485</v>
      </c>
    </row>
    <row r="163" spans="1:29" ht="30" customHeight="1" x14ac:dyDescent="0.15">
      <c r="A163" s="4"/>
      <c r="B163" s="10" t="s">
        <v>1426</v>
      </c>
      <c r="C163" s="10" t="s">
        <v>1433</v>
      </c>
      <c r="D163" s="24" t="s">
        <v>1424</v>
      </c>
      <c r="E163" s="18" t="s">
        <v>482</v>
      </c>
      <c r="F163" s="8" t="s">
        <v>307</v>
      </c>
      <c r="G163" s="8" t="s">
        <v>282</v>
      </c>
      <c r="H163" s="10" t="s">
        <v>1516</v>
      </c>
      <c r="I163" s="8"/>
      <c r="J163" s="8" t="s">
        <v>3</v>
      </c>
      <c r="K163" s="8" t="s">
        <v>4</v>
      </c>
      <c r="L163" s="8">
        <v>46</v>
      </c>
      <c r="M163" s="11" t="s">
        <v>349</v>
      </c>
      <c r="N163" s="8" t="s">
        <v>1883</v>
      </c>
      <c r="O163" s="12">
        <v>99.39</v>
      </c>
      <c r="P163" s="20" t="s">
        <v>1895</v>
      </c>
      <c r="Q163" s="29">
        <v>301</v>
      </c>
      <c r="R163" s="30" t="s">
        <v>83</v>
      </c>
      <c r="S163" s="8" t="str">
        <f t="shared" si="5"/>
        <v>-</v>
      </c>
      <c r="T163" s="8" t="s">
        <v>1894</v>
      </c>
      <c r="U163" s="31">
        <v>493</v>
      </c>
      <c r="V163" s="31" t="s">
        <v>1644</v>
      </c>
      <c r="W163" s="118" t="s">
        <v>2329</v>
      </c>
      <c r="X163" s="60"/>
      <c r="Y163" s="6" t="s">
        <v>486</v>
      </c>
    </row>
    <row r="164" spans="1:29" ht="30" customHeight="1" x14ac:dyDescent="0.15">
      <c r="A164" s="4"/>
      <c r="B164" s="10" t="s">
        <v>1426</v>
      </c>
      <c r="C164" s="10" t="s">
        <v>1433</v>
      </c>
      <c r="D164" s="24" t="s">
        <v>1424</v>
      </c>
      <c r="E164" s="18" t="s">
        <v>482</v>
      </c>
      <c r="F164" s="8" t="s">
        <v>307</v>
      </c>
      <c r="G164" s="8" t="s">
        <v>405</v>
      </c>
      <c r="H164" s="10" t="s">
        <v>1517</v>
      </c>
      <c r="I164" s="8"/>
      <c r="J164" s="8" t="s">
        <v>3</v>
      </c>
      <c r="K164" s="8" t="s">
        <v>5</v>
      </c>
      <c r="L164" s="8">
        <v>47</v>
      </c>
      <c r="M164" s="11" t="s">
        <v>349</v>
      </c>
      <c r="N164" s="8" t="s">
        <v>1883</v>
      </c>
      <c r="O164" s="12">
        <v>99.37</v>
      </c>
      <c r="P164" s="20" t="s">
        <v>1895</v>
      </c>
      <c r="Q164" s="29">
        <v>545</v>
      </c>
      <c r="R164" s="30" t="s">
        <v>83</v>
      </c>
      <c r="S164" s="8" t="str">
        <f t="shared" si="5"/>
        <v>-</v>
      </c>
      <c r="T164" s="8" t="s">
        <v>1894</v>
      </c>
      <c r="U164" s="31">
        <v>387</v>
      </c>
      <c r="V164" s="31" t="s">
        <v>1644</v>
      </c>
      <c r="W164" s="118" t="s">
        <v>2331</v>
      </c>
      <c r="X164" s="60"/>
      <c r="Y164" s="6" t="s">
        <v>1938</v>
      </c>
    </row>
    <row r="165" spans="1:29" ht="30" customHeight="1" x14ac:dyDescent="0.15">
      <c r="A165" s="4"/>
      <c r="B165" s="10" t="s">
        <v>1426</v>
      </c>
      <c r="C165" s="10" t="s">
        <v>1433</v>
      </c>
      <c r="D165" s="24" t="s">
        <v>1424</v>
      </c>
      <c r="E165" s="18" t="s">
        <v>482</v>
      </c>
      <c r="F165" s="8" t="s">
        <v>307</v>
      </c>
      <c r="G165" s="8" t="s">
        <v>405</v>
      </c>
      <c r="H165" s="10" t="s">
        <v>1518</v>
      </c>
      <c r="I165" s="8"/>
      <c r="J165" s="8" t="s">
        <v>3</v>
      </c>
      <c r="K165" s="8" t="s">
        <v>68</v>
      </c>
      <c r="L165" s="8">
        <v>38</v>
      </c>
      <c r="M165" s="11" t="s">
        <v>349</v>
      </c>
      <c r="N165" s="8" t="s">
        <v>1883</v>
      </c>
      <c r="O165" s="12">
        <v>132.49</v>
      </c>
      <c r="P165" s="20" t="s">
        <v>1892</v>
      </c>
      <c r="Q165" s="29">
        <v>918</v>
      </c>
      <c r="R165" s="30" t="s">
        <v>83</v>
      </c>
      <c r="S165" s="8" t="str">
        <f t="shared" si="5"/>
        <v>-</v>
      </c>
      <c r="T165" s="8" t="s">
        <v>1894</v>
      </c>
      <c r="U165" s="31">
        <v>388</v>
      </c>
      <c r="V165" s="31" t="s">
        <v>1644</v>
      </c>
      <c r="W165" s="118" t="s">
        <v>2332</v>
      </c>
      <c r="X165" s="60"/>
      <c r="Y165" s="6" t="s">
        <v>487</v>
      </c>
    </row>
    <row r="166" spans="1:29" ht="30" customHeight="1" x14ac:dyDescent="0.15">
      <c r="A166" s="4"/>
      <c r="B166" s="10" t="s">
        <v>1426</v>
      </c>
      <c r="C166" s="10" t="s">
        <v>1433</v>
      </c>
      <c r="D166" s="24" t="s">
        <v>1424</v>
      </c>
      <c r="E166" s="18" t="s">
        <v>491</v>
      </c>
      <c r="F166" s="8" t="s">
        <v>314</v>
      </c>
      <c r="G166" s="8" t="s">
        <v>398</v>
      </c>
      <c r="H166" s="10" t="s">
        <v>1519</v>
      </c>
      <c r="I166" s="8"/>
      <c r="J166" s="8" t="s">
        <v>3</v>
      </c>
      <c r="K166" s="8" t="s">
        <v>68</v>
      </c>
      <c r="L166" s="8">
        <v>38</v>
      </c>
      <c r="M166" s="11" t="s">
        <v>349</v>
      </c>
      <c r="N166" s="8" t="s">
        <v>1883</v>
      </c>
      <c r="O166" s="12">
        <v>129.96</v>
      </c>
      <c r="P166" s="20" t="s">
        <v>1892</v>
      </c>
      <c r="Q166" s="29">
        <v>25</v>
      </c>
      <c r="R166" s="30" t="s">
        <v>83</v>
      </c>
      <c r="S166" s="8" t="str">
        <f t="shared" si="5"/>
        <v>-</v>
      </c>
      <c r="T166" s="8" t="s">
        <v>1894</v>
      </c>
      <c r="U166" s="31">
        <v>26</v>
      </c>
      <c r="V166" s="31" t="s">
        <v>1644</v>
      </c>
      <c r="W166" s="118" t="s">
        <v>2332</v>
      </c>
      <c r="X166" s="60"/>
      <c r="Y166" s="6" t="s">
        <v>492</v>
      </c>
    </row>
    <row r="167" spans="1:29" ht="30" customHeight="1" x14ac:dyDescent="0.15">
      <c r="A167" s="4"/>
      <c r="B167" s="10" t="s">
        <v>1426</v>
      </c>
      <c r="C167" s="10" t="s">
        <v>1433</v>
      </c>
      <c r="D167" s="24" t="s">
        <v>1424</v>
      </c>
      <c r="E167" s="18" t="s">
        <v>491</v>
      </c>
      <c r="F167" s="8" t="s">
        <v>314</v>
      </c>
      <c r="G167" s="8" t="s">
        <v>398</v>
      </c>
      <c r="H167" s="10" t="s">
        <v>1520</v>
      </c>
      <c r="I167" s="8"/>
      <c r="J167" s="8" t="s">
        <v>3</v>
      </c>
      <c r="K167" s="8" t="s">
        <v>28</v>
      </c>
      <c r="L167" s="8">
        <v>48</v>
      </c>
      <c r="M167" s="11" t="s">
        <v>349</v>
      </c>
      <c r="N167" s="8" t="s">
        <v>1883</v>
      </c>
      <c r="O167" s="12">
        <v>105.99</v>
      </c>
      <c r="P167" s="20" t="s">
        <v>1895</v>
      </c>
      <c r="Q167" s="29">
        <v>22</v>
      </c>
      <c r="R167" s="30" t="s">
        <v>83</v>
      </c>
      <c r="S167" s="8" t="str">
        <f t="shared" si="5"/>
        <v>-</v>
      </c>
      <c r="T167" s="8" t="s">
        <v>1894</v>
      </c>
      <c r="U167" s="31">
        <v>14</v>
      </c>
      <c r="V167" s="31" t="s">
        <v>1644</v>
      </c>
      <c r="W167" s="118" t="s">
        <v>2324</v>
      </c>
      <c r="X167" s="60"/>
      <c r="Y167" s="6" t="s">
        <v>493</v>
      </c>
    </row>
    <row r="168" spans="1:29" ht="30" customHeight="1" x14ac:dyDescent="0.15">
      <c r="A168" s="4"/>
      <c r="B168" s="10" t="s">
        <v>1426</v>
      </c>
      <c r="C168" s="10" t="s">
        <v>1433</v>
      </c>
      <c r="D168" s="24" t="s">
        <v>1424</v>
      </c>
      <c r="E168" s="18" t="s">
        <v>491</v>
      </c>
      <c r="F168" s="8" t="s">
        <v>314</v>
      </c>
      <c r="G168" s="8" t="s">
        <v>272</v>
      </c>
      <c r="H168" s="10" t="s">
        <v>1521</v>
      </c>
      <c r="I168" s="8"/>
      <c r="J168" s="8" t="s">
        <v>3</v>
      </c>
      <c r="K168" s="8" t="s">
        <v>4</v>
      </c>
      <c r="L168" s="8">
        <v>46</v>
      </c>
      <c r="M168" s="11" t="s">
        <v>349</v>
      </c>
      <c r="N168" s="8" t="s">
        <v>1883</v>
      </c>
      <c r="O168" s="12">
        <v>132.5</v>
      </c>
      <c r="P168" s="20" t="s">
        <v>1895</v>
      </c>
      <c r="Q168" s="29">
        <v>120</v>
      </c>
      <c r="R168" s="30" t="s">
        <v>83</v>
      </c>
      <c r="S168" s="8" t="str">
        <f t="shared" si="5"/>
        <v>-</v>
      </c>
      <c r="T168" s="8" t="s">
        <v>1894</v>
      </c>
      <c r="U168" s="31">
        <v>21</v>
      </c>
      <c r="V168" s="31" t="s">
        <v>1644</v>
      </c>
      <c r="W168" s="118" t="s">
        <v>2329</v>
      </c>
      <c r="X168" s="60"/>
      <c r="Y168" s="6" t="s">
        <v>494</v>
      </c>
    </row>
    <row r="169" spans="1:29" ht="30" customHeight="1" x14ac:dyDescent="0.15">
      <c r="A169" s="4"/>
      <c r="B169" s="10" t="s">
        <v>1426</v>
      </c>
      <c r="C169" s="10" t="s">
        <v>1433</v>
      </c>
      <c r="D169" s="24" t="s">
        <v>1424</v>
      </c>
      <c r="E169" s="18" t="s">
        <v>488</v>
      </c>
      <c r="F169" s="8" t="s">
        <v>451</v>
      </c>
      <c r="G169" s="8" t="s">
        <v>452</v>
      </c>
      <c r="H169" s="10" t="s">
        <v>1525</v>
      </c>
      <c r="I169" s="8"/>
      <c r="J169" s="8" t="s">
        <v>69</v>
      </c>
      <c r="K169" s="8" t="s">
        <v>9</v>
      </c>
      <c r="L169" s="8">
        <v>51</v>
      </c>
      <c r="M169" s="11" t="s">
        <v>349</v>
      </c>
      <c r="N169" s="8" t="s">
        <v>1883</v>
      </c>
      <c r="O169" s="12">
        <v>299</v>
      </c>
      <c r="P169" s="20" t="s">
        <v>1892</v>
      </c>
      <c r="Q169" s="29">
        <v>1759</v>
      </c>
      <c r="R169" s="30" t="s">
        <v>83</v>
      </c>
      <c r="S169" s="8" t="str">
        <f t="shared" si="5"/>
        <v>-</v>
      </c>
      <c r="T169" s="8" t="s">
        <v>1894</v>
      </c>
      <c r="U169" s="31">
        <v>4716</v>
      </c>
      <c r="V169" s="31" t="s">
        <v>1644</v>
      </c>
      <c r="W169" s="118" t="s">
        <v>2317</v>
      </c>
      <c r="X169" s="60"/>
      <c r="Y169" s="6" t="s">
        <v>489</v>
      </c>
    </row>
    <row r="170" spans="1:29" ht="30" customHeight="1" x14ac:dyDescent="0.15">
      <c r="A170" s="4"/>
      <c r="B170" s="10" t="s">
        <v>1426</v>
      </c>
      <c r="C170" s="10" t="s">
        <v>1433</v>
      </c>
      <c r="D170" s="24" t="s">
        <v>1424</v>
      </c>
      <c r="E170" s="18" t="s">
        <v>488</v>
      </c>
      <c r="F170" s="8" t="s">
        <v>451</v>
      </c>
      <c r="G170" s="8" t="s">
        <v>452</v>
      </c>
      <c r="H170" s="10" t="s">
        <v>1526</v>
      </c>
      <c r="I170" s="8"/>
      <c r="J170" s="8" t="s">
        <v>3</v>
      </c>
      <c r="K170" s="8" t="s">
        <v>28</v>
      </c>
      <c r="L170" s="8">
        <v>48</v>
      </c>
      <c r="M170" s="11" t="s">
        <v>349</v>
      </c>
      <c r="N170" s="8" t="s">
        <v>1883</v>
      </c>
      <c r="O170" s="12">
        <v>39</v>
      </c>
      <c r="P170" s="20" t="s">
        <v>1895</v>
      </c>
      <c r="Q170" s="29">
        <v>0</v>
      </c>
      <c r="R170" s="30" t="s">
        <v>83</v>
      </c>
      <c r="S170" s="8" t="str">
        <f t="shared" si="5"/>
        <v>-</v>
      </c>
      <c r="T170" s="8" t="s">
        <v>1894</v>
      </c>
      <c r="U170" s="31">
        <v>24</v>
      </c>
      <c r="V170" s="31" t="s">
        <v>1644</v>
      </c>
      <c r="W170" s="118" t="s">
        <v>2324</v>
      </c>
      <c r="X170" s="60"/>
      <c r="Y170" s="6" t="s">
        <v>490</v>
      </c>
    </row>
    <row r="171" spans="1:29" ht="30" customHeight="1" x14ac:dyDescent="0.15">
      <c r="A171" s="4"/>
      <c r="B171" s="10" t="s">
        <v>1426</v>
      </c>
      <c r="C171" s="10" t="s">
        <v>1433</v>
      </c>
      <c r="D171" s="24" t="s">
        <v>1424</v>
      </c>
      <c r="E171" s="18" t="s">
        <v>495</v>
      </c>
      <c r="F171" s="8" t="s">
        <v>321</v>
      </c>
      <c r="G171" s="8" t="s">
        <v>268</v>
      </c>
      <c r="H171" s="10" t="s">
        <v>1512</v>
      </c>
      <c r="I171" s="8"/>
      <c r="J171" s="8" t="s">
        <v>69</v>
      </c>
      <c r="K171" s="8" t="s">
        <v>72</v>
      </c>
      <c r="L171" s="8">
        <v>30</v>
      </c>
      <c r="M171" s="11" t="s">
        <v>349</v>
      </c>
      <c r="N171" s="8" t="s">
        <v>1882</v>
      </c>
      <c r="O171" s="12">
        <v>150.46</v>
      </c>
      <c r="P171" s="20" t="s">
        <v>1892</v>
      </c>
      <c r="Q171" s="29">
        <v>1588</v>
      </c>
      <c r="R171" s="30" t="s">
        <v>83</v>
      </c>
      <c r="S171" s="8" t="str">
        <f t="shared" si="5"/>
        <v>-</v>
      </c>
      <c r="T171" s="8" t="s">
        <v>1894</v>
      </c>
      <c r="U171" s="31">
        <v>5067</v>
      </c>
      <c r="V171" s="31" t="s">
        <v>1644</v>
      </c>
      <c r="W171" s="118" t="s">
        <v>2317</v>
      </c>
      <c r="X171" s="60"/>
      <c r="Y171" s="6" t="s">
        <v>496</v>
      </c>
    </row>
    <row r="172" spans="1:29" ht="30" customHeight="1" x14ac:dyDescent="0.15">
      <c r="A172" s="4"/>
      <c r="B172" s="10" t="s">
        <v>1426</v>
      </c>
      <c r="C172" s="10" t="s">
        <v>1433</v>
      </c>
      <c r="D172" s="24" t="s">
        <v>1424</v>
      </c>
      <c r="E172" s="18" t="s">
        <v>497</v>
      </c>
      <c r="F172" s="8" t="s">
        <v>367</v>
      </c>
      <c r="G172" s="8" t="s">
        <v>377</v>
      </c>
      <c r="H172" s="10" t="s">
        <v>242</v>
      </c>
      <c r="I172" s="8"/>
      <c r="J172" s="8" t="s">
        <v>69</v>
      </c>
      <c r="K172" s="8" t="s">
        <v>35</v>
      </c>
      <c r="L172" s="8">
        <v>23</v>
      </c>
      <c r="M172" s="11" t="s">
        <v>349</v>
      </c>
      <c r="N172" s="8" t="s">
        <v>1882</v>
      </c>
      <c r="O172" s="12">
        <v>145.36000000000001</v>
      </c>
      <c r="P172" s="20" t="s">
        <v>1892</v>
      </c>
      <c r="Q172" s="29">
        <v>1416</v>
      </c>
      <c r="R172" s="30" t="s">
        <v>83</v>
      </c>
      <c r="S172" s="8" t="str">
        <f t="shared" si="5"/>
        <v>-</v>
      </c>
      <c r="T172" s="8" t="s">
        <v>1894</v>
      </c>
      <c r="U172" s="31">
        <v>2577</v>
      </c>
      <c r="V172" s="31" t="s">
        <v>1644</v>
      </c>
      <c r="W172" s="118" t="s">
        <v>2303</v>
      </c>
      <c r="X172" s="60"/>
      <c r="Y172" s="6" t="s">
        <v>498</v>
      </c>
    </row>
    <row r="173" spans="1:29" ht="30" customHeight="1" x14ac:dyDescent="0.15">
      <c r="A173" s="4"/>
      <c r="B173" s="10" t="s">
        <v>1426</v>
      </c>
      <c r="C173" s="10" t="s">
        <v>1433</v>
      </c>
      <c r="D173" s="24" t="s">
        <v>1424</v>
      </c>
      <c r="E173" s="18" t="s">
        <v>497</v>
      </c>
      <c r="F173" s="8" t="s">
        <v>367</v>
      </c>
      <c r="G173" s="8" t="s">
        <v>375</v>
      </c>
      <c r="H173" s="10" t="s">
        <v>1522</v>
      </c>
      <c r="I173" s="8"/>
      <c r="J173" s="8" t="s">
        <v>69</v>
      </c>
      <c r="K173" s="8" t="s">
        <v>68</v>
      </c>
      <c r="L173" s="8">
        <v>38</v>
      </c>
      <c r="M173" s="11" t="s">
        <v>349</v>
      </c>
      <c r="N173" s="8" t="s">
        <v>1882</v>
      </c>
      <c r="O173" s="12">
        <v>162</v>
      </c>
      <c r="P173" s="20" t="s">
        <v>1892</v>
      </c>
      <c r="Q173" s="29">
        <v>1022</v>
      </c>
      <c r="R173" s="30" t="s">
        <v>83</v>
      </c>
      <c r="S173" s="8" t="str">
        <f t="shared" si="5"/>
        <v>-</v>
      </c>
      <c r="T173" s="8" t="s">
        <v>1894</v>
      </c>
      <c r="U173" s="31">
        <v>2254</v>
      </c>
      <c r="V173" s="31" t="s">
        <v>1644</v>
      </c>
      <c r="W173" s="118" t="s">
        <v>2337</v>
      </c>
      <c r="X173" s="60"/>
      <c r="Y173" s="6" t="s">
        <v>499</v>
      </c>
    </row>
    <row r="174" spans="1:29" ht="30" customHeight="1" x14ac:dyDescent="0.15">
      <c r="A174" s="4"/>
      <c r="B174" s="10" t="s">
        <v>1426</v>
      </c>
      <c r="C174" s="10" t="s">
        <v>1433</v>
      </c>
      <c r="D174" s="24" t="s">
        <v>1424</v>
      </c>
      <c r="E174" s="18" t="s">
        <v>497</v>
      </c>
      <c r="F174" s="8" t="s">
        <v>367</v>
      </c>
      <c r="G174" s="8" t="s">
        <v>370</v>
      </c>
      <c r="H174" s="10" t="s">
        <v>1523</v>
      </c>
      <c r="I174" s="8"/>
      <c r="J174" s="8" t="s">
        <v>69</v>
      </c>
      <c r="K174" s="8" t="s">
        <v>68</v>
      </c>
      <c r="L174" s="8">
        <v>38</v>
      </c>
      <c r="M174" s="11" t="s">
        <v>349</v>
      </c>
      <c r="N174" s="8" t="s">
        <v>1882</v>
      </c>
      <c r="O174" s="12">
        <v>132</v>
      </c>
      <c r="P174" s="20" t="s">
        <v>1892</v>
      </c>
      <c r="Q174" s="29">
        <v>558</v>
      </c>
      <c r="R174" s="30" t="s">
        <v>83</v>
      </c>
      <c r="S174" s="8" t="str">
        <f t="shared" si="5"/>
        <v>-</v>
      </c>
      <c r="T174" s="8" t="s">
        <v>1894</v>
      </c>
      <c r="U174" s="31">
        <v>2371</v>
      </c>
      <c r="V174" s="31" t="s">
        <v>1644</v>
      </c>
      <c r="W174" s="118" t="s">
        <v>2337</v>
      </c>
      <c r="X174" s="60"/>
      <c r="Y174" s="6" t="s">
        <v>500</v>
      </c>
    </row>
    <row r="175" spans="1:29" ht="30" customHeight="1" x14ac:dyDescent="0.15">
      <c r="A175" s="4"/>
      <c r="B175" s="10" t="s">
        <v>1426</v>
      </c>
      <c r="C175" s="10" t="s">
        <v>1433</v>
      </c>
      <c r="D175" s="24" t="s">
        <v>1424</v>
      </c>
      <c r="E175" s="18" t="s">
        <v>497</v>
      </c>
      <c r="F175" s="8" t="s">
        <v>367</v>
      </c>
      <c r="G175" s="8" t="s">
        <v>366</v>
      </c>
      <c r="H175" s="10" t="s">
        <v>243</v>
      </c>
      <c r="I175" s="8"/>
      <c r="J175" s="8" t="s">
        <v>69</v>
      </c>
      <c r="K175" s="8" t="s">
        <v>78</v>
      </c>
      <c r="L175" s="8">
        <v>33</v>
      </c>
      <c r="M175" s="11" t="s">
        <v>349</v>
      </c>
      <c r="N175" s="8" t="s">
        <v>1882</v>
      </c>
      <c r="O175" s="12">
        <v>185.48</v>
      </c>
      <c r="P175" s="20" t="s">
        <v>1892</v>
      </c>
      <c r="Q175" s="29">
        <v>963</v>
      </c>
      <c r="R175" s="30" t="s">
        <v>83</v>
      </c>
      <c r="S175" s="8" t="str">
        <f t="shared" si="5"/>
        <v>-</v>
      </c>
      <c r="T175" s="8" t="s">
        <v>1894</v>
      </c>
      <c r="U175" s="31">
        <v>2976</v>
      </c>
      <c r="V175" s="31" t="s">
        <v>1644</v>
      </c>
      <c r="W175" s="118" t="s">
        <v>2311</v>
      </c>
      <c r="X175" s="60"/>
      <c r="Y175" s="6" t="s">
        <v>501</v>
      </c>
    </row>
    <row r="176" spans="1:29" ht="30" customHeight="1" x14ac:dyDescent="0.15">
      <c r="A176" s="4"/>
      <c r="B176" s="10" t="s">
        <v>1426</v>
      </c>
      <c r="C176" s="10" t="s">
        <v>1433</v>
      </c>
      <c r="D176" s="24" t="s">
        <v>1424</v>
      </c>
      <c r="E176" s="18" t="s">
        <v>502</v>
      </c>
      <c r="F176" s="8" t="s">
        <v>325</v>
      </c>
      <c r="G176" s="8" t="s">
        <v>269</v>
      </c>
      <c r="H176" s="10" t="s">
        <v>1524</v>
      </c>
      <c r="I176" s="8"/>
      <c r="J176" s="8" t="s">
        <v>69</v>
      </c>
      <c r="K176" s="8" t="s">
        <v>199</v>
      </c>
      <c r="L176" s="8">
        <v>13</v>
      </c>
      <c r="M176" s="11" t="s">
        <v>349</v>
      </c>
      <c r="N176" s="8" t="s">
        <v>1884</v>
      </c>
      <c r="O176" s="12">
        <v>137.06</v>
      </c>
      <c r="P176" s="20" t="s">
        <v>1892</v>
      </c>
      <c r="Q176" s="29">
        <v>94</v>
      </c>
      <c r="R176" s="30" t="s">
        <v>83</v>
      </c>
      <c r="S176" s="8" t="str">
        <f t="shared" si="5"/>
        <v>-</v>
      </c>
      <c r="T176" s="8" t="s">
        <v>1894</v>
      </c>
      <c r="U176" s="31">
        <v>437</v>
      </c>
      <c r="V176" s="31" t="s">
        <v>1644</v>
      </c>
      <c r="W176" s="118"/>
      <c r="X176" s="60"/>
      <c r="Y176" s="6" t="s">
        <v>503</v>
      </c>
    </row>
    <row r="177" spans="1:25" ht="30" customHeight="1" x14ac:dyDescent="0.15">
      <c r="A177" s="4"/>
      <c r="B177" s="18" t="s">
        <v>1426</v>
      </c>
      <c r="C177" s="18" t="s">
        <v>1434</v>
      </c>
      <c r="D177" s="24" t="s">
        <v>1424</v>
      </c>
      <c r="E177" s="18" t="s">
        <v>504</v>
      </c>
      <c r="F177" s="22" t="s">
        <v>290</v>
      </c>
      <c r="G177" s="22" t="s">
        <v>265</v>
      </c>
      <c r="H177" s="18" t="s">
        <v>114</v>
      </c>
      <c r="I177" s="22" t="s">
        <v>38</v>
      </c>
      <c r="J177" s="22" t="s">
        <v>73</v>
      </c>
      <c r="K177" s="22" t="s">
        <v>19</v>
      </c>
      <c r="L177" s="22">
        <v>40</v>
      </c>
      <c r="M177" s="8" t="s">
        <v>199</v>
      </c>
      <c r="N177" s="8" t="s">
        <v>1884</v>
      </c>
      <c r="O177" s="23">
        <v>2149.34</v>
      </c>
      <c r="P177" s="20" t="s">
        <v>1892</v>
      </c>
      <c r="Q177" s="34">
        <v>43705</v>
      </c>
      <c r="R177" s="30">
        <v>0.32</v>
      </c>
      <c r="S177" s="8" t="str">
        <f t="shared" si="5"/>
        <v>B</v>
      </c>
      <c r="T177" s="22" t="s">
        <v>1894</v>
      </c>
      <c r="U177" s="35">
        <v>44428</v>
      </c>
      <c r="V177" s="35">
        <v>1514</v>
      </c>
      <c r="W177" s="118" t="s">
        <v>2120</v>
      </c>
      <c r="X177" s="107" t="s">
        <v>2199</v>
      </c>
      <c r="Y177" s="6" t="s">
        <v>291</v>
      </c>
    </row>
    <row r="178" spans="1:25" ht="30" customHeight="1" x14ac:dyDescent="0.15">
      <c r="A178" s="4"/>
      <c r="B178" s="18" t="s">
        <v>1426</v>
      </c>
      <c r="C178" s="18" t="s">
        <v>1434</v>
      </c>
      <c r="D178" s="24" t="s">
        <v>1424</v>
      </c>
      <c r="E178" s="18" t="s">
        <v>504</v>
      </c>
      <c r="F178" s="22" t="s">
        <v>290</v>
      </c>
      <c r="G178" s="22" t="s">
        <v>505</v>
      </c>
      <c r="H178" s="18" t="s">
        <v>112</v>
      </c>
      <c r="I178" s="22"/>
      <c r="J178" s="22" t="s">
        <v>2</v>
      </c>
      <c r="K178" s="22" t="s">
        <v>30</v>
      </c>
      <c r="L178" s="22">
        <v>35</v>
      </c>
      <c r="M178" s="8" t="s">
        <v>506</v>
      </c>
      <c r="N178" s="8" t="s">
        <v>1884</v>
      </c>
      <c r="O178" s="23">
        <v>876</v>
      </c>
      <c r="P178" s="20" t="s">
        <v>1892</v>
      </c>
      <c r="Q178" s="34">
        <v>10934</v>
      </c>
      <c r="R178" s="36">
        <v>0.17</v>
      </c>
      <c r="S178" s="8" t="str">
        <f t="shared" si="5"/>
        <v>C</v>
      </c>
      <c r="T178" s="22" t="s">
        <v>1894</v>
      </c>
      <c r="U178" s="35">
        <v>7125</v>
      </c>
      <c r="V178" s="35">
        <v>104</v>
      </c>
      <c r="W178" s="118" t="s">
        <v>2348</v>
      </c>
      <c r="X178" s="60"/>
      <c r="Y178" s="6" t="s">
        <v>1913</v>
      </c>
    </row>
    <row r="179" spans="1:25" ht="30" customHeight="1" x14ac:dyDescent="0.15">
      <c r="A179" s="4"/>
      <c r="B179" s="18" t="s">
        <v>1426</v>
      </c>
      <c r="C179" s="18" t="s">
        <v>1434</v>
      </c>
      <c r="D179" s="24" t="s">
        <v>1424</v>
      </c>
      <c r="E179" s="18" t="s">
        <v>504</v>
      </c>
      <c r="F179" s="22" t="s">
        <v>290</v>
      </c>
      <c r="G179" s="22" t="s">
        <v>507</v>
      </c>
      <c r="H179" s="18" t="s">
        <v>113</v>
      </c>
      <c r="I179" s="22" t="s">
        <v>38</v>
      </c>
      <c r="J179" s="22" t="s">
        <v>69</v>
      </c>
      <c r="K179" s="22" t="s">
        <v>37</v>
      </c>
      <c r="L179" s="22">
        <v>24</v>
      </c>
      <c r="M179" s="8" t="s">
        <v>349</v>
      </c>
      <c r="N179" s="8" t="s">
        <v>1882</v>
      </c>
      <c r="O179" s="23">
        <v>926.67</v>
      </c>
      <c r="P179" s="20" t="s">
        <v>1892</v>
      </c>
      <c r="Q179" s="34">
        <v>30356</v>
      </c>
      <c r="R179" s="36">
        <v>0.33</v>
      </c>
      <c r="S179" s="8" t="str">
        <f t="shared" si="5"/>
        <v>B</v>
      </c>
      <c r="T179" s="22" t="s">
        <v>1894</v>
      </c>
      <c r="U179" s="35">
        <v>7902</v>
      </c>
      <c r="V179" s="35">
        <v>3361</v>
      </c>
      <c r="W179" s="118" t="s">
        <v>2120</v>
      </c>
      <c r="X179" s="108" t="s">
        <v>2203</v>
      </c>
      <c r="Y179" s="6" t="s">
        <v>508</v>
      </c>
    </row>
    <row r="180" spans="1:25" ht="30" customHeight="1" x14ac:dyDescent="0.15">
      <c r="A180" s="4"/>
      <c r="B180" s="18" t="s">
        <v>1426</v>
      </c>
      <c r="C180" s="18" t="s">
        <v>1434</v>
      </c>
      <c r="D180" s="24" t="s">
        <v>1424</v>
      </c>
      <c r="E180" s="18" t="s">
        <v>504</v>
      </c>
      <c r="F180" s="22" t="s">
        <v>290</v>
      </c>
      <c r="G180" s="22" t="s">
        <v>281</v>
      </c>
      <c r="H180" s="18" t="s">
        <v>116</v>
      </c>
      <c r="I180" s="22"/>
      <c r="J180" s="22" t="s">
        <v>2</v>
      </c>
      <c r="K180" s="22" t="s">
        <v>5</v>
      </c>
      <c r="L180" s="22">
        <v>47</v>
      </c>
      <c r="M180" s="8" t="s">
        <v>349</v>
      </c>
      <c r="N180" s="8" t="s">
        <v>1882</v>
      </c>
      <c r="O180" s="23">
        <v>1085.5999999999999</v>
      </c>
      <c r="P180" s="20" t="s">
        <v>1892</v>
      </c>
      <c r="Q180" s="34">
        <v>28172</v>
      </c>
      <c r="R180" s="36">
        <v>0.24</v>
      </c>
      <c r="S180" s="8" t="str">
        <f t="shared" si="5"/>
        <v>C</v>
      </c>
      <c r="T180" s="22" t="s">
        <v>1894</v>
      </c>
      <c r="U180" s="35">
        <v>11393</v>
      </c>
      <c r="V180" s="35">
        <v>453</v>
      </c>
      <c r="W180" s="118" t="s">
        <v>2303</v>
      </c>
      <c r="X180" s="60"/>
      <c r="Y180" s="6" t="s">
        <v>1914</v>
      </c>
    </row>
    <row r="181" spans="1:25" ht="30" customHeight="1" x14ac:dyDescent="0.15">
      <c r="A181" s="4"/>
      <c r="B181" s="18" t="s">
        <v>1426</v>
      </c>
      <c r="C181" s="18" t="s">
        <v>1434</v>
      </c>
      <c r="D181" s="24" t="s">
        <v>1424</v>
      </c>
      <c r="E181" s="18" t="s">
        <v>504</v>
      </c>
      <c r="F181" s="22" t="s">
        <v>290</v>
      </c>
      <c r="G181" s="22" t="s">
        <v>289</v>
      </c>
      <c r="H181" s="18" t="s">
        <v>117</v>
      </c>
      <c r="I181" s="22"/>
      <c r="J181" s="22" t="s">
        <v>2</v>
      </c>
      <c r="K181" s="22" t="s">
        <v>11</v>
      </c>
      <c r="L181" s="22">
        <v>53</v>
      </c>
      <c r="M181" s="8" t="s">
        <v>349</v>
      </c>
      <c r="N181" s="8" t="s">
        <v>1883</v>
      </c>
      <c r="O181" s="23">
        <v>524.70000000000005</v>
      </c>
      <c r="P181" s="20" t="s">
        <v>1892</v>
      </c>
      <c r="Q181" s="34">
        <v>9044</v>
      </c>
      <c r="R181" s="36">
        <v>0.18</v>
      </c>
      <c r="S181" s="8" t="str">
        <f t="shared" si="5"/>
        <v>C</v>
      </c>
      <c r="T181" s="22" t="s">
        <v>1894</v>
      </c>
      <c r="U181" s="35">
        <v>7077</v>
      </c>
      <c r="V181" s="35">
        <v>221</v>
      </c>
      <c r="W181" s="118" t="s">
        <v>2344</v>
      </c>
      <c r="X181" s="2"/>
      <c r="Y181" s="6" t="s">
        <v>1915</v>
      </c>
    </row>
    <row r="182" spans="1:25" ht="30" customHeight="1" x14ac:dyDescent="0.15">
      <c r="A182" s="4"/>
      <c r="B182" s="18" t="s">
        <v>1426</v>
      </c>
      <c r="C182" s="18" t="s">
        <v>1434</v>
      </c>
      <c r="D182" s="24" t="s">
        <v>1424</v>
      </c>
      <c r="E182" s="18" t="s">
        <v>504</v>
      </c>
      <c r="F182" s="22" t="s">
        <v>290</v>
      </c>
      <c r="G182" s="22" t="s">
        <v>283</v>
      </c>
      <c r="H182" s="18" t="s">
        <v>110</v>
      </c>
      <c r="I182" s="22" t="s">
        <v>38</v>
      </c>
      <c r="J182" s="22" t="s">
        <v>2</v>
      </c>
      <c r="K182" s="22" t="s">
        <v>509</v>
      </c>
      <c r="L182" s="22">
        <v>6</v>
      </c>
      <c r="M182" s="8" t="s">
        <v>349</v>
      </c>
      <c r="N182" s="8" t="s">
        <v>1884</v>
      </c>
      <c r="O182" s="23">
        <v>349.5</v>
      </c>
      <c r="P182" s="20" t="s">
        <v>1892</v>
      </c>
      <c r="Q182" s="34">
        <v>13261</v>
      </c>
      <c r="R182" s="36">
        <v>0.48</v>
      </c>
      <c r="S182" s="8" t="str">
        <f t="shared" si="5"/>
        <v>B</v>
      </c>
      <c r="T182" s="22" t="s">
        <v>1894</v>
      </c>
      <c r="U182" s="35">
        <v>6306</v>
      </c>
      <c r="V182" s="35">
        <v>293</v>
      </c>
      <c r="W182" s="118" t="s">
        <v>2349</v>
      </c>
      <c r="X182" s="2" t="s">
        <v>1380</v>
      </c>
      <c r="Y182" s="6" t="s">
        <v>510</v>
      </c>
    </row>
    <row r="183" spans="1:25" ht="30" customHeight="1" x14ac:dyDescent="0.15">
      <c r="A183" s="4"/>
      <c r="B183" s="18" t="s">
        <v>1426</v>
      </c>
      <c r="C183" s="18" t="s">
        <v>1434</v>
      </c>
      <c r="D183" s="24" t="s">
        <v>1424</v>
      </c>
      <c r="E183" s="18" t="s">
        <v>504</v>
      </c>
      <c r="F183" s="22" t="s">
        <v>290</v>
      </c>
      <c r="G183" s="22" t="s">
        <v>285</v>
      </c>
      <c r="H183" s="18" t="s">
        <v>111</v>
      </c>
      <c r="I183" s="22" t="s">
        <v>38</v>
      </c>
      <c r="J183" s="22" t="s">
        <v>2</v>
      </c>
      <c r="K183" s="22" t="s">
        <v>9</v>
      </c>
      <c r="L183" s="22">
        <v>51</v>
      </c>
      <c r="M183" s="8" t="s">
        <v>349</v>
      </c>
      <c r="N183" s="8" t="s">
        <v>1883</v>
      </c>
      <c r="O183" s="23">
        <v>494.59</v>
      </c>
      <c r="P183" s="20" t="s">
        <v>1892</v>
      </c>
      <c r="Q183" s="34">
        <v>5690</v>
      </c>
      <c r="R183" s="36">
        <v>0.14000000000000001</v>
      </c>
      <c r="S183" s="8" t="str">
        <f t="shared" ref="S183:S218" si="6">IF(R183="-","-",IF(ISNUMBER(R183),IF(R183&gt;=0.6,"A",IF(R183&gt;=0.3,"B","C")),"C"))</f>
        <v>C</v>
      </c>
      <c r="T183" s="22" t="s">
        <v>1894</v>
      </c>
      <c r="U183" s="35">
        <v>6642</v>
      </c>
      <c r="V183" s="35">
        <v>290</v>
      </c>
      <c r="W183" s="118" t="s">
        <v>2304</v>
      </c>
      <c r="X183" s="2" t="s">
        <v>1379</v>
      </c>
      <c r="Y183" s="6" t="s">
        <v>511</v>
      </c>
    </row>
    <row r="184" spans="1:25" ht="30" customHeight="1" x14ac:dyDescent="0.15">
      <c r="A184" s="4"/>
      <c r="B184" s="18" t="s">
        <v>1426</v>
      </c>
      <c r="C184" s="18" t="s">
        <v>1434</v>
      </c>
      <c r="D184" s="24" t="s">
        <v>1424</v>
      </c>
      <c r="E184" s="18" t="s">
        <v>504</v>
      </c>
      <c r="F184" s="22" t="s">
        <v>290</v>
      </c>
      <c r="G184" s="22" t="s">
        <v>512</v>
      </c>
      <c r="H184" s="18" t="s">
        <v>115</v>
      </c>
      <c r="I184" s="22"/>
      <c r="J184" s="22" t="s">
        <v>2</v>
      </c>
      <c r="K184" s="22" t="s">
        <v>28</v>
      </c>
      <c r="L184" s="22">
        <v>48</v>
      </c>
      <c r="M184" s="8" t="s">
        <v>349</v>
      </c>
      <c r="N184" s="8" t="s">
        <v>1882</v>
      </c>
      <c r="O184" s="23">
        <v>491.47</v>
      </c>
      <c r="P184" s="20" t="s">
        <v>1892</v>
      </c>
      <c r="Q184" s="34">
        <v>5057</v>
      </c>
      <c r="R184" s="36">
        <v>0.12</v>
      </c>
      <c r="S184" s="8" t="str">
        <f t="shared" si="6"/>
        <v>C</v>
      </c>
      <c r="T184" s="22" t="s">
        <v>1894</v>
      </c>
      <c r="U184" s="35">
        <v>7339</v>
      </c>
      <c r="V184" s="35">
        <v>169</v>
      </c>
      <c r="W184" s="118" t="s">
        <v>2303</v>
      </c>
      <c r="X184" s="60"/>
      <c r="Y184" s="6" t="s">
        <v>1786</v>
      </c>
    </row>
    <row r="185" spans="1:25" ht="30" customHeight="1" x14ac:dyDescent="0.15">
      <c r="A185" s="4"/>
      <c r="B185" s="18" t="s">
        <v>1426</v>
      </c>
      <c r="C185" s="18" t="s">
        <v>1434</v>
      </c>
      <c r="D185" s="24" t="s">
        <v>1424</v>
      </c>
      <c r="E185" s="18" t="s">
        <v>504</v>
      </c>
      <c r="F185" s="22" t="s">
        <v>290</v>
      </c>
      <c r="G185" s="22" t="s">
        <v>513</v>
      </c>
      <c r="H185" s="18" t="s">
        <v>118</v>
      </c>
      <c r="I185" s="22"/>
      <c r="J185" s="22" t="s">
        <v>2</v>
      </c>
      <c r="K185" s="22" t="s">
        <v>9</v>
      </c>
      <c r="L185" s="22">
        <v>51</v>
      </c>
      <c r="M185" s="8" t="s">
        <v>349</v>
      </c>
      <c r="N185" s="8" t="s">
        <v>1883</v>
      </c>
      <c r="O185" s="23">
        <v>469.2</v>
      </c>
      <c r="P185" s="20" t="s">
        <v>1892</v>
      </c>
      <c r="Q185" s="34">
        <v>7352</v>
      </c>
      <c r="R185" s="36">
        <v>0.19</v>
      </c>
      <c r="S185" s="8" t="str">
        <f t="shared" si="6"/>
        <v>C</v>
      </c>
      <c r="T185" s="22" t="s">
        <v>1894</v>
      </c>
      <c r="U185" s="35">
        <v>8091</v>
      </c>
      <c r="V185" s="35">
        <v>210</v>
      </c>
      <c r="W185" s="118" t="s">
        <v>2304</v>
      </c>
      <c r="X185" s="60"/>
      <c r="Y185" s="6" t="s">
        <v>514</v>
      </c>
    </row>
    <row r="186" spans="1:25" ht="30" customHeight="1" x14ac:dyDescent="0.15">
      <c r="A186" s="4"/>
      <c r="B186" s="18" t="s">
        <v>1426</v>
      </c>
      <c r="C186" s="18" t="s">
        <v>1434</v>
      </c>
      <c r="D186" s="24" t="s">
        <v>1424</v>
      </c>
      <c r="E186" s="18" t="s">
        <v>482</v>
      </c>
      <c r="F186" s="22" t="s">
        <v>307</v>
      </c>
      <c r="G186" s="22" t="s">
        <v>267</v>
      </c>
      <c r="H186" s="18" t="s">
        <v>120</v>
      </c>
      <c r="I186" s="22"/>
      <c r="J186" s="22" t="s">
        <v>2</v>
      </c>
      <c r="K186" s="22" t="s">
        <v>28</v>
      </c>
      <c r="L186" s="22">
        <v>48</v>
      </c>
      <c r="M186" s="8" t="s">
        <v>349</v>
      </c>
      <c r="N186" s="8" t="s">
        <v>1882</v>
      </c>
      <c r="O186" s="23">
        <v>1409.51</v>
      </c>
      <c r="P186" s="20" t="s">
        <v>1892</v>
      </c>
      <c r="Q186" s="34">
        <v>24900</v>
      </c>
      <c r="R186" s="36">
        <v>0.24</v>
      </c>
      <c r="S186" s="8" t="str">
        <f t="shared" si="6"/>
        <v>C</v>
      </c>
      <c r="T186" s="22" t="s">
        <v>1894</v>
      </c>
      <c r="U186" s="35">
        <v>11801</v>
      </c>
      <c r="V186" s="35">
        <v>1153</v>
      </c>
      <c r="W186" s="118"/>
      <c r="X186" s="60"/>
      <c r="Y186" s="6" t="s">
        <v>515</v>
      </c>
    </row>
    <row r="187" spans="1:25" ht="30" customHeight="1" x14ac:dyDescent="0.15">
      <c r="A187" s="4"/>
      <c r="B187" s="18" t="s">
        <v>1426</v>
      </c>
      <c r="C187" s="18" t="s">
        <v>1434</v>
      </c>
      <c r="D187" s="24" t="s">
        <v>1424</v>
      </c>
      <c r="E187" s="18" t="s">
        <v>482</v>
      </c>
      <c r="F187" s="22" t="s">
        <v>307</v>
      </c>
      <c r="G187" s="22" t="s">
        <v>275</v>
      </c>
      <c r="H187" s="18" t="s">
        <v>124</v>
      </c>
      <c r="I187" s="22" t="s">
        <v>38</v>
      </c>
      <c r="J187" s="22" t="s">
        <v>2</v>
      </c>
      <c r="K187" s="22" t="s">
        <v>21</v>
      </c>
      <c r="L187" s="22">
        <v>37</v>
      </c>
      <c r="M187" s="8" t="s">
        <v>349</v>
      </c>
      <c r="N187" s="8" t="s">
        <v>1882</v>
      </c>
      <c r="O187" s="23">
        <v>353</v>
      </c>
      <c r="P187" s="20" t="s">
        <v>1892</v>
      </c>
      <c r="Q187" s="34">
        <v>5439</v>
      </c>
      <c r="R187" s="36">
        <v>0.08</v>
      </c>
      <c r="S187" s="8" t="str">
        <f t="shared" si="6"/>
        <v>C</v>
      </c>
      <c r="T187" s="22" t="s">
        <v>1894</v>
      </c>
      <c r="U187" s="35">
        <v>4824</v>
      </c>
      <c r="V187" s="35">
        <v>51</v>
      </c>
      <c r="W187" s="118" t="s">
        <v>2350</v>
      </c>
      <c r="X187" s="60" t="s">
        <v>1197</v>
      </c>
      <c r="Y187" s="6" t="s">
        <v>310</v>
      </c>
    </row>
    <row r="188" spans="1:25" ht="30" customHeight="1" x14ac:dyDescent="0.15">
      <c r="A188" s="4"/>
      <c r="B188" s="18" t="s">
        <v>1426</v>
      </c>
      <c r="C188" s="18" t="s">
        <v>1434</v>
      </c>
      <c r="D188" s="24" t="s">
        <v>1424</v>
      </c>
      <c r="E188" s="18" t="s">
        <v>482</v>
      </c>
      <c r="F188" s="22" t="s">
        <v>307</v>
      </c>
      <c r="G188" s="22" t="s">
        <v>411</v>
      </c>
      <c r="H188" s="18" t="s">
        <v>119</v>
      </c>
      <c r="I188" s="22"/>
      <c r="J188" s="22" t="s">
        <v>2</v>
      </c>
      <c r="K188" s="22" t="s">
        <v>22</v>
      </c>
      <c r="L188" s="22">
        <v>43</v>
      </c>
      <c r="M188" s="8" t="s">
        <v>349</v>
      </c>
      <c r="N188" s="8" t="s">
        <v>1882</v>
      </c>
      <c r="O188" s="23">
        <v>287.10000000000002</v>
      </c>
      <c r="P188" s="20" t="s">
        <v>1892</v>
      </c>
      <c r="Q188" s="34">
        <v>5352</v>
      </c>
      <c r="R188" s="36">
        <v>7.0000000000000007E-2</v>
      </c>
      <c r="S188" s="8" t="str">
        <f t="shared" si="6"/>
        <v>C</v>
      </c>
      <c r="T188" s="22" t="s">
        <v>1894</v>
      </c>
      <c r="U188" s="35">
        <v>5986</v>
      </c>
      <c r="V188" s="35">
        <v>83</v>
      </c>
      <c r="W188" s="118"/>
      <c r="X188" s="60"/>
      <c r="Y188" s="6" t="s">
        <v>516</v>
      </c>
    </row>
    <row r="189" spans="1:25" ht="30" customHeight="1" x14ac:dyDescent="0.15">
      <c r="A189" s="4"/>
      <c r="B189" s="18" t="s">
        <v>1426</v>
      </c>
      <c r="C189" s="18" t="s">
        <v>1434</v>
      </c>
      <c r="D189" s="24" t="s">
        <v>1424</v>
      </c>
      <c r="E189" s="18" t="s">
        <v>482</v>
      </c>
      <c r="F189" s="22" t="s">
        <v>307</v>
      </c>
      <c r="G189" s="22" t="s">
        <v>282</v>
      </c>
      <c r="H189" s="18" t="s">
        <v>121</v>
      </c>
      <c r="I189" s="22" t="s">
        <v>38</v>
      </c>
      <c r="J189" s="22" t="s">
        <v>69</v>
      </c>
      <c r="K189" s="22" t="s">
        <v>26</v>
      </c>
      <c r="L189" s="22">
        <v>28</v>
      </c>
      <c r="M189" s="8" t="s">
        <v>349</v>
      </c>
      <c r="N189" s="8" t="s">
        <v>1882</v>
      </c>
      <c r="O189" s="23">
        <v>299.27999999999997</v>
      </c>
      <c r="P189" s="20" t="s">
        <v>1892</v>
      </c>
      <c r="Q189" s="34">
        <v>5967</v>
      </c>
      <c r="R189" s="36">
        <v>0.15</v>
      </c>
      <c r="S189" s="8" t="str">
        <f t="shared" si="6"/>
        <v>C</v>
      </c>
      <c r="T189" s="22" t="s">
        <v>1894</v>
      </c>
      <c r="U189" s="35">
        <v>5374</v>
      </c>
      <c r="V189" s="35">
        <v>125</v>
      </c>
      <c r="W189" s="118"/>
      <c r="X189" s="60" t="s">
        <v>1389</v>
      </c>
      <c r="Y189" s="6" t="s">
        <v>462</v>
      </c>
    </row>
    <row r="190" spans="1:25" ht="30" customHeight="1" x14ac:dyDescent="0.15">
      <c r="A190" s="4"/>
      <c r="B190" s="18" t="s">
        <v>1426</v>
      </c>
      <c r="C190" s="18" t="s">
        <v>1434</v>
      </c>
      <c r="D190" s="24" t="s">
        <v>1424</v>
      </c>
      <c r="E190" s="18" t="s">
        <v>482</v>
      </c>
      <c r="F190" s="22" t="s">
        <v>307</v>
      </c>
      <c r="G190" s="22" t="s">
        <v>282</v>
      </c>
      <c r="H190" s="18" t="s">
        <v>122</v>
      </c>
      <c r="I190" s="22" t="s">
        <v>38</v>
      </c>
      <c r="J190" s="22" t="s">
        <v>2</v>
      </c>
      <c r="K190" s="22" t="s">
        <v>30</v>
      </c>
      <c r="L190" s="22">
        <v>35</v>
      </c>
      <c r="M190" s="8" t="s">
        <v>349</v>
      </c>
      <c r="N190" s="8" t="s">
        <v>1882</v>
      </c>
      <c r="O190" s="23">
        <v>357</v>
      </c>
      <c r="P190" s="20" t="s">
        <v>1892</v>
      </c>
      <c r="Q190" s="34">
        <v>4958</v>
      </c>
      <c r="R190" s="36">
        <v>0.06</v>
      </c>
      <c r="S190" s="8" t="str">
        <f t="shared" si="6"/>
        <v>C</v>
      </c>
      <c r="T190" s="22" t="s">
        <v>1894</v>
      </c>
      <c r="U190" s="35">
        <v>5265</v>
      </c>
      <c r="V190" s="35">
        <v>83</v>
      </c>
      <c r="W190" s="118"/>
      <c r="X190" s="60" t="s">
        <v>1579</v>
      </c>
      <c r="Y190" s="6" t="s">
        <v>464</v>
      </c>
    </row>
    <row r="191" spans="1:25" ht="30" customHeight="1" x14ac:dyDescent="0.15">
      <c r="A191" s="4"/>
      <c r="B191" s="18" t="s">
        <v>1426</v>
      </c>
      <c r="C191" s="18" t="s">
        <v>1434</v>
      </c>
      <c r="D191" s="24" t="s">
        <v>1424</v>
      </c>
      <c r="E191" s="18" t="s">
        <v>482</v>
      </c>
      <c r="F191" s="22" t="s">
        <v>307</v>
      </c>
      <c r="G191" s="22" t="s">
        <v>405</v>
      </c>
      <c r="H191" s="18" t="s">
        <v>123</v>
      </c>
      <c r="I191" s="22" t="s">
        <v>38</v>
      </c>
      <c r="J191" s="22" t="s">
        <v>69</v>
      </c>
      <c r="K191" s="22" t="s">
        <v>5</v>
      </c>
      <c r="L191" s="22">
        <v>47</v>
      </c>
      <c r="M191" s="8" t="s">
        <v>349</v>
      </c>
      <c r="N191" s="8" t="s">
        <v>1883</v>
      </c>
      <c r="O191" s="23">
        <v>49.69</v>
      </c>
      <c r="P191" s="20" t="s">
        <v>1892</v>
      </c>
      <c r="Q191" s="34">
        <v>1970</v>
      </c>
      <c r="R191" s="36">
        <v>0.03</v>
      </c>
      <c r="S191" s="8" t="str">
        <f t="shared" si="6"/>
        <v>C</v>
      </c>
      <c r="T191" s="22" t="s">
        <v>1894</v>
      </c>
      <c r="U191" s="35">
        <v>4993</v>
      </c>
      <c r="V191" s="35">
        <v>5</v>
      </c>
      <c r="W191" s="118"/>
      <c r="X191" s="60" t="s">
        <v>1585</v>
      </c>
      <c r="Y191" s="6" t="s">
        <v>517</v>
      </c>
    </row>
    <row r="192" spans="1:25" ht="30" customHeight="1" x14ac:dyDescent="0.15">
      <c r="A192" s="4"/>
      <c r="B192" s="18" t="s">
        <v>1426</v>
      </c>
      <c r="C192" s="18" t="s">
        <v>1434</v>
      </c>
      <c r="D192" s="24" t="s">
        <v>1424</v>
      </c>
      <c r="E192" s="18" t="s">
        <v>482</v>
      </c>
      <c r="F192" s="22" t="s">
        <v>307</v>
      </c>
      <c r="G192" s="22" t="s">
        <v>288</v>
      </c>
      <c r="H192" s="18" t="s">
        <v>125</v>
      </c>
      <c r="I192" s="22" t="s">
        <v>38</v>
      </c>
      <c r="J192" s="22" t="s">
        <v>2</v>
      </c>
      <c r="K192" s="22" t="s">
        <v>72</v>
      </c>
      <c r="L192" s="22">
        <v>30</v>
      </c>
      <c r="M192" s="8" t="s">
        <v>349</v>
      </c>
      <c r="N192" s="8" t="s">
        <v>1882</v>
      </c>
      <c r="O192" s="23">
        <v>389.4</v>
      </c>
      <c r="P192" s="20" t="s">
        <v>1892</v>
      </c>
      <c r="Q192" s="34">
        <v>9526</v>
      </c>
      <c r="R192" s="36">
        <v>0.16</v>
      </c>
      <c r="S192" s="8" t="str">
        <f t="shared" si="6"/>
        <v>C</v>
      </c>
      <c r="T192" s="22" t="s">
        <v>1894</v>
      </c>
      <c r="U192" s="35">
        <v>5637</v>
      </c>
      <c r="V192" s="35">
        <v>295</v>
      </c>
      <c r="W192" s="118"/>
      <c r="X192" s="60" t="s">
        <v>1390</v>
      </c>
      <c r="Y192" s="6" t="s">
        <v>313</v>
      </c>
    </row>
    <row r="193" spans="1:29" ht="30" customHeight="1" x14ac:dyDescent="0.15">
      <c r="A193" s="4"/>
      <c r="B193" s="18" t="s">
        <v>1426</v>
      </c>
      <c r="C193" s="18" t="s">
        <v>1434</v>
      </c>
      <c r="D193" s="24" t="s">
        <v>1424</v>
      </c>
      <c r="E193" s="18" t="s">
        <v>521</v>
      </c>
      <c r="F193" s="22" t="s">
        <v>518</v>
      </c>
      <c r="G193" s="22" t="s">
        <v>522</v>
      </c>
      <c r="H193" s="18" t="s">
        <v>127</v>
      </c>
      <c r="I193" s="22"/>
      <c r="J193" s="22" t="s">
        <v>2</v>
      </c>
      <c r="K193" s="22" t="s">
        <v>67</v>
      </c>
      <c r="L193" s="22">
        <v>36</v>
      </c>
      <c r="M193" s="8" t="s">
        <v>349</v>
      </c>
      <c r="N193" s="8" t="s">
        <v>1882</v>
      </c>
      <c r="O193" s="23">
        <v>394.32</v>
      </c>
      <c r="P193" s="20" t="s">
        <v>1892</v>
      </c>
      <c r="Q193" s="34">
        <v>4480</v>
      </c>
      <c r="R193" s="36">
        <v>0.09</v>
      </c>
      <c r="S193" s="8" t="str">
        <f t="shared" si="6"/>
        <v>C</v>
      </c>
      <c r="T193" s="22" t="s">
        <v>1894</v>
      </c>
      <c r="U193" s="31">
        <v>6749</v>
      </c>
      <c r="V193" s="35">
        <v>41</v>
      </c>
      <c r="W193" s="118"/>
      <c r="X193" s="60"/>
      <c r="Y193" s="6" t="s">
        <v>1793</v>
      </c>
    </row>
    <row r="194" spans="1:29" ht="30" customHeight="1" x14ac:dyDescent="0.15">
      <c r="A194" s="4"/>
      <c r="B194" s="18" t="s">
        <v>1426</v>
      </c>
      <c r="C194" s="18" t="s">
        <v>1434</v>
      </c>
      <c r="D194" s="24" t="s">
        <v>1424</v>
      </c>
      <c r="E194" s="18" t="s">
        <v>521</v>
      </c>
      <c r="F194" s="22" t="s">
        <v>518</v>
      </c>
      <c r="G194" s="22" t="s">
        <v>523</v>
      </c>
      <c r="H194" s="18" t="s">
        <v>126</v>
      </c>
      <c r="I194" s="22"/>
      <c r="J194" s="22" t="s">
        <v>2</v>
      </c>
      <c r="K194" s="22" t="s">
        <v>5</v>
      </c>
      <c r="L194" s="22">
        <v>47</v>
      </c>
      <c r="M194" s="8" t="s">
        <v>349</v>
      </c>
      <c r="N194" s="8" t="s">
        <v>1882</v>
      </c>
      <c r="O194" s="23">
        <v>3586.35</v>
      </c>
      <c r="P194" s="20" t="s">
        <v>1892</v>
      </c>
      <c r="Q194" s="34">
        <v>60457</v>
      </c>
      <c r="R194" s="30">
        <v>0.27700000000000002</v>
      </c>
      <c r="S194" s="8" t="str">
        <f t="shared" si="6"/>
        <v>C</v>
      </c>
      <c r="T194" s="22" t="s">
        <v>1894</v>
      </c>
      <c r="U194" s="31">
        <v>47365</v>
      </c>
      <c r="V194" s="35">
        <v>1333</v>
      </c>
      <c r="W194" s="118"/>
      <c r="X194" s="60"/>
      <c r="Y194" s="6" t="s">
        <v>2112</v>
      </c>
    </row>
    <row r="195" spans="1:29" ht="30" customHeight="1" x14ac:dyDescent="0.15">
      <c r="A195" s="4"/>
      <c r="B195" s="18" t="s">
        <v>1426</v>
      </c>
      <c r="C195" s="18" t="s">
        <v>1434</v>
      </c>
      <c r="D195" s="24" t="s">
        <v>1424</v>
      </c>
      <c r="E195" s="18" t="s">
        <v>521</v>
      </c>
      <c r="F195" s="22" t="s">
        <v>518</v>
      </c>
      <c r="G195" s="22" t="s">
        <v>524</v>
      </c>
      <c r="H195" s="18" t="s">
        <v>128</v>
      </c>
      <c r="I195" s="22" t="s">
        <v>38</v>
      </c>
      <c r="J195" s="22" t="s">
        <v>2</v>
      </c>
      <c r="K195" s="22" t="s">
        <v>1798</v>
      </c>
      <c r="L195" s="22">
        <v>38</v>
      </c>
      <c r="M195" s="8" t="s">
        <v>349</v>
      </c>
      <c r="N195" s="8" t="s">
        <v>1882</v>
      </c>
      <c r="O195" s="23">
        <v>580.79999999999995</v>
      </c>
      <c r="P195" s="20" t="s">
        <v>1892</v>
      </c>
      <c r="Q195" s="34">
        <v>13950</v>
      </c>
      <c r="R195" s="36">
        <v>0.21</v>
      </c>
      <c r="S195" s="8" t="str">
        <f t="shared" si="6"/>
        <v>C</v>
      </c>
      <c r="T195" s="22" t="s">
        <v>1894</v>
      </c>
      <c r="U195" s="31">
        <v>4698</v>
      </c>
      <c r="V195" s="35">
        <v>553</v>
      </c>
      <c r="W195" s="118"/>
      <c r="X195" s="106" t="s">
        <v>1800</v>
      </c>
      <c r="Y195" s="6" t="s">
        <v>1916</v>
      </c>
    </row>
    <row r="196" spans="1:29" ht="30" customHeight="1" x14ac:dyDescent="0.15">
      <c r="A196" s="4"/>
      <c r="B196" s="18" t="s">
        <v>1426</v>
      </c>
      <c r="C196" s="18" t="s">
        <v>1858</v>
      </c>
      <c r="D196" s="24" t="s">
        <v>1424</v>
      </c>
      <c r="E196" s="18" t="s">
        <v>491</v>
      </c>
      <c r="F196" s="22" t="s">
        <v>314</v>
      </c>
      <c r="G196" s="22" t="s">
        <v>525</v>
      </c>
      <c r="H196" s="18" t="s">
        <v>249</v>
      </c>
      <c r="I196" s="22" t="s">
        <v>520</v>
      </c>
      <c r="J196" s="22" t="s">
        <v>2</v>
      </c>
      <c r="K196" s="22" t="s">
        <v>14</v>
      </c>
      <c r="L196" s="22">
        <v>45</v>
      </c>
      <c r="M196" s="8" t="s">
        <v>349</v>
      </c>
      <c r="N196" s="8" t="s">
        <v>1882</v>
      </c>
      <c r="O196" s="23">
        <v>80</v>
      </c>
      <c r="P196" s="20" t="s">
        <v>1892</v>
      </c>
      <c r="Q196" s="34">
        <v>182</v>
      </c>
      <c r="R196" s="36">
        <v>0.01</v>
      </c>
      <c r="S196" s="8" t="str">
        <f t="shared" ref="S196:S201" si="7">IF(R196="-","-",IF(ISNUMBER(R196),IF(R196&gt;=0.6,"A",IF(R196&gt;=0.3,"B","C")),"C"))</f>
        <v>C</v>
      </c>
      <c r="T196" s="22" t="s">
        <v>1894</v>
      </c>
      <c r="U196" s="35">
        <v>0</v>
      </c>
      <c r="V196" s="35">
        <v>0</v>
      </c>
      <c r="W196" s="118"/>
      <c r="X196" s="60" t="s">
        <v>1391</v>
      </c>
      <c r="Y196" s="6" t="s">
        <v>526</v>
      </c>
      <c r="Z196" s="131" t="s">
        <v>2113</v>
      </c>
      <c r="AA196" s="140"/>
      <c r="AB196" s="140"/>
      <c r="AC196" s="140"/>
    </row>
    <row r="197" spans="1:29" ht="30" customHeight="1" x14ac:dyDescent="0.15">
      <c r="A197" s="4"/>
      <c r="B197" s="18" t="s">
        <v>1426</v>
      </c>
      <c r="C197" s="18" t="s">
        <v>1858</v>
      </c>
      <c r="D197" s="24" t="s">
        <v>1424</v>
      </c>
      <c r="E197" s="18" t="s">
        <v>491</v>
      </c>
      <c r="F197" s="22" t="s">
        <v>314</v>
      </c>
      <c r="G197" s="22" t="s">
        <v>398</v>
      </c>
      <c r="H197" s="18" t="s">
        <v>247</v>
      </c>
      <c r="I197" s="22" t="s">
        <v>520</v>
      </c>
      <c r="J197" s="22" t="s">
        <v>2</v>
      </c>
      <c r="K197" s="22" t="s">
        <v>4</v>
      </c>
      <c r="L197" s="22">
        <v>46</v>
      </c>
      <c r="M197" s="8" t="s">
        <v>349</v>
      </c>
      <c r="N197" s="8" t="s">
        <v>1882</v>
      </c>
      <c r="O197" s="23">
        <v>29.8</v>
      </c>
      <c r="P197" s="20" t="s">
        <v>1892</v>
      </c>
      <c r="Q197" s="34">
        <v>0</v>
      </c>
      <c r="R197" s="36">
        <v>0</v>
      </c>
      <c r="S197" s="8" t="str">
        <f t="shared" si="7"/>
        <v>C</v>
      </c>
      <c r="T197" s="22" t="s">
        <v>1894</v>
      </c>
      <c r="U197" s="31">
        <v>0</v>
      </c>
      <c r="V197" s="35">
        <v>0</v>
      </c>
      <c r="W197" s="118"/>
      <c r="X197" s="60" t="s">
        <v>1392</v>
      </c>
      <c r="Y197" s="6" t="s">
        <v>1727</v>
      </c>
      <c r="Z197" s="131"/>
      <c r="AA197" s="140"/>
      <c r="AB197" s="140"/>
      <c r="AC197" s="140"/>
    </row>
    <row r="198" spans="1:29" ht="30" customHeight="1" x14ac:dyDescent="0.15">
      <c r="A198" s="4"/>
      <c r="B198" s="18" t="s">
        <v>1426</v>
      </c>
      <c r="C198" s="18" t="s">
        <v>1858</v>
      </c>
      <c r="D198" s="24" t="s">
        <v>1424</v>
      </c>
      <c r="E198" s="18" t="s">
        <v>491</v>
      </c>
      <c r="F198" s="22" t="s">
        <v>314</v>
      </c>
      <c r="G198" s="22" t="s">
        <v>272</v>
      </c>
      <c r="H198" s="18" t="s">
        <v>248</v>
      </c>
      <c r="I198" s="22" t="s">
        <v>520</v>
      </c>
      <c r="J198" s="22" t="s">
        <v>2</v>
      </c>
      <c r="K198" s="22" t="s">
        <v>9</v>
      </c>
      <c r="L198" s="22">
        <v>51</v>
      </c>
      <c r="M198" s="8" t="s">
        <v>349</v>
      </c>
      <c r="N198" s="8" t="s">
        <v>1883</v>
      </c>
      <c r="O198" s="23">
        <v>65</v>
      </c>
      <c r="P198" s="20" t="s">
        <v>1892</v>
      </c>
      <c r="Q198" s="34">
        <v>0</v>
      </c>
      <c r="R198" s="36">
        <v>0</v>
      </c>
      <c r="S198" s="8" t="str">
        <f t="shared" si="7"/>
        <v>C</v>
      </c>
      <c r="T198" s="22" t="s">
        <v>1894</v>
      </c>
      <c r="U198" s="31">
        <v>0</v>
      </c>
      <c r="V198" s="35">
        <v>0</v>
      </c>
      <c r="W198" s="118"/>
      <c r="X198" s="60" t="s">
        <v>1640</v>
      </c>
      <c r="Y198" s="6" t="s">
        <v>527</v>
      </c>
    </row>
    <row r="199" spans="1:29" ht="30" customHeight="1" x14ac:dyDescent="0.15">
      <c r="A199" s="4"/>
      <c r="B199" s="18" t="s">
        <v>1426</v>
      </c>
      <c r="C199" s="18" t="s">
        <v>1434</v>
      </c>
      <c r="D199" s="24" t="s">
        <v>1424</v>
      </c>
      <c r="E199" s="18" t="s">
        <v>491</v>
      </c>
      <c r="F199" s="22" t="s">
        <v>314</v>
      </c>
      <c r="G199" s="22" t="s">
        <v>272</v>
      </c>
      <c r="H199" s="18" t="s">
        <v>129</v>
      </c>
      <c r="I199" s="22" t="s">
        <v>38</v>
      </c>
      <c r="J199" s="22" t="s">
        <v>2</v>
      </c>
      <c r="K199" s="22" t="s">
        <v>74</v>
      </c>
      <c r="L199" s="22">
        <v>29</v>
      </c>
      <c r="M199" s="8" t="s">
        <v>349</v>
      </c>
      <c r="N199" s="8" t="s">
        <v>1882</v>
      </c>
      <c r="O199" s="23">
        <v>57</v>
      </c>
      <c r="P199" s="20" t="s">
        <v>1892</v>
      </c>
      <c r="Q199" s="34">
        <v>1269</v>
      </c>
      <c r="R199" s="36">
        <v>1.7774240615466241E-2</v>
      </c>
      <c r="S199" s="8" t="str">
        <f t="shared" si="7"/>
        <v>C</v>
      </c>
      <c r="T199" s="22" t="s">
        <v>1894</v>
      </c>
      <c r="U199" s="35">
        <v>4402</v>
      </c>
      <c r="V199" s="35">
        <v>36</v>
      </c>
      <c r="W199" s="118"/>
      <c r="X199" s="107" t="s">
        <v>2238</v>
      </c>
      <c r="Y199" s="6" t="s">
        <v>529</v>
      </c>
    </row>
    <row r="200" spans="1:29" ht="30" customHeight="1" x14ac:dyDescent="0.15">
      <c r="A200" s="4"/>
      <c r="B200" s="18" t="s">
        <v>1426</v>
      </c>
      <c r="C200" s="18" t="s">
        <v>1858</v>
      </c>
      <c r="D200" s="24" t="s">
        <v>1424</v>
      </c>
      <c r="E200" s="18" t="s">
        <v>491</v>
      </c>
      <c r="F200" s="22" t="s">
        <v>314</v>
      </c>
      <c r="G200" s="22" t="s">
        <v>530</v>
      </c>
      <c r="H200" s="18" t="s">
        <v>544</v>
      </c>
      <c r="I200" s="22" t="s">
        <v>520</v>
      </c>
      <c r="J200" s="22" t="s">
        <v>1137</v>
      </c>
      <c r="K200" s="22" t="s">
        <v>24</v>
      </c>
      <c r="L200" s="22">
        <v>71</v>
      </c>
      <c r="M200" s="8" t="s">
        <v>349</v>
      </c>
      <c r="N200" s="8" t="s">
        <v>1883</v>
      </c>
      <c r="O200" s="23">
        <v>32.299999999999997</v>
      </c>
      <c r="P200" s="20" t="s">
        <v>1892</v>
      </c>
      <c r="Q200" s="34">
        <v>0</v>
      </c>
      <c r="R200" s="36">
        <v>0</v>
      </c>
      <c r="S200" s="8" t="str">
        <f t="shared" si="7"/>
        <v>C</v>
      </c>
      <c r="T200" s="22" t="s">
        <v>1894</v>
      </c>
      <c r="U200" s="31">
        <v>0</v>
      </c>
      <c r="V200" s="35">
        <v>0</v>
      </c>
      <c r="W200" s="118"/>
      <c r="X200" s="60" t="s">
        <v>1393</v>
      </c>
      <c r="Y200" s="6" t="s">
        <v>531</v>
      </c>
    </row>
    <row r="201" spans="1:29" ht="30" customHeight="1" x14ac:dyDescent="0.15">
      <c r="A201" s="4"/>
      <c r="B201" s="18" t="s">
        <v>1426</v>
      </c>
      <c r="C201" s="18" t="s">
        <v>1434</v>
      </c>
      <c r="D201" s="24" t="s">
        <v>1424</v>
      </c>
      <c r="E201" s="18" t="s">
        <v>488</v>
      </c>
      <c r="F201" s="22" t="s">
        <v>451</v>
      </c>
      <c r="G201" s="22" t="s">
        <v>466</v>
      </c>
      <c r="H201" s="18" t="s">
        <v>1158</v>
      </c>
      <c r="I201" s="22"/>
      <c r="J201" s="22" t="s">
        <v>2</v>
      </c>
      <c r="K201" s="22" t="s">
        <v>30</v>
      </c>
      <c r="L201" s="22">
        <v>35</v>
      </c>
      <c r="M201" s="8" t="s">
        <v>349</v>
      </c>
      <c r="N201" s="8" t="s">
        <v>1882</v>
      </c>
      <c r="O201" s="23">
        <v>275</v>
      </c>
      <c r="P201" s="20" t="s">
        <v>1892</v>
      </c>
      <c r="Q201" s="34">
        <v>3971</v>
      </c>
      <c r="R201" s="36">
        <v>7.8525003316089664E-2</v>
      </c>
      <c r="S201" s="8" t="str">
        <f t="shared" si="7"/>
        <v>C</v>
      </c>
      <c r="T201" s="22" t="s">
        <v>1894</v>
      </c>
      <c r="U201" s="35">
        <v>5133</v>
      </c>
      <c r="V201" s="35">
        <v>102</v>
      </c>
      <c r="W201" s="118"/>
      <c r="X201" s="60"/>
      <c r="Y201" s="6" t="s">
        <v>532</v>
      </c>
    </row>
    <row r="202" spans="1:29" ht="30" customHeight="1" x14ac:dyDescent="0.15">
      <c r="A202" s="4"/>
      <c r="B202" s="18" t="s">
        <v>1426</v>
      </c>
      <c r="C202" s="18" t="s">
        <v>1434</v>
      </c>
      <c r="D202" s="24" t="s">
        <v>1424</v>
      </c>
      <c r="E202" s="18" t="s">
        <v>534</v>
      </c>
      <c r="F202" s="22" t="s">
        <v>264</v>
      </c>
      <c r="G202" s="22" t="s">
        <v>468</v>
      </c>
      <c r="H202" s="18" t="s">
        <v>131</v>
      </c>
      <c r="I202" s="22" t="s">
        <v>38</v>
      </c>
      <c r="J202" s="22" t="s">
        <v>69</v>
      </c>
      <c r="K202" s="22" t="s">
        <v>74</v>
      </c>
      <c r="L202" s="22">
        <v>29</v>
      </c>
      <c r="M202" s="8" t="s">
        <v>349</v>
      </c>
      <c r="N202" s="8" t="s">
        <v>1882</v>
      </c>
      <c r="O202" s="23">
        <v>272.13</v>
      </c>
      <c r="P202" s="20" t="s">
        <v>1892</v>
      </c>
      <c r="Q202" s="34">
        <v>2858</v>
      </c>
      <c r="R202" s="36">
        <v>0.09</v>
      </c>
      <c r="S202" s="8" t="str">
        <f t="shared" si="6"/>
        <v>C</v>
      </c>
      <c r="T202" s="22" t="s">
        <v>1894</v>
      </c>
      <c r="U202" s="35">
        <v>2490</v>
      </c>
      <c r="V202" s="35">
        <v>18</v>
      </c>
      <c r="W202" s="118"/>
      <c r="X202" s="2" t="s">
        <v>1386</v>
      </c>
      <c r="Y202" s="6" t="s">
        <v>469</v>
      </c>
    </row>
    <row r="203" spans="1:29" ht="30" customHeight="1" x14ac:dyDescent="0.15">
      <c r="A203" s="4"/>
      <c r="B203" s="18" t="s">
        <v>1426</v>
      </c>
      <c r="C203" s="18" t="s">
        <v>1434</v>
      </c>
      <c r="D203" s="24" t="s">
        <v>1424</v>
      </c>
      <c r="E203" s="18" t="s">
        <v>534</v>
      </c>
      <c r="F203" s="22" t="s">
        <v>264</v>
      </c>
      <c r="G203" s="22" t="s">
        <v>392</v>
      </c>
      <c r="H203" s="18" t="s">
        <v>132</v>
      </c>
      <c r="I203" s="22" t="s">
        <v>38</v>
      </c>
      <c r="J203" s="22" t="s">
        <v>69</v>
      </c>
      <c r="K203" s="22" t="s">
        <v>78</v>
      </c>
      <c r="L203" s="22">
        <v>33</v>
      </c>
      <c r="M203" s="8" t="s">
        <v>349</v>
      </c>
      <c r="N203" s="8" t="s">
        <v>1882</v>
      </c>
      <c r="O203" s="23">
        <v>298.08</v>
      </c>
      <c r="P203" s="20" t="s">
        <v>1892</v>
      </c>
      <c r="Q203" s="34">
        <v>4235</v>
      </c>
      <c r="R203" s="36">
        <v>0.08</v>
      </c>
      <c r="S203" s="8" t="str">
        <f t="shared" si="6"/>
        <v>C</v>
      </c>
      <c r="T203" s="22" t="s">
        <v>1894</v>
      </c>
      <c r="U203" s="35">
        <v>2474</v>
      </c>
      <c r="V203" s="31">
        <v>0</v>
      </c>
      <c r="W203" s="118"/>
      <c r="X203" s="2" t="s">
        <v>1384</v>
      </c>
      <c r="Y203" s="6" t="s">
        <v>470</v>
      </c>
    </row>
    <row r="204" spans="1:29" ht="30" customHeight="1" x14ac:dyDescent="0.15">
      <c r="A204" s="4"/>
      <c r="B204" s="18" t="s">
        <v>1426</v>
      </c>
      <c r="C204" s="18" t="s">
        <v>1434</v>
      </c>
      <c r="D204" s="24" t="s">
        <v>1424</v>
      </c>
      <c r="E204" s="18" t="s">
        <v>534</v>
      </c>
      <c r="F204" s="22" t="s">
        <v>264</v>
      </c>
      <c r="G204" s="22" t="s">
        <v>264</v>
      </c>
      <c r="H204" s="18" t="s">
        <v>130</v>
      </c>
      <c r="I204" s="22" t="s">
        <v>38</v>
      </c>
      <c r="J204" s="22" t="s">
        <v>69</v>
      </c>
      <c r="K204" s="22" t="s">
        <v>103</v>
      </c>
      <c r="L204" s="22">
        <v>31</v>
      </c>
      <c r="M204" s="8" t="s">
        <v>349</v>
      </c>
      <c r="N204" s="8" t="s">
        <v>1882</v>
      </c>
      <c r="O204" s="23">
        <v>315</v>
      </c>
      <c r="P204" s="20" t="s">
        <v>1892</v>
      </c>
      <c r="Q204" s="34">
        <v>1442</v>
      </c>
      <c r="R204" s="36">
        <v>0.03</v>
      </c>
      <c r="S204" s="8" t="str">
        <f t="shared" si="6"/>
        <v>C</v>
      </c>
      <c r="T204" s="22" t="s">
        <v>1894</v>
      </c>
      <c r="U204" s="35">
        <v>2500</v>
      </c>
      <c r="V204" s="35">
        <v>1</v>
      </c>
      <c r="W204" s="118"/>
      <c r="X204" s="2" t="s">
        <v>1385</v>
      </c>
      <c r="Y204" s="6" t="s">
        <v>471</v>
      </c>
    </row>
    <row r="205" spans="1:29" ht="30" customHeight="1" x14ac:dyDescent="0.15">
      <c r="A205" s="4"/>
      <c r="B205" s="18" t="s">
        <v>1426</v>
      </c>
      <c r="C205" s="18" t="s">
        <v>1434</v>
      </c>
      <c r="D205" s="24" t="s">
        <v>1424</v>
      </c>
      <c r="E205" s="18" t="s">
        <v>534</v>
      </c>
      <c r="F205" s="22" t="s">
        <v>264</v>
      </c>
      <c r="G205" s="22" t="s">
        <v>280</v>
      </c>
      <c r="H205" s="18" t="s">
        <v>133</v>
      </c>
      <c r="I205" s="22" t="s">
        <v>38</v>
      </c>
      <c r="J205" s="22" t="s">
        <v>2</v>
      </c>
      <c r="K205" s="22" t="s">
        <v>33</v>
      </c>
      <c r="L205" s="22">
        <v>20</v>
      </c>
      <c r="M205" s="8" t="s">
        <v>349</v>
      </c>
      <c r="N205" s="8" t="s">
        <v>1884</v>
      </c>
      <c r="O205" s="23">
        <v>2244.41</v>
      </c>
      <c r="P205" s="20" t="s">
        <v>1892</v>
      </c>
      <c r="Q205" s="34">
        <v>27307</v>
      </c>
      <c r="R205" s="36">
        <v>0.26</v>
      </c>
      <c r="S205" s="8" t="str">
        <f t="shared" si="6"/>
        <v>C</v>
      </c>
      <c r="T205" s="22" t="s">
        <v>1894</v>
      </c>
      <c r="U205" s="35">
        <v>5294</v>
      </c>
      <c r="V205" s="35">
        <v>740</v>
      </c>
      <c r="W205" s="118"/>
      <c r="X205" s="60" t="s">
        <v>2208</v>
      </c>
      <c r="Y205" s="6" t="s">
        <v>535</v>
      </c>
    </row>
    <row r="206" spans="1:29" ht="30" customHeight="1" x14ac:dyDescent="0.15">
      <c r="A206" s="4"/>
      <c r="B206" s="18" t="s">
        <v>1426</v>
      </c>
      <c r="C206" s="18" t="s">
        <v>1434</v>
      </c>
      <c r="D206" s="24" t="s">
        <v>1424</v>
      </c>
      <c r="E206" s="18" t="s">
        <v>534</v>
      </c>
      <c r="F206" s="22" t="s">
        <v>264</v>
      </c>
      <c r="G206" s="22" t="s">
        <v>280</v>
      </c>
      <c r="H206" s="18" t="s">
        <v>134</v>
      </c>
      <c r="I206" s="22"/>
      <c r="J206" s="22" t="s">
        <v>69</v>
      </c>
      <c r="K206" s="22" t="s">
        <v>30</v>
      </c>
      <c r="L206" s="22">
        <v>35</v>
      </c>
      <c r="M206" s="8" t="s">
        <v>349</v>
      </c>
      <c r="N206" s="8" t="s">
        <v>1882</v>
      </c>
      <c r="O206" s="23">
        <v>390.17</v>
      </c>
      <c r="P206" s="20" t="s">
        <v>1892</v>
      </c>
      <c r="Q206" s="34">
        <v>6200</v>
      </c>
      <c r="R206" s="36">
        <v>0.13</v>
      </c>
      <c r="S206" s="8" t="str">
        <f t="shared" si="6"/>
        <v>C</v>
      </c>
      <c r="T206" s="22" t="s">
        <v>1894</v>
      </c>
      <c r="U206" s="35">
        <v>3608</v>
      </c>
      <c r="V206" s="35">
        <v>8</v>
      </c>
      <c r="W206" s="118"/>
      <c r="X206" s="60"/>
      <c r="Y206" s="6" t="s">
        <v>536</v>
      </c>
    </row>
    <row r="207" spans="1:29" ht="30" customHeight="1" x14ac:dyDescent="0.15">
      <c r="A207" s="4"/>
      <c r="B207" s="18" t="s">
        <v>1426</v>
      </c>
      <c r="C207" s="18" t="s">
        <v>1434</v>
      </c>
      <c r="D207" s="24" t="s">
        <v>1424</v>
      </c>
      <c r="E207" s="18" t="s">
        <v>538</v>
      </c>
      <c r="F207" s="22" t="s">
        <v>537</v>
      </c>
      <c r="G207" s="22" t="s">
        <v>537</v>
      </c>
      <c r="H207" s="18" t="s">
        <v>135</v>
      </c>
      <c r="I207" s="22"/>
      <c r="J207" s="22" t="s">
        <v>2</v>
      </c>
      <c r="K207" s="22" t="s">
        <v>28</v>
      </c>
      <c r="L207" s="22">
        <v>48</v>
      </c>
      <c r="M207" s="8" t="s">
        <v>349</v>
      </c>
      <c r="N207" s="8" t="s">
        <v>1882</v>
      </c>
      <c r="O207" s="23">
        <v>773.32</v>
      </c>
      <c r="P207" s="20" t="s">
        <v>1892</v>
      </c>
      <c r="Q207" s="34">
        <v>4033</v>
      </c>
      <c r="R207" s="36">
        <v>0.05</v>
      </c>
      <c r="S207" s="8" t="str">
        <f t="shared" si="6"/>
        <v>C</v>
      </c>
      <c r="T207" s="22" t="s">
        <v>1894</v>
      </c>
      <c r="U207" s="35">
        <v>263</v>
      </c>
      <c r="V207" s="35">
        <v>170</v>
      </c>
      <c r="W207" s="118" t="s">
        <v>2308</v>
      </c>
      <c r="X207" s="60"/>
      <c r="Y207" s="6" t="s">
        <v>1917</v>
      </c>
    </row>
    <row r="208" spans="1:29" ht="30" customHeight="1" x14ac:dyDescent="0.15">
      <c r="A208" s="4"/>
      <c r="B208" s="18" t="s">
        <v>1426</v>
      </c>
      <c r="C208" s="18" t="s">
        <v>1434</v>
      </c>
      <c r="D208" s="24" t="s">
        <v>1424</v>
      </c>
      <c r="E208" s="18" t="s">
        <v>1164</v>
      </c>
      <c r="F208" s="22" t="s">
        <v>321</v>
      </c>
      <c r="G208" s="22" t="s">
        <v>268</v>
      </c>
      <c r="H208" s="18" t="s">
        <v>139</v>
      </c>
      <c r="I208" s="22" t="s">
        <v>38</v>
      </c>
      <c r="J208" s="22" t="s">
        <v>69</v>
      </c>
      <c r="K208" s="22" t="s">
        <v>75</v>
      </c>
      <c r="L208" s="22">
        <v>27</v>
      </c>
      <c r="M208" s="8" t="s">
        <v>349</v>
      </c>
      <c r="N208" s="8" t="s">
        <v>1882</v>
      </c>
      <c r="O208" s="23">
        <v>408</v>
      </c>
      <c r="P208" s="20" t="s">
        <v>1892</v>
      </c>
      <c r="Q208" s="34">
        <v>6265</v>
      </c>
      <c r="R208" s="36">
        <v>0.14000000000000001</v>
      </c>
      <c r="S208" s="8" t="str">
        <f t="shared" si="6"/>
        <v>C</v>
      </c>
      <c r="T208" s="22" t="s">
        <v>1894</v>
      </c>
      <c r="U208" s="31">
        <v>7495</v>
      </c>
      <c r="V208" s="35">
        <v>65</v>
      </c>
      <c r="W208" s="118" t="s">
        <v>2300</v>
      </c>
      <c r="X208" s="60" t="s">
        <v>1371</v>
      </c>
      <c r="Y208" s="6" t="s">
        <v>323</v>
      </c>
    </row>
    <row r="209" spans="1:25" ht="30" customHeight="1" x14ac:dyDescent="0.15">
      <c r="A209" s="4"/>
      <c r="B209" s="18" t="s">
        <v>1426</v>
      </c>
      <c r="C209" s="18" t="s">
        <v>1434</v>
      </c>
      <c r="D209" s="24" t="s">
        <v>1424</v>
      </c>
      <c r="E209" s="18" t="s">
        <v>1164</v>
      </c>
      <c r="F209" s="22" t="s">
        <v>321</v>
      </c>
      <c r="G209" s="22" t="s">
        <v>473</v>
      </c>
      <c r="H209" s="18" t="s">
        <v>136</v>
      </c>
      <c r="I209" s="22" t="s">
        <v>38</v>
      </c>
      <c r="J209" s="22" t="s">
        <v>2</v>
      </c>
      <c r="K209" s="22" t="s">
        <v>68</v>
      </c>
      <c r="L209" s="22">
        <v>38</v>
      </c>
      <c r="M209" s="8" t="s">
        <v>349</v>
      </c>
      <c r="N209" s="8" t="s">
        <v>1882</v>
      </c>
      <c r="O209" s="23">
        <v>657</v>
      </c>
      <c r="P209" s="20" t="s">
        <v>1892</v>
      </c>
      <c r="Q209" s="34">
        <v>15834</v>
      </c>
      <c r="R209" s="36">
        <v>0.09</v>
      </c>
      <c r="S209" s="8" t="str">
        <f t="shared" si="6"/>
        <v>C</v>
      </c>
      <c r="T209" s="22" t="s">
        <v>1894</v>
      </c>
      <c r="U209" s="35">
        <v>4709</v>
      </c>
      <c r="V209" s="35">
        <v>53</v>
      </c>
      <c r="W209" s="118" t="s">
        <v>2338</v>
      </c>
      <c r="X209" s="2" t="s">
        <v>1388</v>
      </c>
      <c r="Y209" s="6" t="s">
        <v>474</v>
      </c>
    </row>
    <row r="210" spans="1:25" ht="30" customHeight="1" x14ac:dyDescent="0.15">
      <c r="A210" s="4"/>
      <c r="B210" s="18" t="s">
        <v>1426</v>
      </c>
      <c r="C210" s="18" t="s">
        <v>1434</v>
      </c>
      <c r="D210" s="24" t="s">
        <v>1424</v>
      </c>
      <c r="E210" s="18" t="s">
        <v>495</v>
      </c>
      <c r="F210" s="22" t="s">
        <v>321</v>
      </c>
      <c r="G210" s="22" t="s">
        <v>539</v>
      </c>
      <c r="H210" s="18" t="s">
        <v>137</v>
      </c>
      <c r="I210" s="22"/>
      <c r="J210" s="22" t="s">
        <v>69</v>
      </c>
      <c r="K210" s="22" t="s">
        <v>104</v>
      </c>
      <c r="L210" s="22">
        <v>32</v>
      </c>
      <c r="M210" s="8" t="s">
        <v>349</v>
      </c>
      <c r="N210" s="8" t="s">
        <v>1882</v>
      </c>
      <c r="O210" s="23">
        <v>670.91</v>
      </c>
      <c r="P210" s="20" t="s">
        <v>1892</v>
      </c>
      <c r="Q210" s="34">
        <v>7170</v>
      </c>
      <c r="R210" s="36">
        <v>0.09</v>
      </c>
      <c r="S210" s="8" t="str">
        <f t="shared" si="6"/>
        <v>C</v>
      </c>
      <c r="T210" s="22" t="s">
        <v>1894</v>
      </c>
      <c r="U210" s="35">
        <v>6376</v>
      </c>
      <c r="V210" s="35">
        <v>89</v>
      </c>
      <c r="W210" s="118" t="s">
        <v>2346</v>
      </c>
      <c r="X210" s="60"/>
      <c r="Y210" s="6" t="s">
        <v>540</v>
      </c>
    </row>
    <row r="211" spans="1:25" ht="30" customHeight="1" x14ac:dyDescent="0.15">
      <c r="A211" s="4"/>
      <c r="B211" s="18" t="s">
        <v>1426</v>
      </c>
      <c r="C211" s="18" t="s">
        <v>1434</v>
      </c>
      <c r="D211" s="24" t="s">
        <v>1424</v>
      </c>
      <c r="E211" s="18" t="s">
        <v>1164</v>
      </c>
      <c r="F211" s="22" t="s">
        <v>321</v>
      </c>
      <c r="G211" s="22" t="s">
        <v>276</v>
      </c>
      <c r="H211" s="18" t="s">
        <v>138</v>
      </c>
      <c r="I211" s="22" t="s">
        <v>38</v>
      </c>
      <c r="J211" s="22" t="s">
        <v>69</v>
      </c>
      <c r="K211" s="22" t="s">
        <v>74</v>
      </c>
      <c r="L211" s="22">
        <v>29</v>
      </c>
      <c r="M211" s="8" t="s">
        <v>349</v>
      </c>
      <c r="N211" s="8" t="s">
        <v>1882</v>
      </c>
      <c r="O211" s="23">
        <v>328.5</v>
      </c>
      <c r="P211" s="20" t="s">
        <v>1892</v>
      </c>
      <c r="Q211" s="34">
        <v>3300</v>
      </c>
      <c r="R211" s="36">
        <v>0.06</v>
      </c>
      <c r="S211" s="8" t="str">
        <f t="shared" si="6"/>
        <v>C</v>
      </c>
      <c r="T211" s="22" t="s">
        <v>1894</v>
      </c>
      <c r="U211" s="35">
        <v>7219</v>
      </c>
      <c r="V211" s="31">
        <v>0</v>
      </c>
      <c r="W211" s="118" t="s">
        <v>2351</v>
      </c>
      <c r="X211" s="60" t="s">
        <v>57</v>
      </c>
      <c r="Y211" s="6" t="s">
        <v>324</v>
      </c>
    </row>
    <row r="212" spans="1:25" ht="30" customHeight="1" x14ac:dyDescent="0.15">
      <c r="A212" s="4"/>
      <c r="B212" s="18" t="s">
        <v>1426</v>
      </c>
      <c r="C212" s="18" t="s">
        <v>1434</v>
      </c>
      <c r="D212" s="24" t="s">
        <v>1424</v>
      </c>
      <c r="E212" s="18" t="s">
        <v>497</v>
      </c>
      <c r="F212" s="22" t="s">
        <v>367</v>
      </c>
      <c r="G212" s="22" t="s">
        <v>377</v>
      </c>
      <c r="H212" s="18" t="s">
        <v>140</v>
      </c>
      <c r="I212" s="22"/>
      <c r="J212" s="22" t="s">
        <v>69</v>
      </c>
      <c r="K212" s="22" t="s">
        <v>155</v>
      </c>
      <c r="L212" s="22">
        <v>11</v>
      </c>
      <c r="M212" s="8" t="s">
        <v>349</v>
      </c>
      <c r="N212" s="8" t="s">
        <v>1884</v>
      </c>
      <c r="O212" s="23">
        <v>600.38</v>
      </c>
      <c r="P212" s="20" t="s">
        <v>1892</v>
      </c>
      <c r="Q212" s="34">
        <v>1969</v>
      </c>
      <c r="R212" s="36">
        <v>0.02</v>
      </c>
      <c r="S212" s="8" t="str">
        <f t="shared" si="6"/>
        <v>C</v>
      </c>
      <c r="T212" s="22" t="s">
        <v>1894</v>
      </c>
      <c r="U212" s="35">
        <v>5823</v>
      </c>
      <c r="V212" s="31">
        <v>0</v>
      </c>
      <c r="W212" s="118"/>
      <c r="X212" s="60"/>
      <c r="Y212" s="6" t="s">
        <v>541</v>
      </c>
    </row>
    <row r="213" spans="1:25" ht="30" customHeight="1" x14ac:dyDescent="0.15">
      <c r="A213" s="4"/>
      <c r="B213" s="18" t="s">
        <v>1426</v>
      </c>
      <c r="C213" s="18" t="s">
        <v>1434</v>
      </c>
      <c r="D213" s="24" t="s">
        <v>1424</v>
      </c>
      <c r="E213" s="18" t="s">
        <v>497</v>
      </c>
      <c r="F213" s="22" t="s">
        <v>367</v>
      </c>
      <c r="G213" s="22" t="s">
        <v>377</v>
      </c>
      <c r="H213" s="18" t="s">
        <v>141</v>
      </c>
      <c r="I213" s="22" t="s">
        <v>38</v>
      </c>
      <c r="J213" s="22" t="s">
        <v>2</v>
      </c>
      <c r="K213" s="22" t="s">
        <v>67</v>
      </c>
      <c r="L213" s="22">
        <v>36</v>
      </c>
      <c r="M213" s="8" t="s">
        <v>349</v>
      </c>
      <c r="N213" s="8" t="s">
        <v>1882</v>
      </c>
      <c r="O213" s="23">
        <v>32.4</v>
      </c>
      <c r="P213" s="20" t="s">
        <v>1892</v>
      </c>
      <c r="Q213" s="34">
        <v>2315</v>
      </c>
      <c r="R213" s="36">
        <v>0.05</v>
      </c>
      <c r="S213" s="8" t="str">
        <f t="shared" si="6"/>
        <v>C</v>
      </c>
      <c r="T213" s="22" t="s">
        <v>1894</v>
      </c>
      <c r="U213" s="35">
        <v>4731</v>
      </c>
      <c r="V213" s="31">
        <v>13</v>
      </c>
      <c r="W213" s="118"/>
      <c r="X213" s="92" t="s">
        <v>1576</v>
      </c>
      <c r="Y213" s="6" t="s">
        <v>476</v>
      </c>
    </row>
    <row r="214" spans="1:25" ht="30" customHeight="1" x14ac:dyDescent="0.15">
      <c r="A214" s="4"/>
      <c r="B214" s="18" t="s">
        <v>1426</v>
      </c>
      <c r="C214" s="18" t="s">
        <v>1434</v>
      </c>
      <c r="D214" s="24" t="s">
        <v>1424</v>
      </c>
      <c r="E214" s="18" t="s">
        <v>1559</v>
      </c>
      <c r="F214" s="22" t="s">
        <v>367</v>
      </c>
      <c r="G214" s="22" t="s">
        <v>375</v>
      </c>
      <c r="H214" s="18" t="s">
        <v>142</v>
      </c>
      <c r="I214" s="22" t="s">
        <v>38</v>
      </c>
      <c r="J214" s="22" t="s">
        <v>2</v>
      </c>
      <c r="K214" s="22" t="s">
        <v>9</v>
      </c>
      <c r="L214" s="22">
        <v>51</v>
      </c>
      <c r="M214" s="8" t="s">
        <v>349</v>
      </c>
      <c r="N214" s="8" t="s">
        <v>1883</v>
      </c>
      <c r="O214" s="23">
        <v>467.77</v>
      </c>
      <c r="P214" s="20" t="s">
        <v>1892</v>
      </c>
      <c r="Q214" s="34">
        <v>708</v>
      </c>
      <c r="R214" s="36">
        <v>0.03</v>
      </c>
      <c r="S214" s="8" t="str">
        <f t="shared" si="6"/>
        <v>C</v>
      </c>
      <c r="T214" s="22" t="s">
        <v>1894</v>
      </c>
      <c r="U214" s="35">
        <v>5903</v>
      </c>
      <c r="V214" s="31">
        <v>0</v>
      </c>
      <c r="W214" s="118"/>
      <c r="X214" s="60" t="s">
        <v>1383</v>
      </c>
      <c r="Y214" s="6" t="s">
        <v>477</v>
      </c>
    </row>
    <row r="215" spans="1:25" ht="30" customHeight="1" x14ac:dyDescent="0.15">
      <c r="A215" s="4"/>
      <c r="B215" s="18" t="s">
        <v>1426</v>
      </c>
      <c r="C215" s="18" t="s">
        <v>1434</v>
      </c>
      <c r="D215" s="24" t="s">
        <v>1424</v>
      </c>
      <c r="E215" s="18" t="s">
        <v>497</v>
      </c>
      <c r="F215" s="22" t="s">
        <v>367</v>
      </c>
      <c r="G215" s="22" t="s">
        <v>375</v>
      </c>
      <c r="H215" s="18" t="s">
        <v>143</v>
      </c>
      <c r="I215" s="22"/>
      <c r="J215" s="22" t="s">
        <v>2</v>
      </c>
      <c r="K215" s="22" t="s">
        <v>28</v>
      </c>
      <c r="L215" s="22">
        <v>48</v>
      </c>
      <c r="M215" s="8" t="s">
        <v>202</v>
      </c>
      <c r="N215" s="8" t="s">
        <v>1884</v>
      </c>
      <c r="O215" s="23">
        <v>417.96</v>
      </c>
      <c r="P215" s="20" t="s">
        <v>1892</v>
      </c>
      <c r="Q215" s="34">
        <v>6502</v>
      </c>
      <c r="R215" s="36">
        <v>0.08</v>
      </c>
      <c r="S215" s="8" t="str">
        <f t="shared" si="6"/>
        <v>C</v>
      </c>
      <c r="T215" s="22" t="s">
        <v>1894</v>
      </c>
      <c r="U215" s="35">
        <v>5595</v>
      </c>
      <c r="V215" s="35">
        <v>11</v>
      </c>
      <c r="W215" s="118"/>
      <c r="X215" s="60"/>
      <c r="Y215" s="6" t="s">
        <v>542</v>
      </c>
    </row>
    <row r="216" spans="1:25" ht="30" customHeight="1" x14ac:dyDescent="0.15">
      <c r="A216" s="4"/>
      <c r="B216" s="18" t="s">
        <v>1426</v>
      </c>
      <c r="C216" s="18" t="s">
        <v>1434</v>
      </c>
      <c r="D216" s="24" t="s">
        <v>1424</v>
      </c>
      <c r="E216" s="18" t="s">
        <v>497</v>
      </c>
      <c r="F216" s="22" t="s">
        <v>367</v>
      </c>
      <c r="G216" s="22" t="s">
        <v>373</v>
      </c>
      <c r="H216" s="18" t="s">
        <v>144</v>
      </c>
      <c r="I216" s="22" t="s">
        <v>38</v>
      </c>
      <c r="J216" s="22" t="s">
        <v>69</v>
      </c>
      <c r="K216" s="22" t="s">
        <v>75</v>
      </c>
      <c r="L216" s="22">
        <v>27</v>
      </c>
      <c r="M216" s="8" t="s">
        <v>349</v>
      </c>
      <c r="N216" s="8" t="s">
        <v>1882</v>
      </c>
      <c r="O216" s="23">
        <v>27.66</v>
      </c>
      <c r="P216" s="20" t="s">
        <v>1892</v>
      </c>
      <c r="Q216" s="34">
        <v>3988</v>
      </c>
      <c r="R216" s="36">
        <v>0.08</v>
      </c>
      <c r="S216" s="8" t="str">
        <f t="shared" si="6"/>
        <v>C</v>
      </c>
      <c r="T216" s="22" t="s">
        <v>1894</v>
      </c>
      <c r="U216" s="35">
        <v>4671</v>
      </c>
      <c r="V216" s="35">
        <v>42</v>
      </c>
      <c r="W216" s="118"/>
      <c r="X216" s="92" t="s">
        <v>1596</v>
      </c>
      <c r="Y216" s="6" t="s">
        <v>478</v>
      </c>
    </row>
    <row r="217" spans="1:25" ht="30" customHeight="1" x14ac:dyDescent="0.15">
      <c r="A217" s="4"/>
      <c r="B217" s="18" t="s">
        <v>1426</v>
      </c>
      <c r="C217" s="18" t="s">
        <v>1434</v>
      </c>
      <c r="D217" s="24" t="s">
        <v>1424</v>
      </c>
      <c r="E217" s="18" t="s">
        <v>497</v>
      </c>
      <c r="F217" s="22" t="s">
        <v>367</v>
      </c>
      <c r="G217" s="22" t="s">
        <v>370</v>
      </c>
      <c r="H217" s="18" t="s">
        <v>145</v>
      </c>
      <c r="I217" s="22"/>
      <c r="J217" s="22" t="s">
        <v>69</v>
      </c>
      <c r="K217" s="22" t="s">
        <v>30</v>
      </c>
      <c r="L217" s="22">
        <v>35</v>
      </c>
      <c r="M217" s="8" t="s">
        <v>349</v>
      </c>
      <c r="N217" s="8" t="s">
        <v>1882</v>
      </c>
      <c r="O217" s="23">
        <v>417.96</v>
      </c>
      <c r="P217" s="20" t="s">
        <v>1892</v>
      </c>
      <c r="Q217" s="34">
        <v>4670</v>
      </c>
      <c r="R217" s="36">
        <v>0.09</v>
      </c>
      <c r="S217" s="8" t="str">
        <f t="shared" si="6"/>
        <v>C</v>
      </c>
      <c r="T217" s="22" t="s">
        <v>1894</v>
      </c>
      <c r="U217" s="35">
        <v>5486</v>
      </c>
      <c r="V217" s="35">
        <v>4</v>
      </c>
      <c r="W217" s="118"/>
      <c r="X217" s="60"/>
      <c r="Y217" s="6" t="s">
        <v>543</v>
      </c>
    </row>
    <row r="218" spans="1:25" ht="30" customHeight="1" x14ac:dyDescent="0.15">
      <c r="A218" s="4"/>
      <c r="B218" s="18" t="s">
        <v>1426</v>
      </c>
      <c r="C218" s="18" t="s">
        <v>1434</v>
      </c>
      <c r="D218" s="24" t="s">
        <v>1424</v>
      </c>
      <c r="E218" s="18" t="s">
        <v>497</v>
      </c>
      <c r="F218" s="22" t="s">
        <v>367</v>
      </c>
      <c r="G218" s="22" t="s">
        <v>366</v>
      </c>
      <c r="H218" s="18" t="s">
        <v>2196</v>
      </c>
      <c r="I218" s="22" t="s">
        <v>38</v>
      </c>
      <c r="J218" s="22" t="s">
        <v>69</v>
      </c>
      <c r="K218" s="22" t="s">
        <v>26</v>
      </c>
      <c r="L218" s="22">
        <v>28</v>
      </c>
      <c r="M218" s="8" t="s">
        <v>349</v>
      </c>
      <c r="N218" s="8" t="s">
        <v>1882</v>
      </c>
      <c r="O218" s="23">
        <v>31.16</v>
      </c>
      <c r="P218" s="20" t="s">
        <v>1892</v>
      </c>
      <c r="Q218" s="34">
        <v>4085</v>
      </c>
      <c r="R218" s="36">
        <v>0.1</v>
      </c>
      <c r="S218" s="8" t="str">
        <f t="shared" si="6"/>
        <v>C</v>
      </c>
      <c r="T218" s="22" t="s">
        <v>1894</v>
      </c>
      <c r="U218" s="35">
        <v>4653</v>
      </c>
      <c r="V218" s="35">
        <v>73</v>
      </c>
      <c r="W218" s="118"/>
      <c r="X218" s="92" t="s">
        <v>1597</v>
      </c>
      <c r="Y218" s="6" t="s">
        <v>479</v>
      </c>
    </row>
    <row r="219" spans="1:25" ht="30" customHeight="1" x14ac:dyDescent="0.15">
      <c r="A219" s="4"/>
      <c r="B219" s="18" t="s">
        <v>1426</v>
      </c>
      <c r="C219" s="18" t="s">
        <v>1434</v>
      </c>
      <c r="D219" s="24" t="s">
        <v>1424</v>
      </c>
      <c r="E219" s="18" t="s">
        <v>502</v>
      </c>
      <c r="F219" s="22" t="s">
        <v>325</v>
      </c>
      <c r="G219" s="22" t="s">
        <v>269</v>
      </c>
      <c r="H219" s="18" t="s">
        <v>147</v>
      </c>
      <c r="I219" s="22" t="s">
        <v>38</v>
      </c>
      <c r="J219" s="22" t="s">
        <v>2</v>
      </c>
      <c r="K219" s="22" t="s">
        <v>5</v>
      </c>
      <c r="L219" s="22">
        <v>47</v>
      </c>
      <c r="M219" s="8" t="s">
        <v>349</v>
      </c>
      <c r="N219" s="8" t="s">
        <v>1882</v>
      </c>
      <c r="O219" s="23">
        <v>1540.29</v>
      </c>
      <c r="P219" s="20" t="s">
        <v>1892</v>
      </c>
      <c r="Q219" s="34">
        <v>122</v>
      </c>
      <c r="R219" s="36">
        <v>0</v>
      </c>
      <c r="S219" s="8" t="str">
        <f t="shared" ref="S219:S225" si="8">IF(R219="-","-",IF(ISNUMBER(R219),IF(R219&gt;=0.6,"A",IF(R219&gt;=0.3,"B","C")),"C"))</f>
        <v>C</v>
      </c>
      <c r="T219" s="22" t="s">
        <v>1894</v>
      </c>
      <c r="U219" s="35">
        <v>12</v>
      </c>
      <c r="V219" s="35">
        <v>0</v>
      </c>
      <c r="W219" s="118" t="s">
        <v>2305</v>
      </c>
      <c r="X219" s="107" t="s">
        <v>2164</v>
      </c>
      <c r="Y219" s="6" t="s">
        <v>327</v>
      </c>
    </row>
    <row r="220" spans="1:25" ht="30" customHeight="1" x14ac:dyDescent="0.15">
      <c r="A220" s="4"/>
      <c r="B220" s="18" t="s">
        <v>1426</v>
      </c>
      <c r="C220" s="18" t="s">
        <v>1434</v>
      </c>
      <c r="D220" s="24" t="s">
        <v>1424</v>
      </c>
      <c r="E220" s="18" t="s">
        <v>502</v>
      </c>
      <c r="F220" s="22" t="s">
        <v>325</v>
      </c>
      <c r="G220" s="22" t="s">
        <v>269</v>
      </c>
      <c r="H220" s="18" t="s">
        <v>148</v>
      </c>
      <c r="I220" s="22" t="s">
        <v>38</v>
      </c>
      <c r="J220" s="22" t="s">
        <v>2</v>
      </c>
      <c r="K220" s="22" t="s">
        <v>155</v>
      </c>
      <c r="L220" s="22">
        <v>11</v>
      </c>
      <c r="M220" s="8" t="s">
        <v>349</v>
      </c>
      <c r="N220" s="8" t="s">
        <v>1884</v>
      </c>
      <c r="O220" s="23">
        <v>88</v>
      </c>
      <c r="P220" s="20" t="s">
        <v>1892</v>
      </c>
      <c r="Q220" s="34">
        <v>1320</v>
      </c>
      <c r="R220" s="36">
        <v>0.04</v>
      </c>
      <c r="S220" s="8" t="str">
        <f t="shared" si="8"/>
        <v>C</v>
      </c>
      <c r="T220" s="22" t="s">
        <v>1894</v>
      </c>
      <c r="U220" s="35">
        <v>13</v>
      </c>
      <c r="V220" s="31">
        <v>0</v>
      </c>
      <c r="W220" s="118"/>
      <c r="X220" s="107" t="s">
        <v>2186</v>
      </c>
      <c r="Y220" s="6" t="s">
        <v>457</v>
      </c>
    </row>
    <row r="221" spans="1:25" ht="30" customHeight="1" x14ac:dyDescent="0.15">
      <c r="A221" s="4"/>
      <c r="B221" s="18" t="s">
        <v>1426</v>
      </c>
      <c r="C221" s="18" t="s">
        <v>1434</v>
      </c>
      <c r="D221" s="24" t="s">
        <v>1424</v>
      </c>
      <c r="E221" s="18" t="s">
        <v>502</v>
      </c>
      <c r="F221" s="22" t="s">
        <v>325</v>
      </c>
      <c r="G221" s="22" t="s">
        <v>273</v>
      </c>
      <c r="H221" s="18" t="s">
        <v>149</v>
      </c>
      <c r="I221" s="22" t="s">
        <v>38</v>
      </c>
      <c r="J221" s="22" t="s">
        <v>3</v>
      </c>
      <c r="K221" s="22" t="s">
        <v>33</v>
      </c>
      <c r="L221" s="22">
        <v>20</v>
      </c>
      <c r="M221" s="8" t="s">
        <v>349</v>
      </c>
      <c r="N221" s="8" t="s">
        <v>1882</v>
      </c>
      <c r="O221" s="23">
        <v>314.51</v>
      </c>
      <c r="P221" s="20" t="s">
        <v>1892</v>
      </c>
      <c r="Q221" s="34">
        <v>187</v>
      </c>
      <c r="R221" s="36">
        <v>0.01</v>
      </c>
      <c r="S221" s="8" t="str">
        <f t="shared" si="8"/>
        <v>C</v>
      </c>
      <c r="T221" s="22" t="s">
        <v>1894</v>
      </c>
      <c r="U221" s="35">
        <v>12</v>
      </c>
      <c r="V221" s="35">
        <v>4</v>
      </c>
      <c r="W221" s="118"/>
      <c r="X221" s="112" t="s">
        <v>2252</v>
      </c>
      <c r="Y221" s="6" t="s">
        <v>330</v>
      </c>
    </row>
    <row r="222" spans="1:25" ht="30" customHeight="1" x14ac:dyDescent="0.15">
      <c r="A222" s="4"/>
      <c r="B222" s="18" t="s">
        <v>1426</v>
      </c>
      <c r="C222" s="18" t="s">
        <v>1434</v>
      </c>
      <c r="D222" s="24" t="s">
        <v>1424</v>
      </c>
      <c r="E222" s="18" t="s">
        <v>502</v>
      </c>
      <c r="F222" s="22" t="s">
        <v>325</v>
      </c>
      <c r="G222" s="22" t="s">
        <v>273</v>
      </c>
      <c r="H222" s="18" t="s">
        <v>150</v>
      </c>
      <c r="I222" s="22" t="s">
        <v>38</v>
      </c>
      <c r="J222" s="22" t="s">
        <v>3</v>
      </c>
      <c r="K222" s="22" t="s">
        <v>35</v>
      </c>
      <c r="L222" s="22">
        <v>23</v>
      </c>
      <c r="M222" s="8" t="s">
        <v>349</v>
      </c>
      <c r="N222" s="8" t="s">
        <v>1882</v>
      </c>
      <c r="O222" s="23">
        <v>382.16</v>
      </c>
      <c r="P222" s="20" t="s">
        <v>1892</v>
      </c>
      <c r="Q222" s="34">
        <v>152</v>
      </c>
      <c r="R222" s="36">
        <v>1.4590794535084229E-3</v>
      </c>
      <c r="S222" s="8" t="str">
        <f t="shared" si="8"/>
        <v>C</v>
      </c>
      <c r="T222" s="22" t="s">
        <v>1894</v>
      </c>
      <c r="U222" s="35">
        <v>12</v>
      </c>
      <c r="V222" s="35">
        <v>0</v>
      </c>
      <c r="W222" s="118" t="s">
        <v>2308</v>
      </c>
      <c r="X222" s="60" t="s">
        <v>2170</v>
      </c>
      <c r="Y222" s="6" t="s">
        <v>333</v>
      </c>
    </row>
    <row r="223" spans="1:25" ht="30" customHeight="1" x14ac:dyDescent="0.15">
      <c r="A223" s="4"/>
      <c r="B223" s="18" t="s">
        <v>1426</v>
      </c>
      <c r="C223" s="18" t="s">
        <v>1434</v>
      </c>
      <c r="D223" s="24" t="s">
        <v>1424</v>
      </c>
      <c r="E223" s="18" t="s">
        <v>502</v>
      </c>
      <c r="F223" s="22" t="s">
        <v>325</v>
      </c>
      <c r="G223" s="22" t="s">
        <v>273</v>
      </c>
      <c r="H223" s="18" t="s">
        <v>151</v>
      </c>
      <c r="I223" s="22" t="s">
        <v>38</v>
      </c>
      <c r="J223" s="22" t="s">
        <v>3</v>
      </c>
      <c r="K223" s="22" t="s">
        <v>34</v>
      </c>
      <c r="L223" s="22">
        <v>22</v>
      </c>
      <c r="M223" s="8" t="s">
        <v>349</v>
      </c>
      <c r="N223" s="8" t="s">
        <v>1882</v>
      </c>
      <c r="O223" s="23">
        <v>447.59</v>
      </c>
      <c r="P223" s="20" t="s">
        <v>1892</v>
      </c>
      <c r="Q223" s="34">
        <v>103</v>
      </c>
      <c r="R223" s="36">
        <v>1.7243666268735908E-3</v>
      </c>
      <c r="S223" s="8" t="str">
        <f t="shared" si="8"/>
        <v>C</v>
      </c>
      <c r="T223" s="22" t="s">
        <v>1894</v>
      </c>
      <c r="U223" s="35">
        <v>12</v>
      </c>
      <c r="V223" s="35">
        <v>0</v>
      </c>
      <c r="W223" s="118"/>
      <c r="X223" s="60" t="s">
        <v>2174</v>
      </c>
      <c r="Y223" s="6" t="s">
        <v>336</v>
      </c>
    </row>
    <row r="224" spans="1:25" ht="30" customHeight="1" x14ac:dyDescent="0.15">
      <c r="A224" s="4"/>
      <c r="B224" s="18" t="s">
        <v>1426</v>
      </c>
      <c r="C224" s="18" t="s">
        <v>1434</v>
      </c>
      <c r="D224" s="24" t="s">
        <v>1424</v>
      </c>
      <c r="E224" s="18" t="s">
        <v>502</v>
      </c>
      <c r="F224" s="22" t="s">
        <v>325</v>
      </c>
      <c r="G224" s="22" t="s">
        <v>273</v>
      </c>
      <c r="H224" s="18" t="s">
        <v>152</v>
      </c>
      <c r="I224" s="22" t="s">
        <v>38</v>
      </c>
      <c r="J224" s="22" t="s">
        <v>3</v>
      </c>
      <c r="K224" s="22" t="s">
        <v>37</v>
      </c>
      <c r="L224" s="22">
        <v>24</v>
      </c>
      <c r="M224" s="8" t="s">
        <v>349</v>
      </c>
      <c r="N224" s="8" t="s">
        <v>1882</v>
      </c>
      <c r="O224" s="23">
        <v>478.85</v>
      </c>
      <c r="P224" s="20" t="s">
        <v>1892</v>
      </c>
      <c r="Q224" s="34">
        <v>49</v>
      </c>
      <c r="R224" s="36">
        <v>3.0508024936994295E-3</v>
      </c>
      <c r="S224" s="8" t="str">
        <f t="shared" si="8"/>
        <v>C</v>
      </c>
      <c r="T224" s="22" t="s">
        <v>1894</v>
      </c>
      <c r="U224" s="35">
        <v>13</v>
      </c>
      <c r="V224" s="35">
        <v>0</v>
      </c>
      <c r="W224" s="118" t="s">
        <v>2298</v>
      </c>
      <c r="X224" s="60" t="s">
        <v>2177</v>
      </c>
      <c r="Y224" s="6" t="s">
        <v>337</v>
      </c>
    </row>
    <row r="225" spans="1:33" ht="30" customHeight="1" x14ac:dyDescent="0.15">
      <c r="A225" s="4"/>
      <c r="B225" s="18" t="s">
        <v>1426</v>
      </c>
      <c r="C225" s="18" t="s">
        <v>1434</v>
      </c>
      <c r="D225" s="24" t="s">
        <v>1424</v>
      </c>
      <c r="E225" s="18" t="s">
        <v>502</v>
      </c>
      <c r="F225" s="22" t="s">
        <v>325</v>
      </c>
      <c r="G225" s="22" t="s">
        <v>277</v>
      </c>
      <c r="H225" s="18" t="s">
        <v>146</v>
      </c>
      <c r="I225" s="22" t="s">
        <v>38</v>
      </c>
      <c r="J225" s="22" t="s">
        <v>154</v>
      </c>
      <c r="K225" s="22" t="s">
        <v>10</v>
      </c>
      <c r="L225" s="22">
        <v>44</v>
      </c>
      <c r="M225" s="8" t="s">
        <v>349</v>
      </c>
      <c r="N225" s="8" t="s">
        <v>1883</v>
      </c>
      <c r="O225" s="23">
        <v>391.16</v>
      </c>
      <c r="P225" s="20" t="s">
        <v>1892</v>
      </c>
      <c r="Q225" s="34">
        <v>359</v>
      </c>
      <c r="R225" s="36">
        <v>0.01</v>
      </c>
      <c r="S225" s="8" t="str">
        <f t="shared" si="8"/>
        <v>C</v>
      </c>
      <c r="T225" s="22" t="s">
        <v>1894</v>
      </c>
      <c r="U225" s="35">
        <v>12</v>
      </c>
      <c r="V225" s="35">
        <v>25</v>
      </c>
      <c r="W225" s="118" t="s">
        <v>2307</v>
      </c>
      <c r="X225" s="60" t="s">
        <v>1600</v>
      </c>
      <c r="Y225" s="6" t="s">
        <v>339</v>
      </c>
    </row>
    <row r="226" spans="1:33" ht="30" customHeight="1" x14ac:dyDescent="0.15">
      <c r="A226" s="4"/>
      <c r="B226" s="10" t="s">
        <v>1435</v>
      </c>
      <c r="C226" s="10" t="s">
        <v>1859</v>
      </c>
      <c r="D226" s="24" t="s">
        <v>1408</v>
      </c>
      <c r="E226" s="18" t="s">
        <v>546</v>
      </c>
      <c r="F226" s="8" t="s">
        <v>290</v>
      </c>
      <c r="G226" s="8" t="s">
        <v>265</v>
      </c>
      <c r="H226" s="10" t="s">
        <v>545</v>
      </c>
      <c r="I226" s="8" t="s">
        <v>66</v>
      </c>
      <c r="J226" s="8" t="s">
        <v>73</v>
      </c>
      <c r="K226" s="8" t="s">
        <v>68</v>
      </c>
      <c r="L226" s="8">
        <v>38</v>
      </c>
      <c r="M226" s="11"/>
      <c r="N226" s="8" t="s">
        <v>1882</v>
      </c>
      <c r="O226" s="12">
        <v>5752.61</v>
      </c>
      <c r="P226" s="20" t="s">
        <v>1892</v>
      </c>
      <c r="Q226" s="29">
        <v>59975</v>
      </c>
      <c r="R226" s="30">
        <v>0.436</v>
      </c>
      <c r="S226" s="8" t="str">
        <f>IF(R226="-","-",IF(ISNUMBER(R226),IF(R226&gt;=0.6,"A",IF(R226&gt;=0.3,"B","C")),"C"))</f>
        <v>B</v>
      </c>
      <c r="T226" s="8" t="s">
        <v>1894</v>
      </c>
      <c r="U226" s="31">
        <v>68480</v>
      </c>
      <c r="V226" s="31">
        <v>14984</v>
      </c>
      <c r="W226" s="118" t="s">
        <v>2338</v>
      </c>
      <c r="X226" s="60" t="s">
        <v>2192</v>
      </c>
      <c r="Y226" s="6" t="s">
        <v>1918</v>
      </c>
    </row>
    <row r="227" spans="1:33" ht="30" customHeight="1" x14ac:dyDescent="0.15">
      <c r="A227" s="4"/>
      <c r="B227" s="10" t="s">
        <v>1435</v>
      </c>
      <c r="C227" s="10" t="s">
        <v>1859</v>
      </c>
      <c r="D227" s="24" t="s">
        <v>1407</v>
      </c>
      <c r="E227" s="18" t="s">
        <v>548</v>
      </c>
      <c r="F227" s="8" t="s">
        <v>290</v>
      </c>
      <c r="G227" s="8" t="s">
        <v>507</v>
      </c>
      <c r="H227" s="10" t="s">
        <v>559</v>
      </c>
      <c r="I227" s="8" t="s">
        <v>66</v>
      </c>
      <c r="J227" s="8" t="s">
        <v>69</v>
      </c>
      <c r="K227" s="8" t="s">
        <v>37</v>
      </c>
      <c r="L227" s="8">
        <v>24</v>
      </c>
      <c r="M227" s="11"/>
      <c r="N227" s="8" t="s">
        <v>1882</v>
      </c>
      <c r="O227" s="12">
        <v>3632.6</v>
      </c>
      <c r="P227" s="20" t="s">
        <v>1892</v>
      </c>
      <c r="Q227" s="29" t="s">
        <v>1650</v>
      </c>
      <c r="R227" s="30">
        <v>0.31</v>
      </c>
      <c r="S227" s="8" t="str">
        <f t="shared" ref="S227:S268" si="9">IF(R227="-","-",IF(ISNUMBER(R227),IF(R227&gt;=0.6,"A",IF(R227&gt;=0.3,"B","C")),"C"))</f>
        <v>B</v>
      </c>
      <c r="T227" s="8" t="s">
        <v>1894</v>
      </c>
      <c r="U227" s="31">
        <v>102653</v>
      </c>
      <c r="V227" s="31">
        <v>17523</v>
      </c>
      <c r="W227" s="118"/>
      <c r="X227" s="108" t="s">
        <v>2204</v>
      </c>
      <c r="Y227" s="6" t="s">
        <v>508</v>
      </c>
    </row>
    <row r="228" spans="1:33" ht="30" customHeight="1" x14ac:dyDescent="0.15">
      <c r="A228" s="4"/>
      <c r="B228" s="10" t="s">
        <v>1435</v>
      </c>
      <c r="C228" s="10" t="s">
        <v>1859</v>
      </c>
      <c r="D228" s="24" t="s">
        <v>1408</v>
      </c>
      <c r="E228" s="18" t="s">
        <v>1162</v>
      </c>
      <c r="F228" s="8" t="s">
        <v>560</v>
      </c>
      <c r="G228" s="8" t="s">
        <v>267</v>
      </c>
      <c r="H228" s="10" t="s">
        <v>549</v>
      </c>
      <c r="I228" s="8"/>
      <c r="J228" s="69" t="s">
        <v>550</v>
      </c>
      <c r="K228" s="8" t="s">
        <v>354</v>
      </c>
      <c r="L228" s="8">
        <v>5</v>
      </c>
      <c r="M228" s="11"/>
      <c r="N228" s="8" t="s">
        <v>1884</v>
      </c>
      <c r="O228" s="12">
        <v>6060.88</v>
      </c>
      <c r="P228" s="20" t="s">
        <v>1892</v>
      </c>
      <c r="Q228" s="29" t="s">
        <v>1651</v>
      </c>
      <c r="R228" s="30">
        <v>0.52459999999999996</v>
      </c>
      <c r="S228" s="8" t="str">
        <f>IF(R228="-","-",IF(ISNUMBER(R228),IF(R228&gt;=0.6,"A",IF(R228&gt;=0.3,"B","C")),"C"))</f>
        <v>B</v>
      </c>
      <c r="T228" s="8" t="s">
        <v>1890</v>
      </c>
      <c r="U228" s="31">
        <v>188030</v>
      </c>
      <c r="V228" s="31" t="s">
        <v>1645</v>
      </c>
      <c r="W228" s="118" t="s">
        <v>2350</v>
      </c>
      <c r="X228" s="60"/>
      <c r="Y228" s="13" t="s">
        <v>1215</v>
      </c>
    </row>
    <row r="229" spans="1:33" ht="45" customHeight="1" x14ac:dyDescent="0.15">
      <c r="A229" s="4"/>
      <c r="B229" s="10" t="s">
        <v>1435</v>
      </c>
      <c r="C229" s="10" t="s">
        <v>1859</v>
      </c>
      <c r="D229" s="24" t="s">
        <v>1418</v>
      </c>
      <c r="E229" s="18" t="s">
        <v>315</v>
      </c>
      <c r="F229" s="8" t="s">
        <v>314</v>
      </c>
      <c r="G229" s="8" t="s">
        <v>272</v>
      </c>
      <c r="H229" s="10" t="s">
        <v>551</v>
      </c>
      <c r="I229" s="8" t="s">
        <v>66</v>
      </c>
      <c r="J229" s="8" t="s">
        <v>2</v>
      </c>
      <c r="K229" s="8" t="s">
        <v>74</v>
      </c>
      <c r="L229" s="8">
        <v>29</v>
      </c>
      <c r="M229" s="11"/>
      <c r="N229" s="8" t="s">
        <v>1882</v>
      </c>
      <c r="O229" s="12">
        <v>8841.8700000000008</v>
      </c>
      <c r="P229" s="20" t="s">
        <v>1892</v>
      </c>
      <c r="Q229" s="29">
        <v>17383</v>
      </c>
      <c r="R229" s="30">
        <f>296/(3*(25+26+25+26+26+25+26+25+24+24+24+26)*2)</f>
        <v>0.16335540838852097</v>
      </c>
      <c r="S229" s="8" t="str">
        <f t="shared" si="9"/>
        <v>C</v>
      </c>
      <c r="T229" s="8" t="s">
        <v>1894</v>
      </c>
      <c r="U229" s="31">
        <v>20571</v>
      </c>
      <c r="V229" s="31">
        <v>721</v>
      </c>
      <c r="W229" s="118" t="s">
        <v>2338</v>
      </c>
      <c r="X229" s="106" t="s">
        <v>2239</v>
      </c>
      <c r="Y229" s="6" t="s">
        <v>1919</v>
      </c>
    </row>
    <row r="230" spans="1:33" ht="30" customHeight="1" x14ac:dyDescent="0.15">
      <c r="A230" s="4"/>
      <c r="B230" s="10" t="s">
        <v>1435</v>
      </c>
      <c r="C230" s="10" t="s">
        <v>1859</v>
      </c>
      <c r="D230" s="24" t="s">
        <v>1419</v>
      </c>
      <c r="E230" s="18" t="s">
        <v>1179</v>
      </c>
      <c r="F230" s="8" t="s">
        <v>451</v>
      </c>
      <c r="G230" s="8" t="s">
        <v>466</v>
      </c>
      <c r="H230" s="10" t="s">
        <v>552</v>
      </c>
      <c r="I230" s="8" t="s">
        <v>66</v>
      </c>
      <c r="J230" s="8" t="s">
        <v>2</v>
      </c>
      <c r="K230" s="8" t="s">
        <v>103</v>
      </c>
      <c r="L230" s="8">
        <v>31</v>
      </c>
      <c r="M230" s="11"/>
      <c r="N230" s="8" t="s">
        <v>1882</v>
      </c>
      <c r="O230" s="12">
        <v>1549.41</v>
      </c>
      <c r="P230" s="20" t="s">
        <v>1892</v>
      </c>
      <c r="Q230" s="29">
        <v>6301</v>
      </c>
      <c r="R230" s="30">
        <v>8.7599999999999997E-2</v>
      </c>
      <c r="S230" s="8" t="str">
        <f t="shared" si="9"/>
        <v>C</v>
      </c>
      <c r="T230" s="8" t="s">
        <v>1894</v>
      </c>
      <c r="U230" s="31">
        <v>7091</v>
      </c>
      <c r="V230" s="31">
        <v>379</v>
      </c>
      <c r="W230" s="118" t="s">
        <v>2338</v>
      </c>
      <c r="X230" s="89" t="s">
        <v>2211</v>
      </c>
      <c r="Y230" s="6" t="s">
        <v>1791</v>
      </c>
    </row>
    <row r="231" spans="1:33" ht="30" customHeight="1" x14ac:dyDescent="0.15">
      <c r="A231" s="4"/>
      <c r="B231" s="10" t="s">
        <v>1435</v>
      </c>
      <c r="C231" s="10" t="s">
        <v>1859</v>
      </c>
      <c r="D231" s="24" t="s">
        <v>1554</v>
      </c>
      <c r="E231" s="18" t="s">
        <v>317</v>
      </c>
      <c r="F231" s="8" t="s">
        <v>264</v>
      </c>
      <c r="G231" s="8" t="s">
        <v>280</v>
      </c>
      <c r="H231" s="10" t="s">
        <v>553</v>
      </c>
      <c r="I231" s="8" t="s">
        <v>66</v>
      </c>
      <c r="J231" s="8" t="s">
        <v>2</v>
      </c>
      <c r="K231" s="8" t="s">
        <v>74</v>
      </c>
      <c r="L231" s="8">
        <v>29</v>
      </c>
      <c r="M231" s="11" t="s">
        <v>343</v>
      </c>
      <c r="N231" s="8" t="s">
        <v>1885</v>
      </c>
      <c r="O231" s="12">
        <v>4186.8999999999996</v>
      </c>
      <c r="P231" s="20" t="s">
        <v>1892</v>
      </c>
      <c r="Q231" s="29">
        <v>15706</v>
      </c>
      <c r="R231" s="30">
        <v>0.1163</v>
      </c>
      <c r="S231" s="8" t="str">
        <f>IF(R231="-","-",IF(ISNUMBER(R231),IF(R231&gt;=0.6,"A",IF(R231&gt;=0.3,"B","C")),"C"))</f>
        <v>C</v>
      </c>
      <c r="T231" s="8" t="s">
        <v>1894</v>
      </c>
      <c r="U231" s="31">
        <v>56377</v>
      </c>
      <c r="V231" s="31">
        <v>2215</v>
      </c>
      <c r="W231" s="118" t="s">
        <v>2302</v>
      </c>
      <c r="X231" s="107" t="s">
        <v>2213</v>
      </c>
      <c r="Y231" s="6" t="s">
        <v>319</v>
      </c>
    </row>
    <row r="232" spans="1:33" ht="30" customHeight="1" x14ac:dyDescent="0.15">
      <c r="A232" s="4"/>
      <c r="B232" s="10" t="s">
        <v>1435</v>
      </c>
      <c r="C232" s="10" t="s">
        <v>1859</v>
      </c>
      <c r="D232" s="24" t="s">
        <v>1420</v>
      </c>
      <c r="E232" s="18" t="s">
        <v>555</v>
      </c>
      <c r="F232" s="8" t="s">
        <v>537</v>
      </c>
      <c r="G232" s="8" t="s">
        <v>537</v>
      </c>
      <c r="H232" s="10" t="s">
        <v>554</v>
      </c>
      <c r="I232" s="8" t="s">
        <v>66</v>
      </c>
      <c r="J232" s="8" t="s">
        <v>2</v>
      </c>
      <c r="K232" s="8" t="s">
        <v>103</v>
      </c>
      <c r="L232" s="8">
        <v>31</v>
      </c>
      <c r="M232" s="11"/>
      <c r="N232" s="8" t="s">
        <v>1886</v>
      </c>
      <c r="O232" s="12">
        <v>1147.6500000000001</v>
      </c>
      <c r="P232" s="20" t="s">
        <v>1892</v>
      </c>
      <c r="Q232" s="29" t="s">
        <v>1652</v>
      </c>
      <c r="R232" s="30">
        <v>0.20200000000000001</v>
      </c>
      <c r="S232" s="8" t="str">
        <f t="shared" si="9"/>
        <v>C</v>
      </c>
      <c r="T232" s="8" t="s">
        <v>1894</v>
      </c>
      <c r="U232" s="31">
        <v>22256</v>
      </c>
      <c r="V232" s="31">
        <v>1166</v>
      </c>
      <c r="W232" s="118"/>
      <c r="X232" s="114" t="s">
        <v>2219</v>
      </c>
      <c r="Y232" s="6" t="s">
        <v>1920</v>
      </c>
    </row>
    <row r="233" spans="1:33" ht="30" customHeight="1" x14ac:dyDescent="0.15">
      <c r="A233" s="4"/>
      <c r="B233" s="10" t="s">
        <v>1435</v>
      </c>
      <c r="C233" s="10" t="s">
        <v>1859</v>
      </c>
      <c r="D233" s="24" t="s">
        <v>1422</v>
      </c>
      <c r="E233" s="18" t="s">
        <v>1169</v>
      </c>
      <c r="F233" s="8" t="s">
        <v>367</v>
      </c>
      <c r="G233" s="8" t="s">
        <v>373</v>
      </c>
      <c r="H233" s="10" t="s">
        <v>556</v>
      </c>
      <c r="I233" s="8" t="s">
        <v>66</v>
      </c>
      <c r="J233" s="8" t="s">
        <v>2</v>
      </c>
      <c r="K233" s="8" t="s">
        <v>27</v>
      </c>
      <c r="L233" s="8">
        <v>21</v>
      </c>
      <c r="M233" s="11" t="s">
        <v>561</v>
      </c>
      <c r="N233" s="8" t="s">
        <v>1885</v>
      </c>
      <c r="O233" s="12">
        <v>5538.48</v>
      </c>
      <c r="P233" s="20" t="s">
        <v>1892</v>
      </c>
      <c r="Q233" s="29">
        <v>40550</v>
      </c>
      <c r="R233" s="30">
        <v>0.20277275467148884</v>
      </c>
      <c r="S233" s="8" t="str">
        <f>IF(R233="-","-",IF(ISNUMBER(R233),IF(R233&gt;=0.6,"A",IF(R233&gt;=0.3,"B","C")),"C"))</f>
        <v>C</v>
      </c>
      <c r="T233" s="8" t="s">
        <v>1894</v>
      </c>
      <c r="U233" s="31">
        <v>46500</v>
      </c>
      <c r="V233" s="31">
        <v>4218</v>
      </c>
      <c r="W233" s="118"/>
      <c r="X233" s="60" t="s">
        <v>2223</v>
      </c>
      <c r="Y233" s="6" t="s">
        <v>1921</v>
      </c>
    </row>
    <row r="234" spans="1:33" ht="30" customHeight="1" x14ac:dyDescent="0.15">
      <c r="A234" s="4"/>
      <c r="B234" s="10" t="s">
        <v>1435</v>
      </c>
      <c r="C234" s="10" t="s">
        <v>1859</v>
      </c>
      <c r="D234" s="24" t="s">
        <v>1423</v>
      </c>
      <c r="E234" s="18" t="s">
        <v>326</v>
      </c>
      <c r="F234" s="8" t="s">
        <v>325</v>
      </c>
      <c r="G234" s="8" t="s">
        <v>269</v>
      </c>
      <c r="H234" s="10" t="s">
        <v>557</v>
      </c>
      <c r="I234" s="8" t="s">
        <v>66</v>
      </c>
      <c r="J234" s="69" t="s">
        <v>558</v>
      </c>
      <c r="K234" s="8" t="s">
        <v>155</v>
      </c>
      <c r="L234" s="8">
        <v>11</v>
      </c>
      <c r="M234" s="11"/>
      <c r="N234" s="8" t="s">
        <v>1885</v>
      </c>
      <c r="O234" s="12">
        <v>1228.7302</v>
      </c>
      <c r="P234" s="20" t="s">
        <v>1892</v>
      </c>
      <c r="Q234" s="29">
        <v>12387</v>
      </c>
      <c r="R234" s="30">
        <v>0.23791157769999999</v>
      </c>
      <c r="S234" s="8" t="str">
        <f t="shared" si="9"/>
        <v>C</v>
      </c>
      <c r="T234" s="8" t="s">
        <v>1894</v>
      </c>
      <c r="U234" s="31">
        <v>15972</v>
      </c>
      <c r="V234" s="31">
        <v>97</v>
      </c>
      <c r="W234" s="118"/>
      <c r="X234" s="107" t="s">
        <v>2187</v>
      </c>
      <c r="Y234" s="6" t="s">
        <v>1922</v>
      </c>
    </row>
    <row r="235" spans="1:33" ht="30" customHeight="1" x14ac:dyDescent="0.15">
      <c r="A235" s="4"/>
      <c r="B235" s="10" t="s">
        <v>1435</v>
      </c>
      <c r="C235" s="10" t="s">
        <v>1436</v>
      </c>
      <c r="D235" s="24" t="s">
        <v>1424</v>
      </c>
      <c r="E235" s="18" t="s">
        <v>564</v>
      </c>
      <c r="F235" s="8" t="s">
        <v>572</v>
      </c>
      <c r="G235" s="8" t="s">
        <v>265</v>
      </c>
      <c r="H235" s="10" t="s">
        <v>168</v>
      </c>
      <c r="I235" s="8" t="s">
        <v>38</v>
      </c>
      <c r="J235" s="8" t="s">
        <v>73</v>
      </c>
      <c r="K235" s="8" t="s">
        <v>68</v>
      </c>
      <c r="L235" s="8">
        <v>38</v>
      </c>
      <c r="M235" s="11" t="s">
        <v>349</v>
      </c>
      <c r="N235" s="8" t="s">
        <v>1882</v>
      </c>
      <c r="O235" s="12">
        <v>3068.49</v>
      </c>
      <c r="P235" s="20" t="s">
        <v>1892</v>
      </c>
      <c r="Q235" s="29">
        <v>176202</v>
      </c>
      <c r="R235" s="30">
        <v>0.14249999999999999</v>
      </c>
      <c r="S235" s="8" t="str">
        <f t="shared" si="9"/>
        <v>C</v>
      </c>
      <c r="T235" s="8" t="s">
        <v>1894</v>
      </c>
      <c r="U235" s="31">
        <v>43682</v>
      </c>
      <c r="V235" s="31" t="s">
        <v>1644</v>
      </c>
      <c r="W235" s="118" t="s">
        <v>2338</v>
      </c>
      <c r="X235" s="60" t="s">
        <v>2190</v>
      </c>
      <c r="Y235" s="6" t="s">
        <v>565</v>
      </c>
      <c r="Z235" s="131" t="s">
        <v>2116</v>
      </c>
      <c r="AA235" s="132"/>
      <c r="AB235" s="132"/>
      <c r="AC235" s="132"/>
      <c r="AD235" s="101"/>
      <c r="AE235" s="101"/>
      <c r="AF235" s="101"/>
      <c r="AG235" s="101"/>
    </row>
    <row r="236" spans="1:33" ht="30" customHeight="1" x14ac:dyDescent="0.15">
      <c r="A236" s="4"/>
      <c r="B236" s="10" t="s">
        <v>1435</v>
      </c>
      <c r="C236" s="10" t="s">
        <v>1436</v>
      </c>
      <c r="D236" s="24" t="s">
        <v>1424</v>
      </c>
      <c r="E236" s="18" t="s">
        <v>564</v>
      </c>
      <c r="F236" s="8" t="s">
        <v>560</v>
      </c>
      <c r="G236" s="8" t="s">
        <v>267</v>
      </c>
      <c r="H236" s="10" t="s">
        <v>170</v>
      </c>
      <c r="I236" s="8"/>
      <c r="J236" s="8" t="s">
        <v>2</v>
      </c>
      <c r="K236" s="8" t="s">
        <v>78</v>
      </c>
      <c r="L236" s="8">
        <v>33</v>
      </c>
      <c r="M236" s="11" t="s">
        <v>349</v>
      </c>
      <c r="N236" s="8" t="s">
        <v>1882</v>
      </c>
      <c r="O236" s="12">
        <v>2031</v>
      </c>
      <c r="P236" s="20" t="s">
        <v>1892</v>
      </c>
      <c r="Q236" s="29">
        <v>64131</v>
      </c>
      <c r="R236" s="30">
        <v>5.6599999999999998E-2</v>
      </c>
      <c r="S236" s="8" t="str">
        <f t="shared" si="9"/>
        <v>C</v>
      </c>
      <c r="T236" s="8" t="s">
        <v>1894</v>
      </c>
      <c r="U236" s="31">
        <v>23341</v>
      </c>
      <c r="V236" s="31" t="s">
        <v>1644</v>
      </c>
      <c r="W236" s="118" t="s">
        <v>2303</v>
      </c>
      <c r="X236" s="60"/>
      <c r="Y236" s="6" t="s">
        <v>566</v>
      </c>
      <c r="Z236" s="131"/>
      <c r="AA236" s="132"/>
      <c r="AB236" s="132"/>
      <c r="AC236" s="132"/>
      <c r="AD236" s="101"/>
      <c r="AE236" s="101"/>
      <c r="AF236" s="101"/>
      <c r="AG236" s="101"/>
    </row>
    <row r="237" spans="1:33" ht="30" customHeight="1" x14ac:dyDescent="0.15">
      <c r="A237" s="4"/>
      <c r="B237" s="10" t="s">
        <v>1435</v>
      </c>
      <c r="C237" s="10" t="s">
        <v>1436</v>
      </c>
      <c r="D237" s="24" t="s">
        <v>1416</v>
      </c>
      <c r="E237" s="18" t="s">
        <v>1168</v>
      </c>
      <c r="F237" s="8" t="s">
        <v>560</v>
      </c>
      <c r="G237" s="8" t="s">
        <v>271</v>
      </c>
      <c r="H237" s="10" t="s">
        <v>169</v>
      </c>
      <c r="I237" s="8" t="s">
        <v>38</v>
      </c>
      <c r="J237" s="8" t="s">
        <v>73</v>
      </c>
      <c r="K237" s="8" t="s">
        <v>26</v>
      </c>
      <c r="L237" s="8">
        <v>28</v>
      </c>
      <c r="M237" s="11" t="s">
        <v>204</v>
      </c>
      <c r="N237" s="8" t="s">
        <v>1884</v>
      </c>
      <c r="O237" s="12">
        <v>75.64</v>
      </c>
      <c r="P237" s="20" t="s">
        <v>1892</v>
      </c>
      <c r="Q237" s="29">
        <v>5094</v>
      </c>
      <c r="R237" s="30" t="s">
        <v>83</v>
      </c>
      <c r="S237" s="8" t="str">
        <f t="shared" si="9"/>
        <v>-</v>
      </c>
      <c r="T237" s="8" t="s">
        <v>1894</v>
      </c>
      <c r="U237" s="31">
        <v>7616</v>
      </c>
      <c r="V237" s="31" t="s">
        <v>1644</v>
      </c>
      <c r="W237" s="118" t="s">
        <v>2352</v>
      </c>
      <c r="X237" s="107" t="s">
        <v>2226</v>
      </c>
      <c r="Y237" s="6" t="s">
        <v>1725</v>
      </c>
      <c r="Z237" s="131"/>
      <c r="AA237" s="132"/>
      <c r="AB237" s="132"/>
      <c r="AC237" s="132"/>
      <c r="AD237" s="101"/>
      <c r="AE237" s="101"/>
      <c r="AF237" s="101"/>
      <c r="AG237" s="101"/>
    </row>
    <row r="238" spans="1:33" ht="30" customHeight="1" x14ac:dyDescent="0.15">
      <c r="A238" s="4"/>
      <c r="B238" s="10" t="s">
        <v>1435</v>
      </c>
      <c r="C238" s="10" t="s">
        <v>1436</v>
      </c>
      <c r="D238" s="24" t="s">
        <v>1424</v>
      </c>
      <c r="E238" s="18" t="s">
        <v>564</v>
      </c>
      <c r="F238" s="8" t="s">
        <v>562</v>
      </c>
      <c r="G238" s="8" t="s">
        <v>523</v>
      </c>
      <c r="H238" s="10" t="s">
        <v>171</v>
      </c>
      <c r="I238" s="8"/>
      <c r="J238" s="8" t="s">
        <v>2</v>
      </c>
      <c r="K238" s="8" t="s">
        <v>68</v>
      </c>
      <c r="L238" s="8">
        <v>38</v>
      </c>
      <c r="M238" s="11" t="s">
        <v>349</v>
      </c>
      <c r="N238" s="8" t="s">
        <v>1882</v>
      </c>
      <c r="O238" s="12">
        <v>1399</v>
      </c>
      <c r="P238" s="20" t="s">
        <v>1892</v>
      </c>
      <c r="Q238" s="29">
        <v>33205</v>
      </c>
      <c r="R238" s="30" t="s">
        <v>83</v>
      </c>
      <c r="S238" s="8" t="str">
        <f t="shared" si="9"/>
        <v>-</v>
      </c>
      <c r="T238" s="8" t="s">
        <v>1894</v>
      </c>
      <c r="U238" s="31">
        <v>17197</v>
      </c>
      <c r="V238" s="31" t="s">
        <v>1644</v>
      </c>
      <c r="W238" s="118" t="s">
        <v>2303</v>
      </c>
      <c r="X238" s="60"/>
      <c r="Y238" s="6" t="s">
        <v>567</v>
      </c>
      <c r="Z238" s="131"/>
      <c r="AA238" s="132"/>
      <c r="AB238" s="132"/>
      <c r="AC238" s="132"/>
      <c r="AD238" s="101"/>
      <c r="AE238" s="101"/>
      <c r="AF238" s="101"/>
      <c r="AG238" s="101"/>
    </row>
    <row r="239" spans="1:33" ht="30" customHeight="1" x14ac:dyDescent="0.15">
      <c r="A239" s="4"/>
      <c r="B239" s="10" t="s">
        <v>1435</v>
      </c>
      <c r="C239" s="10" t="s">
        <v>1436</v>
      </c>
      <c r="D239" s="24" t="s">
        <v>1424</v>
      </c>
      <c r="E239" s="18" t="s">
        <v>564</v>
      </c>
      <c r="F239" s="8" t="s">
        <v>574</v>
      </c>
      <c r="G239" s="8" t="s">
        <v>272</v>
      </c>
      <c r="H239" s="10" t="s">
        <v>172</v>
      </c>
      <c r="I239" s="8" t="s">
        <v>38</v>
      </c>
      <c r="J239" s="8" t="s">
        <v>2</v>
      </c>
      <c r="K239" s="8" t="s">
        <v>74</v>
      </c>
      <c r="L239" s="8">
        <v>29</v>
      </c>
      <c r="M239" s="11" t="s">
        <v>349</v>
      </c>
      <c r="N239" s="8" t="s">
        <v>1882</v>
      </c>
      <c r="O239" s="12">
        <v>576</v>
      </c>
      <c r="P239" s="20" t="s">
        <v>1892</v>
      </c>
      <c r="Q239" s="29">
        <v>14891</v>
      </c>
      <c r="R239" s="30" t="s">
        <v>83</v>
      </c>
      <c r="S239" s="8" t="str">
        <f t="shared" si="9"/>
        <v>-</v>
      </c>
      <c r="T239" s="8" t="s">
        <v>1894</v>
      </c>
      <c r="U239" s="31">
        <v>6402</v>
      </c>
      <c r="V239" s="31" t="s">
        <v>1644</v>
      </c>
      <c r="W239" s="118"/>
      <c r="X239" s="107" t="s">
        <v>2240</v>
      </c>
      <c r="Y239" s="6" t="s">
        <v>529</v>
      </c>
    </row>
    <row r="240" spans="1:33" ht="30" customHeight="1" x14ac:dyDescent="0.15">
      <c r="A240" s="4"/>
      <c r="B240" s="10" t="s">
        <v>1435</v>
      </c>
      <c r="C240" s="10" t="s">
        <v>1436</v>
      </c>
      <c r="D240" s="24" t="s">
        <v>1424</v>
      </c>
      <c r="E240" s="18" t="s">
        <v>564</v>
      </c>
      <c r="F240" s="8" t="s">
        <v>573</v>
      </c>
      <c r="G240" s="8" t="s">
        <v>466</v>
      </c>
      <c r="H240" s="10" t="s">
        <v>173</v>
      </c>
      <c r="I240" s="8" t="s">
        <v>38</v>
      </c>
      <c r="J240" s="8" t="s">
        <v>2</v>
      </c>
      <c r="K240" s="8" t="s">
        <v>103</v>
      </c>
      <c r="L240" s="8">
        <v>31</v>
      </c>
      <c r="M240" s="11" t="s">
        <v>349</v>
      </c>
      <c r="N240" s="8" t="s">
        <v>1882</v>
      </c>
      <c r="O240" s="12">
        <v>145</v>
      </c>
      <c r="P240" s="20" t="s">
        <v>1892</v>
      </c>
      <c r="Q240" s="29">
        <v>9433</v>
      </c>
      <c r="R240" s="30" t="s">
        <v>83</v>
      </c>
      <c r="S240" s="8" t="str">
        <f t="shared" si="9"/>
        <v>-</v>
      </c>
      <c r="T240" s="8" t="s">
        <v>1894</v>
      </c>
      <c r="U240" s="31">
        <v>4498</v>
      </c>
      <c r="V240" s="31" t="s">
        <v>1644</v>
      </c>
      <c r="W240" s="118"/>
      <c r="X240" s="60" t="s">
        <v>2212</v>
      </c>
      <c r="Y240" s="6" t="s">
        <v>568</v>
      </c>
    </row>
    <row r="241" spans="1:33" ht="30" customHeight="1" x14ac:dyDescent="0.15">
      <c r="A241" s="4"/>
      <c r="B241" s="10" t="s">
        <v>1435</v>
      </c>
      <c r="C241" s="10" t="s">
        <v>1436</v>
      </c>
      <c r="D241" s="24" t="s">
        <v>1424</v>
      </c>
      <c r="E241" s="18" t="s">
        <v>564</v>
      </c>
      <c r="F241" s="8" t="s">
        <v>346</v>
      </c>
      <c r="G241" s="8" t="s">
        <v>280</v>
      </c>
      <c r="H241" s="10" t="s">
        <v>174</v>
      </c>
      <c r="I241" s="8" t="s">
        <v>38</v>
      </c>
      <c r="J241" s="8" t="s">
        <v>2</v>
      </c>
      <c r="K241" s="8" t="s">
        <v>74</v>
      </c>
      <c r="L241" s="8">
        <v>29</v>
      </c>
      <c r="M241" s="11" t="s">
        <v>349</v>
      </c>
      <c r="N241" s="8" t="s">
        <v>1882</v>
      </c>
      <c r="O241" s="12">
        <v>1018</v>
      </c>
      <c r="P241" s="20" t="s">
        <v>1892</v>
      </c>
      <c r="Q241" s="29">
        <v>19484</v>
      </c>
      <c r="R241" s="30" t="s">
        <v>83</v>
      </c>
      <c r="S241" s="8" t="str">
        <f t="shared" si="9"/>
        <v>-</v>
      </c>
      <c r="T241" s="8" t="s">
        <v>1894</v>
      </c>
      <c r="U241" s="31">
        <v>9683</v>
      </c>
      <c r="V241" s="31" t="s">
        <v>1644</v>
      </c>
      <c r="W241" s="118"/>
      <c r="X241" s="107" t="s">
        <v>2214</v>
      </c>
      <c r="Y241" s="6" t="s">
        <v>319</v>
      </c>
    </row>
    <row r="242" spans="1:33" ht="30" customHeight="1" x14ac:dyDescent="0.15">
      <c r="A242" s="4"/>
      <c r="B242" s="10" t="s">
        <v>1435</v>
      </c>
      <c r="C242" s="10" t="s">
        <v>1436</v>
      </c>
      <c r="D242" s="24" t="s">
        <v>1424</v>
      </c>
      <c r="E242" s="18" t="s">
        <v>564</v>
      </c>
      <c r="F242" s="8" t="s">
        <v>575</v>
      </c>
      <c r="G242" s="8" t="s">
        <v>537</v>
      </c>
      <c r="H242" s="10" t="s">
        <v>175</v>
      </c>
      <c r="I242" s="8" t="s">
        <v>38</v>
      </c>
      <c r="J242" s="8" t="s">
        <v>2</v>
      </c>
      <c r="K242" s="8" t="s">
        <v>103</v>
      </c>
      <c r="L242" s="8">
        <v>31</v>
      </c>
      <c r="M242" s="11" t="s">
        <v>349</v>
      </c>
      <c r="N242" s="8" t="s">
        <v>1882</v>
      </c>
      <c r="O242" s="12">
        <v>517.78</v>
      </c>
      <c r="P242" s="20" t="s">
        <v>1892</v>
      </c>
      <c r="Q242" s="29">
        <v>9048</v>
      </c>
      <c r="R242" s="30" t="s">
        <v>83</v>
      </c>
      <c r="S242" s="8" t="str">
        <f t="shared" si="9"/>
        <v>-</v>
      </c>
      <c r="T242" s="8" t="s">
        <v>1894</v>
      </c>
      <c r="U242" s="31">
        <v>3957</v>
      </c>
      <c r="V242" s="31" t="s">
        <v>1644</v>
      </c>
      <c r="W242" s="118"/>
      <c r="X242" s="107" t="s">
        <v>2220</v>
      </c>
      <c r="Y242" s="6" t="s">
        <v>569</v>
      </c>
    </row>
    <row r="243" spans="1:33" ht="30" customHeight="1" x14ac:dyDescent="0.15">
      <c r="A243" s="4"/>
      <c r="B243" s="10" t="s">
        <v>1435</v>
      </c>
      <c r="C243" s="10" t="s">
        <v>1436</v>
      </c>
      <c r="D243" s="24" t="s">
        <v>1424</v>
      </c>
      <c r="E243" s="18" t="s">
        <v>564</v>
      </c>
      <c r="F243" s="8" t="s">
        <v>563</v>
      </c>
      <c r="G243" s="8" t="s">
        <v>1140</v>
      </c>
      <c r="H243" s="10" t="s">
        <v>176</v>
      </c>
      <c r="I243" s="8" t="s">
        <v>38</v>
      </c>
      <c r="J243" s="8" t="s">
        <v>2</v>
      </c>
      <c r="K243" s="8" t="s">
        <v>26</v>
      </c>
      <c r="L243" s="8">
        <v>28</v>
      </c>
      <c r="M243" s="11" t="s">
        <v>349</v>
      </c>
      <c r="N243" s="8" t="s">
        <v>1882</v>
      </c>
      <c r="O243" s="12">
        <v>782</v>
      </c>
      <c r="P243" s="20" t="s">
        <v>1892</v>
      </c>
      <c r="Q243" s="29">
        <v>19119</v>
      </c>
      <c r="R243" s="30" t="s">
        <v>83</v>
      </c>
      <c r="S243" s="8" t="str">
        <f t="shared" si="9"/>
        <v>-</v>
      </c>
      <c r="T243" s="8" t="s">
        <v>1894</v>
      </c>
      <c r="U243" s="31">
        <v>7979</v>
      </c>
      <c r="V243" s="31" t="s">
        <v>1644</v>
      </c>
      <c r="W243" s="118"/>
      <c r="X243" s="115" t="s">
        <v>2230</v>
      </c>
      <c r="Y243" s="6" t="s">
        <v>570</v>
      </c>
    </row>
    <row r="244" spans="1:33" ht="30" customHeight="1" x14ac:dyDescent="0.15">
      <c r="A244" s="4"/>
      <c r="B244" s="10" t="s">
        <v>1435</v>
      </c>
      <c r="C244" s="10" t="s">
        <v>1436</v>
      </c>
      <c r="D244" s="24" t="s">
        <v>1424</v>
      </c>
      <c r="E244" s="18" t="s">
        <v>564</v>
      </c>
      <c r="F244" s="8" t="s">
        <v>576</v>
      </c>
      <c r="G244" s="8" t="s">
        <v>373</v>
      </c>
      <c r="H244" s="10" t="s">
        <v>177</v>
      </c>
      <c r="I244" s="8" t="s">
        <v>38</v>
      </c>
      <c r="J244" s="8" t="s">
        <v>2</v>
      </c>
      <c r="K244" s="8" t="s">
        <v>27</v>
      </c>
      <c r="L244" s="8">
        <v>21</v>
      </c>
      <c r="M244" s="11" t="s">
        <v>349</v>
      </c>
      <c r="N244" s="8" t="s">
        <v>1884</v>
      </c>
      <c r="O244" s="12">
        <v>1030</v>
      </c>
      <c r="P244" s="20" t="s">
        <v>1892</v>
      </c>
      <c r="Q244" s="29">
        <v>15206</v>
      </c>
      <c r="R244" s="30" t="s">
        <v>83</v>
      </c>
      <c r="S244" s="8" t="str">
        <f t="shared" si="9"/>
        <v>-</v>
      </c>
      <c r="T244" s="8" t="s">
        <v>1894</v>
      </c>
      <c r="U244" s="31">
        <v>10106</v>
      </c>
      <c r="V244" s="31" t="s">
        <v>1644</v>
      </c>
      <c r="W244" s="118"/>
      <c r="X244" s="60" t="s">
        <v>2224</v>
      </c>
      <c r="Y244" s="6" t="s">
        <v>571</v>
      </c>
    </row>
    <row r="245" spans="1:33" ht="30" customHeight="1" x14ac:dyDescent="0.15">
      <c r="A245" s="4"/>
      <c r="B245" s="10" t="s">
        <v>1435</v>
      </c>
      <c r="C245" s="10" t="s">
        <v>1436</v>
      </c>
      <c r="D245" s="24" t="s">
        <v>1424</v>
      </c>
      <c r="E245" s="18" t="s">
        <v>564</v>
      </c>
      <c r="F245" s="8" t="s">
        <v>577</v>
      </c>
      <c r="G245" s="8" t="s">
        <v>269</v>
      </c>
      <c r="H245" s="10" t="s">
        <v>178</v>
      </c>
      <c r="I245" s="8" t="s">
        <v>38</v>
      </c>
      <c r="J245" s="8" t="s">
        <v>2</v>
      </c>
      <c r="K245" s="8" t="s">
        <v>155</v>
      </c>
      <c r="L245" s="8">
        <v>11</v>
      </c>
      <c r="M245" s="11" t="s">
        <v>349</v>
      </c>
      <c r="N245" s="8" t="s">
        <v>1884</v>
      </c>
      <c r="O245" s="12">
        <v>64.930000000000007</v>
      </c>
      <c r="P245" s="20" t="s">
        <v>1892</v>
      </c>
      <c r="Q245" s="29">
        <v>1856</v>
      </c>
      <c r="R245" s="30" t="s">
        <v>83</v>
      </c>
      <c r="S245" s="8" t="str">
        <f t="shared" si="9"/>
        <v>-</v>
      </c>
      <c r="T245" s="8" t="s">
        <v>1894</v>
      </c>
      <c r="U245" s="31">
        <v>2446</v>
      </c>
      <c r="V245" s="31" t="s">
        <v>1644</v>
      </c>
      <c r="W245" s="118"/>
      <c r="X245" s="107" t="s">
        <v>2188</v>
      </c>
      <c r="Y245" s="6" t="s">
        <v>457</v>
      </c>
    </row>
    <row r="246" spans="1:33" ht="30" customHeight="1" x14ac:dyDescent="0.15">
      <c r="A246" s="4"/>
      <c r="B246" s="10" t="s">
        <v>1435</v>
      </c>
      <c r="C246" s="10" t="s">
        <v>1860</v>
      </c>
      <c r="D246" s="24" t="s">
        <v>1424</v>
      </c>
      <c r="E246" s="18" t="s">
        <v>504</v>
      </c>
      <c r="F246" s="8" t="s">
        <v>572</v>
      </c>
      <c r="G246" s="8" t="s">
        <v>281</v>
      </c>
      <c r="H246" s="10" t="s">
        <v>182</v>
      </c>
      <c r="I246" s="8"/>
      <c r="J246" s="8" t="s">
        <v>69</v>
      </c>
      <c r="K246" s="8" t="s">
        <v>28</v>
      </c>
      <c r="L246" s="8">
        <v>48</v>
      </c>
      <c r="M246" s="11" t="s">
        <v>26</v>
      </c>
      <c r="N246" s="8" t="s">
        <v>1886</v>
      </c>
      <c r="O246" s="12">
        <v>445.43</v>
      </c>
      <c r="P246" s="20" t="s">
        <v>1892</v>
      </c>
      <c r="Q246" s="29" t="s">
        <v>83</v>
      </c>
      <c r="R246" s="30" t="s">
        <v>83</v>
      </c>
      <c r="S246" s="8" t="str">
        <f>IF(R246="-","-",IF(ISNUMBER(R246),IF(R246&gt;=0.6,"A",IF(R246&gt;=0.3,"B","C")),"C"))</f>
        <v>-</v>
      </c>
      <c r="T246" s="8" t="s">
        <v>1894</v>
      </c>
      <c r="U246" s="31">
        <v>953</v>
      </c>
      <c r="V246" s="31" t="s">
        <v>1680</v>
      </c>
      <c r="W246" s="118"/>
      <c r="X246" s="60"/>
      <c r="Y246" s="6" t="s">
        <v>1952</v>
      </c>
      <c r="Z246" s="131" t="s">
        <v>2117</v>
      </c>
      <c r="AA246" s="132"/>
      <c r="AB246" s="132"/>
      <c r="AC246" s="132"/>
      <c r="AD246" s="101"/>
      <c r="AE246" s="101"/>
      <c r="AF246" s="101"/>
      <c r="AG246" s="101"/>
    </row>
    <row r="247" spans="1:33" ht="30" customHeight="1" x14ac:dyDescent="0.15">
      <c r="A247" s="4"/>
      <c r="B247" s="10" t="s">
        <v>1435</v>
      </c>
      <c r="C247" s="10" t="s">
        <v>1860</v>
      </c>
      <c r="D247" s="24" t="s">
        <v>1424</v>
      </c>
      <c r="E247" s="18" t="s">
        <v>504</v>
      </c>
      <c r="F247" s="8" t="s">
        <v>572</v>
      </c>
      <c r="G247" s="8" t="s">
        <v>286</v>
      </c>
      <c r="H247" s="10" t="s">
        <v>180</v>
      </c>
      <c r="I247" s="8"/>
      <c r="J247" s="8" t="s">
        <v>3</v>
      </c>
      <c r="K247" s="8" t="s">
        <v>192</v>
      </c>
      <c r="L247" s="8">
        <v>250</v>
      </c>
      <c r="M247" s="11" t="s">
        <v>4</v>
      </c>
      <c r="N247" s="8" t="s">
        <v>1887</v>
      </c>
      <c r="O247" s="12">
        <v>208.6</v>
      </c>
      <c r="P247" s="20" t="s">
        <v>1895</v>
      </c>
      <c r="Q247" s="29">
        <v>757</v>
      </c>
      <c r="R247" s="30" t="s">
        <v>83</v>
      </c>
      <c r="S247" s="8" t="str">
        <f t="shared" si="9"/>
        <v>-</v>
      </c>
      <c r="T247" s="8" t="s">
        <v>1894</v>
      </c>
      <c r="U247" s="31">
        <v>3253</v>
      </c>
      <c r="V247" s="31" t="s">
        <v>1680</v>
      </c>
      <c r="W247" s="118"/>
      <c r="X247" s="60"/>
      <c r="Y247" s="6" t="s">
        <v>1953</v>
      </c>
      <c r="Z247" s="131"/>
      <c r="AA247" s="132"/>
      <c r="AB247" s="132"/>
      <c r="AC247" s="132"/>
      <c r="AD247" s="101"/>
      <c r="AE247" s="101"/>
      <c r="AF247" s="101"/>
      <c r="AG247" s="101"/>
    </row>
    <row r="248" spans="1:33" ht="30" customHeight="1" x14ac:dyDescent="0.15">
      <c r="A248" s="4"/>
      <c r="B248" s="10" t="s">
        <v>1435</v>
      </c>
      <c r="C248" s="10" t="s">
        <v>1860</v>
      </c>
      <c r="D248" s="24" t="s">
        <v>1424</v>
      </c>
      <c r="E248" s="18" t="s">
        <v>504</v>
      </c>
      <c r="F248" s="8" t="s">
        <v>572</v>
      </c>
      <c r="G248" s="8" t="s">
        <v>578</v>
      </c>
      <c r="H248" s="10" t="s">
        <v>181</v>
      </c>
      <c r="I248" s="8"/>
      <c r="J248" s="8" t="s">
        <v>69</v>
      </c>
      <c r="K248" s="8" t="s">
        <v>103</v>
      </c>
      <c r="L248" s="8">
        <v>31</v>
      </c>
      <c r="M248" s="11" t="s">
        <v>349</v>
      </c>
      <c r="N248" s="8" t="s">
        <v>1886</v>
      </c>
      <c r="O248" s="12">
        <v>1738.91</v>
      </c>
      <c r="P248" s="20" t="s">
        <v>1892</v>
      </c>
      <c r="Q248" s="29" t="s">
        <v>83</v>
      </c>
      <c r="R248" s="30" t="s">
        <v>83</v>
      </c>
      <c r="S248" s="8" t="str">
        <f>IF(R248="-","-",IF(ISNUMBER(R248),IF(R248&gt;=0.6,"A",IF(R248&gt;=0.3,"B","C")),"C"))</f>
        <v>-</v>
      </c>
      <c r="T248" s="8" t="s">
        <v>1894</v>
      </c>
      <c r="U248" s="31">
        <v>9500</v>
      </c>
      <c r="V248" s="31" t="s">
        <v>1680</v>
      </c>
      <c r="W248" s="118" t="s">
        <v>2353</v>
      </c>
      <c r="X248" s="60"/>
      <c r="Y248" s="6" t="s">
        <v>579</v>
      </c>
      <c r="Z248" s="131"/>
      <c r="AA248" s="132"/>
      <c r="AB248" s="132"/>
      <c r="AC248" s="132"/>
    </row>
    <row r="249" spans="1:33" ht="30" customHeight="1" x14ac:dyDescent="0.15">
      <c r="A249" s="4"/>
      <c r="B249" s="10" t="s">
        <v>1435</v>
      </c>
      <c r="C249" s="10" t="s">
        <v>1860</v>
      </c>
      <c r="D249" s="24" t="s">
        <v>1424</v>
      </c>
      <c r="E249" s="18" t="s">
        <v>504</v>
      </c>
      <c r="F249" s="8" t="s">
        <v>572</v>
      </c>
      <c r="G249" s="8" t="s">
        <v>278</v>
      </c>
      <c r="H249" s="10" t="s">
        <v>183</v>
      </c>
      <c r="I249" s="8"/>
      <c r="J249" s="8" t="s">
        <v>3</v>
      </c>
      <c r="K249" s="8" t="s">
        <v>193</v>
      </c>
      <c r="L249" s="8">
        <v>130</v>
      </c>
      <c r="M249" s="11" t="s">
        <v>349</v>
      </c>
      <c r="N249" s="8" t="s">
        <v>1887</v>
      </c>
      <c r="O249" s="12">
        <v>72.87</v>
      </c>
      <c r="P249" s="20" t="s">
        <v>1895</v>
      </c>
      <c r="Q249" s="29" t="s">
        <v>83</v>
      </c>
      <c r="R249" s="30" t="s">
        <v>83</v>
      </c>
      <c r="S249" s="8" t="str">
        <f t="shared" si="9"/>
        <v>-</v>
      </c>
      <c r="T249" s="8" t="s">
        <v>1894</v>
      </c>
      <c r="U249" s="31">
        <v>23</v>
      </c>
      <c r="V249" s="31" t="s">
        <v>1681</v>
      </c>
      <c r="W249" s="118"/>
      <c r="X249" s="60"/>
      <c r="Y249" s="6" t="s">
        <v>580</v>
      </c>
    </row>
    <row r="250" spans="1:33" ht="30" customHeight="1" x14ac:dyDescent="0.15">
      <c r="A250" s="4"/>
      <c r="B250" s="10" t="s">
        <v>1435</v>
      </c>
      <c r="C250" s="10" t="s">
        <v>1861</v>
      </c>
      <c r="D250" s="24" t="s">
        <v>1424</v>
      </c>
      <c r="E250" s="18" t="s">
        <v>504</v>
      </c>
      <c r="F250" s="8" t="s">
        <v>572</v>
      </c>
      <c r="G250" s="8" t="s">
        <v>283</v>
      </c>
      <c r="H250" s="10" t="s">
        <v>179</v>
      </c>
      <c r="I250" s="8"/>
      <c r="J250" s="8" t="s">
        <v>3</v>
      </c>
      <c r="K250" s="8" t="s">
        <v>35</v>
      </c>
      <c r="L250" s="8">
        <v>23</v>
      </c>
      <c r="M250" s="11" t="s">
        <v>349</v>
      </c>
      <c r="N250" s="8" t="s">
        <v>1886</v>
      </c>
      <c r="O250" s="12">
        <v>291.49</v>
      </c>
      <c r="P250" s="20" t="s">
        <v>1892</v>
      </c>
      <c r="Q250" s="29">
        <v>8806</v>
      </c>
      <c r="R250" s="30" t="s">
        <v>83</v>
      </c>
      <c r="S250" s="8" t="str">
        <f>IF(R250="-","-",IF(ISNUMBER(R250),IF(R250&gt;=0.6,"A",IF(R250&gt;=0.3,"B","C")),"C"))</f>
        <v>-</v>
      </c>
      <c r="T250" s="8" t="s">
        <v>1890</v>
      </c>
      <c r="U250" s="31">
        <v>4208</v>
      </c>
      <c r="V250" s="31" t="s">
        <v>1692</v>
      </c>
      <c r="W250" s="118"/>
      <c r="X250" s="60"/>
      <c r="Y250" s="6" t="s">
        <v>581</v>
      </c>
    </row>
    <row r="251" spans="1:33" ht="30" customHeight="1" x14ac:dyDescent="0.15">
      <c r="A251" s="4"/>
      <c r="B251" s="10" t="s">
        <v>1435</v>
      </c>
      <c r="C251" s="10" t="s">
        <v>1860</v>
      </c>
      <c r="D251" s="24" t="s">
        <v>1424</v>
      </c>
      <c r="E251" s="18" t="s">
        <v>504</v>
      </c>
      <c r="F251" s="8" t="s">
        <v>560</v>
      </c>
      <c r="G251" s="8" t="s">
        <v>267</v>
      </c>
      <c r="H251" s="10" t="s">
        <v>184</v>
      </c>
      <c r="I251" s="8"/>
      <c r="J251" s="8" t="s">
        <v>3</v>
      </c>
      <c r="K251" s="8" t="s">
        <v>194</v>
      </c>
      <c r="L251" s="8">
        <v>156</v>
      </c>
      <c r="M251" s="11" t="s">
        <v>349</v>
      </c>
      <c r="N251" s="8" t="s">
        <v>1887</v>
      </c>
      <c r="O251" s="12">
        <v>27.2</v>
      </c>
      <c r="P251" s="20" t="s">
        <v>1895</v>
      </c>
      <c r="Q251" s="29" t="s">
        <v>83</v>
      </c>
      <c r="R251" s="30" t="s">
        <v>83</v>
      </c>
      <c r="S251" s="8" t="str">
        <f t="shared" si="9"/>
        <v>-</v>
      </c>
      <c r="T251" s="8" t="s">
        <v>1894</v>
      </c>
      <c r="U251" s="31">
        <v>52</v>
      </c>
      <c r="V251" s="31" t="s">
        <v>1681</v>
      </c>
      <c r="W251" s="118"/>
      <c r="X251" s="60"/>
      <c r="Y251" s="6" t="s">
        <v>1955</v>
      </c>
    </row>
    <row r="252" spans="1:33" ht="30" customHeight="1" x14ac:dyDescent="0.15">
      <c r="A252" s="4"/>
      <c r="B252" s="10" t="s">
        <v>1435</v>
      </c>
      <c r="C252" s="10" t="s">
        <v>1860</v>
      </c>
      <c r="D252" s="24" t="s">
        <v>1424</v>
      </c>
      <c r="E252" s="18" t="s">
        <v>521</v>
      </c>
      <c r="F252" s="8" t="s">
        <v>562</v>
      </c>
      <c r="G252" s="8" t="s">
        <v>522</v>
      </c>
      <c r="H252" s="10" t="s">
        <v>185</v>
      </c>
      <c r="I252" s="8"/>
      <c r="J252" s="8" t="s">
        <v>69</v>
      </c>
      <c r="K252" s="8" t="s">
        <v>21</v>
      </c>
      <c r="L252" s="8">
        <v>37</v>
      </c>
      <c r="M252" s="11" t="s">
        <v>349</v>
      </c>
      <c r="N252" s="8" t="s">
        <v>1886</v>
      </c>
      <c r="O252" s="12">
        <v>195.2</v>
      </c>
      <c r="P252" s="20" t="s">
        <v>1892</v>
      </c>
      <c r="Q252" s="29" t="s">
        <v>83</v>
      </c>
      <c r="R252" s="30" t="s">
        <v>83</v>
      </c>
      <c r="S252" s="8" t="str">
        <f t="shared" si="9"/>
        <v>-</v>
      </c>
      <c r="T252" s="8" t="s">
        <v>1894</v>
      </c>
      <c r="U252" s="31">
        <v>4</v>
      </c>
      <c r="V252" s="31" t="s">
        <v>1681</v>
      </c>
      <c r="W252" s="118"/>
      <c r="X252" s="60"/>
      <c r="Y252" s="6" t="s">
        <v>1954</v>
      </c>
    </row>
    <row r="253" spans="1:33" ht="30" customHeight="1" x14ac:dyDescent="0.15">
      <c r="A253" s="4"/>
      <c r="B253" s="10" t="s">
        <v>1435</v>
      </c>
      <c r="C253" s="10" t="s">
        <v>1860</v>
      </c>
      <c r="D253" s="24" t="s">
        <v>1424</v>
      </c>
      <c r="E253" s="18" t="s">
        <v>504</v>
      </c>
      <c r="F253" s="8" t="s">
        <v>574</v>
      </c>
      <c r="G253" s="8" t="s">
        <v>525</v>
      </c>
      <c r="H253" s="10" t="s">
        <v>187</v>
      </c>
      <c r="I253" s="8"/>
      <c r="J253" s="8" t="s">
        <v>3</v>
      </c>
      <c r="K253" s="8" t="s">
        <v>195</v>
      </c>
      <c r="L253" s="8">
        <v>109</v>
      </c>
      <c r="M253" s="11" t="s">
        <v>201</v>
      </c>
      <c r="N253" s="8" t="s">
        <v>1887</v>
      </c>
      <c r="O253" s="12">
        <v>326.97000000000003</v>
      </c>
      <c r="P253" s="20" t="s">
        <v>1892</v>
      </c>
      <c r="Q253" s="29">
        <v>3640</v>
      </c>
      <c r="R253" s="30" t="s">
        <v>83</v>
      </c>
      <c r="S253" s="8" t="str">
        <f t="shared" si="9"/>
        <v>-</v>
      </c>
      <c r="T253" s="8" t="s">
        <v>1894</v>
      </c>
      <c r="U253" s="31">
        <v>2402</v>
      </c>
      <c r="V253" s="31" t="s">
        <v>1681</v>
      </c>
      <c r="W253" s="118" t="s">
        <v>2346</v>
      </c>
      <c r="X253" s="60"/>
      <c r="Y253" s="6" t="s">
        <v>582</v>
      </c>
    </row>
    <row r="254" spans="1:33" ht="30" customHeight="1" x14ac:dyDescent="0.15">
      <c r="A254" s="4"/>
      <c r="B254" s="10" t="s">
        <v>1435</v>
      </c>
      <c r="C254" s="10" t="s">
        <v>1860</v>
      </c>
      <c r="D254" s="24" t="s">
        <v>1424</v>
      </c>
      <c r="E254" s="18" t="s">
        <v>504</v>
      </c>
      <c r="F254" s="8" t="s">
        <v>574</v>
      </c>
      <c r="G254" s="8" t="s">
        <v>272</v>
      </c>
      <c r="H254" s="10" t="s">
        <v>186</v>
      </c>
      <c r="I254" s="8" t="s">
        <v>38</v>
      </c>
      <c r="J254" s="69" t="s">
        <v>1823</v>
      </c>
      <c r="K254" s="8" t="s">
        <v>74</v>
      </c>
      <c r="L254" s="8">
        <v>29</v>
      </c>
      <c r="M254" s="11" t="s">
        <v>349</v>
      </c>
      <c r="N254" s="8" t="s">
        <v>1882</v>
      </c>
      <c r="O254" s="12">
        <v>164</v>
      </c>
      <c r="P254" s="20" t="s">
        <v>1892</v>
      </c>
      <c r="Q254" s="29">
        <v>619</v>
      </c>
      <c r="R254" s="30" t="s">
        <v>83</v>
      </c>
      <c r="S254" s="8" t="str">
        <f t="shared" si="9"/>
        <v>-</v>
      </c>
      <c r="T254" s="8" t="s">
        <v>1894</v>
      </c>
      <c r="U254" s="31">
        <v>802</v>
      </c>
      <c r="V254" s="31" t="s">
        <v>1681</v>
      </c>
      <c r="W254" s="118"/>
      <c r="X254" s="107" t="s">
        <v>2237</v>
      </c>
      <c r="Y254" s="6" t="s">
        <v>2236</v>
      </c>
    </row>
    <row r="255" spans="1:33" ht="45" customHeight="1" x14ac:dyDescent="0.15">
      <c r="A255" s="4"/>
      <c r="B255" s="10" t="s">
        <v>1435</v>
      </c>
      <c r="C255" s="10" t="s">
        <v>1860</v>
      </c>
      <c r="D255" s="24" t="s">
        <v>1424</v>
      </c>
      <c r="E255" s="18" t="s">
        <v>488</v>
      </c>
      <c r="F255" s="8" t="s">
        <v>573</v>
      </c>
      <c r="G255" s="8" t="s">
        <v>452</v>
      </c>
      <c r="H255" s="10" t="s">
        <v>188</v>
      </c>
      <c r="I255" s="8"/>
      <c r="J255" s="8" t="s">
        <v>69</v>
      </c>
      <c r="K255" s="8" t="s">
        <v>67</v>
      </c>
      <c r="L255" s="8">
        <v>36</v>
      </c>
      <c r="M255" s="11" t="s">
        <v>349</v>
      </c>
      <c r="N255" s="8" t="s">
        <v>1882</v>
      </c>
      <c r="O255" s="12">
        <v>481</v>
      </c>
      <c r="P255" s="20" t="s">
        <v>1892</v>
      </c>
      <c r="Q255" s="29">
        <v>1645</v>
      </c>
      <c r="R255" s="30" t="s">
        <v>83</v>
      </c>
      <c r="S255" s="8" t="str">
        <f t="shared" si="9"/>
        <v>-</v>
      </c>
      <c r="T255" s="8" t="s">
        <v>1894</v>
      </c>
      <c r="U255" s="31">
        <v>4331</v>
      </c>
      <c r="V255" s="31" t="s">
        <v>1681</v>
      </c>
      <c r="W255" s="118"/>
      <c r="X255" s="60"/>
      <c r="Y255" s="6" t="s">
        <v>1939</v>
      </c>
    </row>
    <row r="256" spans="1:33" ht="30" customHeight="1" x14ac:dyDescent="0.15">
      <c r="A256" s="4"/>
      <c r="B256" s="10" t="s">
        <v>1435</v>
      </c>
      <c r="C256" s="10" t="s">
        <v>1860</v>
      </c>
      <c r="D256" s="24" t="s">
        <v>1424</v>
      </c>
      <c r="E256" s="18" t="s">
        <v>534</v>
      </c>
      <c r="F256" s="8" t="s">
        <v>346</v>
      </c>
      <c r="G256" s="8" t="s">
        <v>280</v>
      </c>
      <c r="H256" s="10" t="s">
        <v>584</v>
      </c>
      <c r="I256" s="8" t="s">
        <v>38</v>
      </c>
      <c r="J256" s="8" t="s">
        <v>2</v>
      </c>
      <c r="K256" s="8" t="s">
        <v>74</v>
      </c>
      <c r="L256" s="8">
        <v>29</v>
      </c>
      <c r="M256" s="11" t="s">
        <v>349</v>
      </c>
      <c r="N256" s="8" t="s">
        <v>1882</v>
      </c>
      <c r="O256" s="12">
        <v>71</v>
      </c>
      <c r="P256" s="20" t="s">
        <v>1892</v>
      </c>
      <c r="Q256" s="29">
        <v>64</v>
      </c>
      <c r="R256" s="30" t="s">
        <v>83</v>
      </c>
      <c r="S256" s="8" t="str">
        <f t="shared" si="9"/>
        <v>-</v>
      </c>
      <c r="T256" s="8" t="s">
        <v>1894</v>
      </c>
      <c r="U256" s="31" t="s">
        <v>83</v>
      </c>
      <c r="V256" s="31" t="s">
        <v>1681</v>
      </c>
      <c r="W256" s="118"/>
      <c r="X256" s="107" t="s">
        <v>2215</v>
      </c>
      <c r="Y256" s="6" t="s">
        <v>1940</v>
      </c>
    </row>
    <row r="257" spans="1:31" ht="30" customHeight="1" x14ac:dyDescent="0.15">
      <c r="A257" s="4"/>
      <c r="B257" s="10" t="s">
        <v>1435</v>
      </c>
      <c r="C257" s="10" t="s">
        <v>1861</v>
      </c>
      <c r="D257" s="24" t="s">
        <v>1424</v>
      </c>
      <c r="E257" s="18" t="s">
        <v>538</v>
      </c>
      <c r="F257" s="8" t="s">
        <v>575</v>
      </c>
      <c r="G257" s="8" t="s">
        <v>537</v>
      </c>
      <c r="H257" s="10" t="s">
        <v>189</v>
      </c>
      <c r="I257" s="8"/>
      <c r="J257" s="8" t="s">
        <v>2</v>
      </c>
      <c r="K257" s="8" t="s">
        <v>14</v>
      </c>
      <c r="L257" s="8">
        <v>45</v>
      </c>
      <c r="M257" s="11" t="s">
        <v>196</v>
      </c>
      <c r="N257" s="8" t="s">
        <v>1884</v>
      </c>
      <c r="O257" s="12">
        <v>668.95</v>
      </c>
      <c r="P257" s="20" t="s">
        <v>1892</v>
      </c>
      <c r="Q257" s="29">
        <v>3127</v>
      </c>
      <c r="R257" s="30" t="s">
        <v>83</v>
      </c>
      <c r="S257" s="8" t="str">
        <f t="shared" si="9"/>
        <v>-</v>
      </c>
      <c r="T257" s="8" t="s">
        <v>1894</v>
      </c>
      <c r="U257" s="31">
        <v>5947</v>
      </c>
      <c r="V257" s="31" t="s">
        <v>1681</v>
      </c>
      <c r="W257" s="118"/>
      <c r="X257" s="60"/>
      <c r="Y257" s="6" t="s">
        <v>583</v>
      </c>
    </row>
    <row r="258" spans="1:31" ht="30" customHeight="1" x14ac:dyDescent="0.15">
      <c r="A258" s="4"/>
      <c r="B258" s="10" t="s">
        <v>1435</v>
      </c>
      <c r="C258" s="10" t="s">
        <v>1861</v>
      </c>
      <c r="D258" s="24" t="s">
        <v>1424</v>
      </c>
      <c r="E258" s="18" t="s">
        <v>504</v>
      </c>
      <c r="F258" s="8" t="s">
        <v>577</v>
      </c>
      <c r="G258" s="8" t="s">
        <v>273</v>
      </c>
      <c r="H258" s="10" t="s">
        <v>190</v>
      </c>
      <c r="I258" s="8"/>
      <c r="J258" s="8" t="s">
        <v>3</v>
      </c>
      <c r="K258" s="8" t="s">
        <v>24</v>
      </c>
      <c r="L258" s="8">
        <v>71</v>
      </c>
      <c r="M258" s="11" t="s">
        <v>349</v>
      </c>
      <c r="N258" s="8" t="s">
        <v>1883</v>
      </c>
      <c r="O258" s="12">
        <v>456.05</v>
      </c>
      <c r="P258" s="20" t="s">
        <v>1892</v>
      </c>
      <c r="Q258" s="29" t="s">
        <v>83</v>
      </c>
      <c r="R258" s="30" t="s">
        <v>83</v>
      </c>
      <c r="S258" s="8" t="str">
        <f t="shared" si="9"/>
        <v>-</v>
      </c>
      <c r="T258" s="8" t="s">
        <v>1894</v>
      </c>
      <c r="U258" s="31">
        <v>2998</v>
      </c>
      <c r="V258" s="31" t="s">
        <v>1681</v>
      </c>
      <c r="W258" s="118" t="s">
        <v>2120</v>
      </c>
      <c r="X258" s="60"/>
      <c r="Y258" s="6" t="s">
        <v>1942</v>
      </c>
    </row>
    <row r="259" spans="1:31" ht="30" customHeight="1" x14ac:dyDescent="0.15">
      <c r="A259" s="4"/>
      <c r="B259" s="10" t="s">
        <v>1435</v>
      </c>
      <c r="C259" s="10" t="s">
        <v>1860</v>
      </c>
      <c r="D259" s="24" t="s">
        <v>1424</v>
      </c>
      <c r="E259" s="18" t="s">
        <v>504</v>
      </c>
      <c r="F259" s="8" t="s">
        <v>577</v>
      </c>
      <c r="G259" s="8" t="s">
        <v>273</v>
      </c>
      <c r="H259" s="10" t="s">
        <v>191</v>
      </c>
      <c r="I259" s="8"/>
      <c r="J259" s="8" t="s">
        <v>69</v>
      </c>
      <c r="K259" s="8" t="s">
        <v>30</v>
      </c>
      <c r="L259" s="8">
        <v>35</v>
      </c>
      <c r="M259" s="11" t="s">
        <v>349</v>
      </c>
      <c r="N259" s="8" t="s">
        <v>1886</v>
      </c>
      <c r="O259" s="12">
        <v>765.28</v>
      </c>
      <c r="P259" s="20" t="s">
        <v>1892</v>
      </c>
      <c r="Q259" s="29">
        <v>2001</v>
      </c>
      <c r="R259" s="30" t="s">
        <v>83</v>
      </c>
      <c r="S259" s="8" t="str">
        <f>IF(R259="-","-",IF(ISNUMBER(R259),IF(R259&gt;=0.6,"A",IF(R259&gt;=0.3,"B","C")),"C"))</f>
        <v>-</v>
      </c>
      <c r="T259" s="8" t="s">
        <v>1890</v>
      </c>
      <c r="U259" s="31">
        <v>6518</v>
      </c>
      <c r="V259" s="31" t="s">
        <v>1680</v>
      </c>
      <c r="W259" s="118" t="s">
        <v>2120</v>
      </c>
      <c r="X259" s="60"/>
      <c r="Y259" s="6" t="s">
        <v>1941</v>
      </c>
    </row>
    <row r="260" spans="1:31" ht="30" customHeight="1" x14ac:dyDescent="0.15">
      <c r="A260" s="4"/>
      <c r="B260" s="10" t="s">
        <v>1437</v>
      </c>
      <c r="C260" s="10" t="s">
        <v>1862</v>
      </c>
      <c r="D260" s="24" t="s">
        <v>1408</v>
      </c>
      <c r="E260" s="18" t="s">
        <v>1177</v>
      </c>
      <c r="F260" s="8" t="s">
        <v>572</v>
      </c>
      <c r="G260" s="8" t="s">
        <v>578</v>
      </c>
      <c r="H260" s="10" t="s">
        <v>592</v>
      </c>
      <c r="I260" s="8" t="s">
        <v>38</v>
      </c>
      <c r="J260" s="8" t="s">
        <v>2</v>
      </c>
      <c r="K260" s="8" t="s">
        <v>203</v>
      </c>
      <c r="L260" s="8">
        <v>8</v>
      </c>
      <c r="M260" s="11"/>
      <c r="N260" s="8" t="s">
        <v>1884</v>
      </c>
      <c r="O260" s="12">
        <v>17632</v>
      </c>
      <c r="P260" s="20" t="s">
        <v>1892</v>
      </c>
      <c r="Q260" s="29">
        <v>296427</v>
      </c>
      <c r="R260" s="30">
        <v>0.7</v>
      </c>
      <c r="S260" s="8" t="str">
        <f t="shared" si="9"/>
        <v>A</v>
      </c>
      <c r="T260" s="8" t="s">
        <v>1890</v>
      </c>
      <c r="U260" s="31">
        <v>120517</v>
      </c>
      <c r="V260" s="31" t="s">
        <v>1645</v>
      </c>
      <c r="W260" s="118"/>
      <c r="X260" s="98" t="s">
        <v>2242</v>
      </c>
      <c r="Y260" s="13" t="s">
        <v>1249</v>
      </c>
      <c r="Z260" s="131" t="s">
        <v>2435</v>
      </c>
      <c r="AA260" s="140"/>
      <c r="AB260" s="140"/>
      <c r="AC260" s="140"/>
    </row>
    <row r="261" spans="1:31" ht="30" customHeight="1" x14ac:dyDescent="0.15">
      <c r="A261" s="4"/>
      <c r="B261" s="10" t="s">
        <v>1437</v>
      </c>
      <c r="C261" s="10" t="s">
        <v>1862</v>
      </c>
      <c r="D261" s="24" t="s">
        <v>1408</v>
      </c>
      <c r="E261" s="18" t="s">
        <v>1177</v>
      </c>
      <c r="F261" s="8" t="s">
        <v>572</v>
      </c>
      <c r="G261" s="8" t="s">
        <v>578</v>
      </c>
      <c r="H261" s="10" t="s">
        <v>593</v>
      </c>
      <c r="I261" s="8" t="s">
        <v>38</v>
      </c>
      <c r="J261" s="8" t="s">
        <v>2</v>
      </c>
      <c r="K261" s="8" t="s">
        <v>203</v>
      </c>
      <c r="L261" s="8">
        <v>8</v>
      </c>
      <c r="M261" s="11"/>
      <c r="N261" s="8" t="s">
        <v>1884</v>
      </c>
      <c r="O261" s="12">
        <v>2246</v>
      </c>
      <c r="P261" s="20" t="s">
        <v>1892</v>
      </c>
      <c r="Q261" s="29">
        <v>47696</v>
      </c>
      <c r="R261" s="30">
        <v>0.47</v>
      </c>
      <c r="S261" s="8" t="str">
        <f t="shared" si="9"/>
        <v>B</v>
      </c>
      <c r="T261" s="8" t="s">
        <v>1890</v>
      </c>
      <c r="U261" s="31">
        <v>15222</v>
      </c>
      <c r="V261" s="31" t="s">
        <v>1645</v>
      </c>
      <c r="W261" s="118"/>
      <c r="X261" s="98" t="s">
        <v>2243</v>
      </c>
      <c r="Y261" s="13" t="s">
        <v>1249</v>
      </c>
      <c r="Z261" s="131"/>
      <c r="AA261" s="140"/>
      <c r="AB261" s="140"/>
      <c r="AC261" s="140"/>
    </row>
    <row r="262" spans="1:31" ht="30" customHeight="1" x14ac:dyDescent="0.15">
      <c r="A262" s="4"/>
      <c r="B262" s="10" t="s">
        <v>1437</v>
      </c>
      <c r="C262" s="10" t="s">
        <v>1862</v>
      </c>
      <c r="D262" s="24" t="s">
        <v>1408</v>
      </c>
      <c r="E262" s="18" t="s">
        <v>1177</v>
      </c>
      <c r="F262" s="8" t="s">
        <v>572</v>
      </c>
      <c r="G262" s="8" t="s">
        <v>287</v>
      </c>
      <c r="H262" s="10" t="s">
        <v>254</v>
      </c>
      <c r="I262" s="8"/>
      <c r="J262" s="8" t="s">
        <v>69</v>
      </c>
      <c r="K262" s="8" t="s">
        <v>201</v>
      </c>
      <c r="L262" s="8">
        <v>7</v>
      </c>
      <c r="M262" s="11"/>
      <c r="N262" s="8" t="s">
        <v>1884</v>
      </c>
      <c r="O262" s="12">
        <v>202.5</v>
      </c>
      <c r="P262" s="20" t="s">
        <v>1892</v>
      </c>
      <c r="Q262" s="29">
        <v>632</v>
      </c>
      <c r="R262" s="30">
        <v>0.1</v>
      </c>
      <c r="S262" s="8" t="str">
        <f t="shared" si="9"/>
        <v>C</v>
      </c>
      <c r="T262" s="8" t="s">
        <v>1890</v>
      </c>
      <c r="U262" s="31">
        <v>727</v>
      </c>
      <c r="V262" s="31" t="s">
        <v>1645</v>
      </c>
      <c r="W262" s="118"/>
      <c r="X262" s="60"/>
      <c r="Y262" s="13" t="s">
        <v>1348</v>
      </c>
    </row>
    <row r="263" spans="1:31" ht="30" customHeight="1" x14ac:dyDescent="0.15">
      <c r="A263" s="4"/>
      <c r="B263" s="10" t="s">
        <v>1437</v>
      </c>
      <c r="C263" s="10" t="s">
        <v>1862</v>
      </c>
      <c r="D263" s="24" t="s">
        <v>1416</v>
      </c>
      <c r="E263" s="18" t="s">
        <v>1168</v>
      </c>
      <c r="F263" s="8" t="s">
        <v>560</v>
      </c>
      <c r="G263" s="8" t="s">
        <v>288</v>
      </c>
      <c r="H263" s="10" t="s">
        <v>594</v>
      </c>
      <c r="I263" s="8"/>
      <c r="J263" s="8" t="s">
        <v>2</v>
      </c>
      <c r="K263" s="8" t="s">
        <v>20</v>
      </c>
      <c r="L263" s="8">
        <v>41</v>
      </c>
      <c r="M263" s="11" t="s">
        <v>349</v>
      </c>
      <c r="N263" s="8" t="s">
        <v>1886</v>
      </c>
      <c r="O263" s="12">
        <v>3846.66</v>
      </c>
      <c r="P263" s="20" t="s">
        <v>1892</v>
      </c>
      <c r="Q263" s="29">
        <v>41430</v>
      </c>
      <c r="R263" s="30">
        <v>0.84</v>
      </c>
      <c r="S263" s="8" t="str">
        <f>IF(R263="-","-",IF(ISNUMBER(R263),IF(R263&gt;=0.6,"A",IF(R263&gt;=0.3,"B","C")),"C"))</f>
        <v>A</v>
      </c>
      <c r="T263" s="8" t="s">
        <v>1894</v>
      </c>
      <c r="U263" s="31">
        <v>14849</v>
      </c>
      <c r="V263" s="31">
        <v>5802</v>
      </c>
      <c r="W263" s="118" t="s">
        <v>2120</v>
      </c>
      <c r="X263" s="60"/>
      <c r="Y263" s="6" t="s">
        <v>1219</v>
      </c>
      <c r="Z263" s="131" t="s">
        <v>2119</v>
      </c>
      <c r="AA263" s="132"/>
      <c r="AB263" s="132"/>
      <c r="AC263" s="132"/>
      <c r="AD263" s="101"/>
      <c r="AE263" s="101"/>
    </row>
    <row r="264" spans="1:31" s="70" customFormat="1" ht="30" customHeight="1" x14ac:dyDescent="0.15">
      <c r="A264" s="4"/>
      <c r="B264" s="10" t="s">
        <v>1437</v>
      </c>
      <c r="C264" s="10" t="s">
        <v>1862</v>
      </c>
      <c r="D264" s="25" t="s">
        <v>1417</v>
      </c>
      <c r="E264" s="10" t="s">
        <v>1171</v>
      </c>
      <c r="F264" s="8" t="s">
        <v>562</v>
      </c>
      <c r="G264" s="8" t="s">
        <v>523</v>
      </c>
      <c r="H264" s="10" t="s">
        <v>595</v>
      </c>
      <c r="I264" s="8" t="s">
        <v>38</v>
      </c>
      <c r="J264" s="8" t="s">
        <v>2</v>
      </c>
      <c r="K264" s="8" t="s">
        <v>5</v>
      </c>
      <c r="L264" s="8">
        <v>47</v>
      </c>
      <c r="M264" s="11" t="s">
        <v>349</v>
      </c>
      <c r="N264" s="8" t="s">
        <v>1886</v>
      </c>
      <c r="O264" s="12">
        <v>1920</v>
      </c>
      <c r="P264" s="20" t="s">
        <v>1892</v>
      </c>
      <c r="Q264" s="29">
        <v>41981</v>
      </c>
      <c r="R264" s="30">
        <v>0.56999999999999995</v>
      </c>
      <c r="S264" s="8" t="str">
        <f t="shared" si="9"/>
        <v>B</v>
      </c>
      <c r="T264" s="8" t="s">
        <v>1894</v>
      </c>
      <c r="U264" s="31">
        <v>12547</v>
      </c>
      <c r="V264" s="31">
        <v>4372</v>
      </c>
      <c r="W264" s="118"/>
      <c r="X264" s="61" t="s">
        <v>2246</v>
      </c>
      <c r="Y264" s="13" t="s">
        <v>1220</v>
      </c>
      <c r="Z264" s="131"/>
      <c r="AA264" s="132"/>
      <c r="AB264" s="132"/>
      <c r="AC264" s="132"/>
      <c r="AD264" s="101"/>
      <c r="AE264" s="101"/>
    </row>
    <row r="265" spans="1:31" s="70" customFormat="1" ht="30" customHeight="1" x14ac:dyDescent="0.15">
      <c r="A265" s="4"/>
      <c r="B265" s="10" t="s">
        <v>1437</v>
      </c>
      <c r="C265" s="10" t="s">
        <v>1862</v>
      </c>
      <c r="D265" s="25" t="s">
        <v>1418</v>
      </c>
      <c r="E265" s="10" t="s">
        <v>1178</v>
      </c>
      <c r="F265" s="8" t="s">
        <v>574</v>
      </c>
      <c r="G265" s="8" t="s">
        <v>272</v>
      </c>
      <c r="H265" s="10" t="s">
        <v>596</v>
      </c>
      <c r="I265" s="8" t="s">
        <v>38</v>
      </c>
      <c r="J265" s="8" t="s">
        <v>2</v>
      </c>
      <c r="K265" s="8" t="s">
        <v>74</v>
      </c>
      <c r="L265" s="8">
        <v>29</v>
      </c>
      <c r="M265" s="11" t="s">
        <v>349</v>
      </c>
      <c r="N265" s="8" t="s">
        <v>1886</v>
      </c>
      <c r="O265" s="12">
        <v>4420</v>
      </c>
      <c r="P265" s="20" t="s">
        <v>1892</v>
      </c>
      <c r="Q265" s="29">
        <v>43243</v>
      </c>
      <c r="R265" s="30">
        <v>0.64</v>
      </c>
      <c r="S265" s="8" t="str">
        <f>IF(R265="-","-",IF(ISNUMBER(R265),IF(R265&gt;=0.6,"A",IF(R265&gt;=0.3,"B","C")),"C"))</f>
        <v>A</v>
      </c>
      <c r="T265" s="8" t="s">
        <v>1894</v>
      </c>
      <c r="U265" s="31">
        <v>16655</v>
      </c>
      <c r="V265" s="31">
        <v>4359</v>
      </c>
      <c r="W265" s="118" t="s">
        <v>2315</v>
      </c>
      <c r="X265" s="109" t="s">
        <v>2241</v>
      </c>
      <c r="Y265" s="13" t="s">
        <v>1221</v>
      </c>
      <c r="Z265" s="131"/>
      <c r="AA265" s="132"/>
      <c r="AB265" s="132"/>
      <c r="AC265" s="132"/>
    </row>
    <row r="266" spans="1:31" s="21" customFormat="1" ht="30" customHeight="1" x14ac:dyDescent="0.15">
      <c r="A266" s="4"/>
      <c r="B266" s="10" t="s">
        <v>1437</v>
      </c>
      <c r="C266" s="10" t="s">
        <v>1862</v>
      </c>
      <c r="D266" s="24" t="s">
        <v>1419</v>
      </c>
      <c r="E266" s="18" t="s">
        <v>1179</v>
      </c>
      <c r="F266" s="8" t="s">
        <v>573</v>
      </c>
      <c r="G266" s="8" t="s">
        <v>466</v>
      </c>
      <c r="H266" s="10" t="s">
        <v>597</v>
      </c>
      <c r="I266" s="8"/>
      <c r="J266" s="8" t="s">
        <v>2</v>
      </c>
      <c r="K266" s="8" t="s">
        <v>5</v>
      </c>
      <c r="L266" s="8">
        <v>47</v>
      </c>
      <c r="M266" s="11" t="s">
        <v>349</v>
      </c>
      <c r="N266" s="8" t="s">
        <v>1886</v>
      </c>
      <c r="O266" s="12">
        <v>1487</v>
      </c>
      <c r="P266" s="20" t="s">
        <v>1892</v>
      </c>
      <c r="Q266" s="29">
        <v>13586</v>
      </c>
      <c r="R266" s="30">
        <v>0.59</v>
      </c>
      <c r="S266" s="8" t="str">
        <f t="shared" si="9"/>
        <v>B</v>
      </c>
      <c r="T266" s="8" t="s">
        <v>1894</v>
      </c>
      <c r="U266" s="31">
        <v>7521</v>
      </c>
      <c r="V266" s="31">
        <v>1890</v>
      </c>
      <c r="W266" s="118" t="s">
        <v>2303</v>
      </c>
      <c r="X266" s="60"/>
      <c r="Y266" s="6" t="s">
        <v>1222</v>
      </c>
    </row>
    <row r="267" spans="1:31" s="21" customFormat="1" ht="30" customHeight="1" x14ac:dyDescent="0.15">
      <c r="A267" s="4"/>
      <c r="B267" s="10" t="s">
        <v>1437</v>
      </c>
      <c r="C267" s="10" t="s">
        <v>1862</v>
      </c>
      <c r="D267" s="24" t="s">
        <v>1554</v>
      </c>
      <c r="E267" s="18" t="s">
        <v>1180</v>
      </c>
      <c r="F267" s="8" t="s">
        <v>346</v>
      </c>
      <c r="G267" s="8" t="s">
        <v>280</v>
      </c>
      <c r="H267" s="10" t="s">
        <v>598</v>
      </c>
      <c r="I267" s="8"/>
      <c r="J267" s="69" t="s">
        <v>558</v>
      </c>
      <c r="K267" s="8" t="s">
        <v>105</v>
      </c>
      <c r="L267" s="8">
        <v>25</v>
      </c>
      <c r="M267" s="11" t="s">
        <v>349</v>
      </c>
      <c r="N267" s="8" t="s">
        <v>1886</v>
      </c>
      <c r="O267" s="12">
        <v>5999.37</v>
      </c>
      <c r="P267" s="20" t="s">
        <v>1892</v>
      </c>
      <c r="Q267" s="29">
        <v>69847</v>
      </c>
      <c r="R267" s="30">
        <v>0.59</v>
      </c>
      <c r="S267" s="8" t="str">
        <f>IF(R267="-","-",IF(ISNUMBER(R267),IF(R267&gt;=0.6,"A",IF(R267&gt;=0.3,"B","C")),"C"))</f>
        <v>B</v>
      </c>
      <c r="T267" s="8" t="s">
        <v>1890</v>
      </c>
      <c r="U267" s="31">
        <v>4224</v>
      </c>
      <c r="V267" s="31" t="s">
        <v>1645</v>
      </c>
      <c r="W267" s="118" t="s">
        <v>2354</v>
      </c>
      <c r="X267" s="60"/>
      <c r="Y267" s="6" t="s">
        <v>1223</v>
      </c>
    </row>
    <row r="268" spans="1:31" s="21" customFormat="1" ht="30" customHeight="1" x14ac:dyDescent="0.15">
      <c r="A268" s="4"/>
      <c r="B268" s="10" t="s">
        <v>1437</v>
      </c>
      <c r="C268" s="10" t="s">
        <v>1862</v>
      </c>
      <c r="D268" s="24" t="s">
        <v>1420</v>
      </c>
      <c r="E268" s="18" t="s">
        <v>1181</v>
      </c>
      <c r="F268" s="8" t="s">
        <v>575</v>
      </c>
      <c r="G268" s="8" t="s">
        <v>537</v>
      </c>
      <c r="H268" s="10" t="s">
        <v>599</v>
      </c>
      <c r="I268" s="8"/>
      <c r="J268" s="8" t="s">
        <v>2</v>
      </c>
      <c r="K268" s="8" t="s">
        <v>13</v>
      </c>
      <c r="L268" s="8">
        <v>42</v>
      </c>
      <c r="M268" s="11" t="s">
        <v>349</v>
      </c>
      <c r="N268" s="8" t="s">
        <v>1886</v>
      </c>
      <c r="O268" s="12">
        <v>1318.37</v>
      </c>
      <c r="P268" s="20" t="s">
        <v>1892</v>
      </c>
      <c r="Q268" s="29">
        <v>15321</v>
      </c>
      <c r="R268" s="30">
        <v>0.67</v>
      </c>
      <c r="S268" s="8" t="str">
        <f t="shared" si="9"/>
        <v>A</v>
      </c>
      <c r="T268" s="8" t="s">
        <v>1894</v>
      </c>
      <c r="U268" s="31">
        <v>12912</v>
      </c>
      <c r="V268" s="31">
        <v>1549</v>
      </c>
      <c r="W268" s="118"/>
      <c r="X268" s="60"/>
      <c r="Y268" s="6" t="s">
        <v>1224</v>
      </c>
    </row>
    <row r="269" spans="1:31" s="21" customFormat="1" ht="30" customHeight="1" x14ac:dyDescent="0.15">
      <c r="A269" s="4"/>
      <c r="B269" s="10" t="s">
        <v>1437</v>
      </c>
      <c r="C269" s="10" t="s">
        <v>1862</v>
      </c>
      <c r="D269" s="24" t="s">
        <v>1421</v>
      </c>
      <c r="E269" s="18" t="s">
        <v>1170</v>
      </c>
      <c r="F269" s="8" t="s">
        <v>563</v>
      </c>
      <c r="G269" s="8" t="s">
        <v>473</v>
      </c>
      <c r="H269" s="10" t="s">
        <v>600</v>
      </c>
      <c r="I269" s="8"/>
      <c r="J269" s="8" t="s">
        <v>2</v>
      </c>
      <c r="K269" s="8" t="s">
        <v>67</v>
      </c>
      <c r="L269" s="8">
        <v>36</v>
      </c>
      <c r="M269" s="11" t="s">
        <v>349</v>
      </c>
      <c r="N269" s="8" t="s">
        <v>1886</v>
      </c>
      <c r="O269" s="12">
        <v>2832</v>
      </c>
      <c r="P269" s="20" t="s">
        <v>1892</v>
      </c>
      <c r="Q269" s="29">
        <v>18431</v>
      </c>
      <c r="R269" s="30">
        <v>0.5</v>
      </c>
      <c r="S269" s="8" t="str">
        <f>IF(R269="-","-",IF(ISNUMBER(R269),IF(R269&gt;=0.6,"A",IF(R269&gt;=0.3,"B","C")),"C"))</f>
        <v>B</v>
      </c>
      <c r="T269" s="8" t="s">
        <v>1894</v>
      </c>
      <c r="U269" s="31">
        <v>16850</v>
      </c>
      <c r="V269" s="31">
        <v>3005</v>
      </c>
      <c r="W269" s="118" t="s">
        <v>2120</v>
      </c>
      <c r="X269" s="60"/>
      <c r="Y269" s="6" t="s">
        <v>1225</v>
      </c>
    </row>
    <row r="270" spans="1:31" s="21" customFormat="1" ht="30" customHeight="1" x14ac:dyDescent="0.15">
      <c r="A270" s="4"/>
      <c r="B270" s="10" t="s">
        <v>1437</v>
      </c>
      <c r="C270" s="10" t="s">
        <v>1862</v>
      </c>
      <c r="D270" s="24" t="s">
        <v>1422</v>
      </c>
      <c r="E270" s="18" t="s">
        <v>1169</v>
      </c>
      <c r="F270" s="8" t="s">
        <v>576</v>
      </c>
      <c r="G270" s="8" t="s">
        <v>366</v>
      </c>
      <c r="H270" s="10" t="s">
        <v>601</v>
      </c>
      <c r="I270" s="8"/>
      <c r="J270" s="8" t="s">
        <v>2</v>
      </c>
      <c r="K270" s="8" t="s">
        <v>19</v>
      </c>
      <c r="L270" s="8">
        <v>40</v>
      </c>
      <c r="M270" s="11" t="s">
        <v>349</v>
      </c>
      <c r="N270" s="8" t="s">
        <v>1886</v>
      </c>
      <c r="O270" s="12">
        <v>2775.24</v>
      </c>
      <c r="P270" s="20" t="s">
        <v>1892</v>
      </c>
      <c r="Q270" s="29">
        <v>15223</v>
      </c>
      <c r="R270" s="30">
        <v>0.48</v>
      </c>
      <c r="S270" s="8" t="str">
        <f t="shared" ref="S270:S312" si="10">IF(R270="-","-",IF(ISNUMBER(R270),IF(R270&gt;=0.6,"A",IF(R270&gt;=0.3,"B","C")),"C"))</f>
        <v>B</v>
      </c>
      <c r="T270" s="8" t="s">
        <v>1894</v>
      </c>
      <c r="U270" s="31">
        <v>15201</v>
      </c>
      <c r="V270" s="31">
        <v>890</v>
      </c>
      <c r="W270" s="118" t="s">
        <v>2120</v>
      </c>
      <c r="X270" s="60"/>
      <c r="Y270" s="6" t="s">
        <v>1226</v>
      </c>
    </row>
    <row r="271" spans="1:31" ht="30" customHeight="1" x14ac:dyDescent="0.15">
      <c r="A271" s="4"/>
      <c r="B271" s="10" t="s">
        <v>1437</v>
      </c>
      <c r="C271" s="10" t="s">
        <v>1863</v>
      </c>
      <c r="D271" s="24" t="s">
        <v>1408</v>
      </c>
      <c r="E271" s="18" t="s">
        <v>1177</v>
      </c>
      <c r="F271" s="8" t="s">
        <v>572</v>
      </c>
      <c r="G271" s="8" t="s">
        <v>505</v>
      </c>
      <c r="H271" s="10" t="s">
        <v>626</v>
      </c>
      <c r="I271" s="8"/>
      <c r="J271" s="8" t="s">
        <v>2</v>
      </c>
      <c r="K271" s="8" t="s">
        <v>25</v>
      </c>
      <c r="L271" s="8">
        <v>66</v>
      </c>
      <c r="M271" s="11" t="s">
        <v>349</v>
      </c>
      <c r="N271" s="8" t="s">
        <v>1887</v>
      </c>
      <c r="O271" s="12">
        <v>1689</v>
      </c>
      <c r="P271" s="20" t="s">
        <v>1892</v>
      </c>
      <c r="Q271" s="29">
        <v>33348</v>
      </c>
      <c r="R271" s="30">
        <v>0.39</v>
      </c>
      <c r="S271" s="8" t="str">
        <f t="shared" si="10"/>
        <v>B</v>
      </c>
      <c r="T271" s="8" t="s">
        <v>1890</v>
      </c>
      <c r="U271" s="31">
        <v>9150</v>
      </c>
      <c r="V271" s="31" t="s">
        <v>1645</v>
      </c>
      <c r="W271" s="118" t="s">
        <v>2120</v>
      </c>
      <c r="X271" s="60"/>
      <c r="Y271" s="6" t="s">
        <v>1228</v>
      </c>
      <c r="Z271" s="131" t="s">
        <v>2119</v>
      </c>
      <c r="AA271" s="132"/>
      <c r="AB271" s="132"/>
      <c r="AC271" s="132"/>
      <c r="AD271" s="101"/>
      <c r="AE271" s="101"/>
    </row>
    <row r="272" spans="1:31" ht="30" customHeight="1" x14ac:dyDescent="0.15">
      <c r="A272" s="4"/>
      <c r="B272" s="10" t="s">
        <v>1437</v>
      </c>
      <c r="C272" s="10" t="s">
        <v>1863</v>
      </c>
      <c r="D272" s="24" t="s">
        <v>1408</v>
      </c>
      <c r="E272" s="18" t="s">
        <v>1177</v>
      </c>
      <c r="F272" s="8" t="s">
        <v>572</v>
      </c>
      <c r="G272" s="8" t="s">
        <v>289</v>
      </c>
      <c r="H272" s="10" t="s">
        <v>628</v>
      </c>
      <c r="I272" s="8"/>
      <c r="J272" s="8" t="s">
        <v>83</v>
      </c>
      <c r="K272" s="8" t="s">
        <v>14</v>
      </c>
      <c r="L272" s="8">
        <v>45</v>
      </c>
      <c r="M272" s="11" t="s">
        <v>349</v>
      </c>
      <c r="N272" s="8" t="s">
        <v>83</v>
      </c>
      <c r="O272" s="12" t="s">
        <v>83</v>
      </c>
      <c r="P272" s="20" t="s">
        <v>83</v>
      </c>
      <c r="Q272" s="29">
        <v>2327</v>
      </c>
      <c r="R272" s="30">
        <v>0.21</v>
      </c>
      <c r="S272" s="8" t="str">
        <f t="shared" si="10"/>
        <v>C</v>
      </c>
      <c r="T272" s="8" t="s">
        <v>1890</v>
      </c>
      <c r="U272" s="31">
        <v>5831</v>
      </c>
      <c r="V272" s="31" t="s">
        <v>1645</v>
      </c>
      <c r="W272" s="118"/>
      <c r="X272" s="60"/>
      <c r="Y272" s="6" t="s">
        <v>1230</v>
      </c>
      <c r="Z272" s="131"/>
      <c r="AA272" s="132"/>
      <c r="AB272" s="132"/>
      <c r="AC272" s="132"/>
      <c r="AD272" s="101"/>
      <c r="AE272" s="101"/>
    </row>
    <row r="273" spans="1:29" ht="30" customHeight="1" x14ac:dyDescent="0.15">
      <c r="A273" s="4"/>
      <c r="B273" s="10" t="s">
        <v>1437</v>
      </c>
      <c r="C273" s="10" t="s">
        <v>1863</v>
      </c>
      <c r="D273" s="24" t="s">
        <v>1408</v>
      </c>
      <c r="E273" s="18" t="s">
        <v>1177</v>
      </c>
      <c r="F273" s="8" t="s">
        <v>572</v>
      </c>
      <c r="G273" s="8" t="s">
        <v>287</v>
      </c>
      <c r="H273" s="10" t="s">
        <v>631</v>
      </c>
      <c r="I273" s="8"/>
      <c r="J273" s="8" t="s">
        <v>69</v>
      </c>
      <c r="K273" s="8" t="s">
        <v>4</v>
      </c>
      <c r="L273" s="8">
        <v>46</v>
      </c>
      <c r="M273" s="11" t="s">
        <v>349</v>
      </c>
      <c r="N273" s="8" t="s">
        <v>1887</v>
      </c>
      <c r="O273" s="12">
        <v>27</v>
      </c>
      <c r="P273" s="20" t="s">
        <v>1895</v>
      </c>
      <c r="Q273" s="29">
        <v>7349</v>
      </c>
      <c r="R273" s="30">
        <v>0.28000000000000003</v>
      </c>
      <c r="S273" s="8" t="str">
        <f t="shared" si="10"/>
        <v>C</v>
      </c>
      <c r="T273" s="8" t="s">
        <v>1890</v>
      </c>
      <c r="U273" s="31">
        <v>4451</v>
      </c>
      <c r="V273" s="31" t="s">
        <v>1645</v>
      </c>
      <c r="W273" s="118"/>
      <c r="X273" s="60"/>
      <c r="Y273" s="6" t="s">
        <v>1233</v>
      </c>
      <c r="Z273" s="131"/>
      <c r="AA273" s="132"/>
      <c r="AB273" s="132"/>
      <c r="AC273" s="132"/>
    </row>
    <row r="274" spans="1:29" ht="30" customHeight="1" x14ac:dyDescent="0.15">
      <c r="A274" s="4"/>
      <c r="B274" s="10" t="s">
        <v>1437</v>
      </c>
      <c r="C274" s="10" t="s">
        <v>1863</v>
      </c>
      <c r="D274" s="24" t="s">
        <v>1416</v>
      </c>
      <c r="E274" s="18" t="s">
        <v>1168</v>
      </c>
      <c r="F274" s="8" t="s">
        <v>560</v>
      </c>
      <c r="G274" s="8" t="s">
        <v>267</v>
      </c>
      <c r="H274" s="10" t="s">
        <v>633</v>
      </c>
      <c r="I274" s="8"/>
      <c r="J274" s="8" t="s">
        <v>83</v>
      </c>
      <c r="K274" s="8" t="s">
        <v>6</v>
      </c>
      <c r="L274" s="8">
        <v>55</v>
      </c>
      <c r="M274" s="11" t="s">
        <v>349</v>
      </c>
      <c r="N274" s="8" t="s">
        <v>83</v>
      </c>
      <c r="O274" s="12" t="s">
        <v>83</v>
      </c>
      <c r="P274" s="20" t="s">
        <v>83</v>
      </c>
      <c r="Q274" s="29">
        <v>2476</v>
      </c>
      <c r="R274" s="30">
        <v>0.19</v>
      </c>
      <c r="S274" s="8" t="str">
        <f t="shared" si="10"/>
        <v>C</v>
      </c>
      <c r="T274" s="8" t="s">
        <v>1894</v>
      </c>
      <c r="U274" s="31">
        <v>4302</v>
      </c>
      <c r="V274" s="31">
        <v>493</v>
      </c>
      <c r="W274" s="118"/>
      <c r="X274" s="60"/>
      <c r="Y274" s="6" t="s">
        <v>1235</v>
      </c>
    </row>
    <row r="275" spans="1:29" ht="30" customHeight="1" x14ac:dyDescent="0.15">
      <c r="A275" s="4"/>
      <c r="B275" s="10" t="s">
        <v>1437</v>
      </c>
      <c r="C275" s="10" t="s">
        <v>1863</v>
      </c>
      <c r="D275" s="24" t="s">
        <v>1417</v>
      </c>
      <c r="E275" s="18" t="s">
        <v>1171</v>
      </c>
      <c r="F275" s="8" t="s">
        <v>562</v>
      </c>
      <c r="G275" s="8" t="s">
        <v>523</v>
      </c>
      <c r="H275" s="10" t="s">
        <v>634</v>
      </c>
      <c r="I275" s="8"/>
      <c r="J275" s="8" t="s">
        <v>83</v>
      </c>
      <c r="K275" s="8" t="s">
        <v>14</v>
      </c>
      <c r="L275" s="8">
        <v>45</v>
      </c>
      <c r="M275" s="11" t="s">
        <v>349</v>
      </c>
      <c r="N275" s="8" t="s">
        <v>83</v>
      </c>
      <c r="O275" s="12" t="s">
        <v>83</v>
      </c>
      <c r="P275" s="20" t="s">
        <v>83</v>
      </c>
      <c r="Q275" s="29">
        <v>10040</v>
      </c>
      <c r="R275" s="30">
        <v>0.22</v>
      </c>
      <c r="S275" s="8" t="str">
        <f t="shared" si="10"/>
        <v>C</v>
      </c>
      <c r="T275" s="8" t="s">
        <v>1894</v>
      </c>
      <c r="U275" s="31">
        <v>6039</v>
      </c>
      <c r="V275" s="31">
        <v>979</v>
      </c>
      <c r="W275" s="118" t="s">
        <v>2120</v>
      </c>
      <c r="X275" s="60"/>
      <c r="Y275" s="6" t="s">
        <v>1237</v>
      </c>
    </row>
    <row r="276" spans="1:29" ht="30" customHeight="1" x14ac:dyDescent="0.15">
      <c r="A276" s="4"/>
      <c r="B276" s="10" t="s">
        <v>1437</v>
      </c>
      <c r="C276" s="10" t="s">
        <v>1863</v>
      </c>
      <c r="D276" s="24" t="s">
        <v>1417</v>
      </c>
      <c r="E276" s="18" t="s">
        <v>1171</v>
      </c>
      <c r="F276" s="8" t="s">
        <v>562</v>
      </c>
      <c r="G276" s="8" t="s">
        <v>523</v>
      </c>
      <c r="H276" s="10" t="s">
        <v>635</v>
      </c>
      <c r="I276" s="8"/>
      <c r="J276" s="8" t="s">
        <v>83</v>
      </c>
      <c r="K276" s="8" t="s">
        <v>74</v>
      </c>
      <c r="L276" s="8">
        <v>29</v>
      </c>
      <c r="M276" s="11" t="s">
        <v>349</v>
      </c>
      <c r="N276" s="8" t="s">
        <v>83</v>
      </c>
      <c r="O276" s="12" t="s">
        <v>83</v>
      </c>
      <c r="P276" s="20" t="s">
        <v>83</v>
      </c>
      <c r="Q276" s="29">
        <v>26070</v>
      </c>
      <c r="R276" s="30">
        <v>0.47</v>
      </c>
      <c r="S276" s="8" t="str">
        <f t="shared" si="10"/>
        <v>B</v>
      </c>
      <c r="T276" s="8" t="s">
        <v>1894</v>
      </c>
      <c r="U276" s="31">
        <v>6584</v>
      </c>
      <c r="V276" s="31">
        <v>1705</v>
      </c>
      <c r="W276" s="118" t="s">
        <v>2311</v>
      </c>
      <c r="X276" s="60"/>
      <c r="Y276" s="6" t="s">
        <v>1238</v>
      </c>
    </row>
    <row r="277" spans="1:29" ht="30" customHeight="1" x14ac:dyDescent="0.15">
      <c r="A277" s="4"/>
      <c r="B277" s="10" t="s">
        <v>1437</v>
      </c>
      <c r="C277" s="10" t="s">
        <v>1863</v>
      </c>
      <c r="D277" s="24" t="s">
        <v>1418</v>
      </c>
      <c r="E277" s="18" t="s">
        <v>1178</v>
      </c>
      <c r="F277" s="8" t="s">
        <v>574</v>
      </c>
      <c r="G277" s="8" t="s">
        <v>525</v>
      </c>
      <c r="H277" s="10" t="s">
        <v>636</v>
      </c>
      <c r="I277" s="8"/>
      <c r="J277" s="8" t="s">
        <v>2</v>
      </c>
      <c r="K277" s="8" t="s">
        <v>10</v>
      </c>
      <c r="L277" s="8">
        <v>44</v>
      </c>
      <c r="M277" s="11" t="s">
        <v>349</v>
      </c>
      <c r="N277" s="8" t="s">
        <v>1886</v>
      </c>
      <c r="O277" s="12">
        <v>252</v>
      </c>
      <c r="P277" s="20" t="s">
        <v>1892</v>
      </c>
      <c r="Q277" s="29">
        <v>8679</v>
      </c>
      <c r="R277" s="30">
        <v>0.23</v>
      </c>
      <c r="S277" s="8" t="str">
        <f t="shared" si="10"/>
        <v>C</v>
      </c>
      <c r="T277" s="8" t="s">
        <v>1894</v>
      </c>
      <c r="U277" s="31">
        <v>7265</v>
      </c>
      <c r="V277" s="31">
        <v>1173</v>
      </c>
      <c r="W277" s="118" t="s">
        <v>2303</v>
      </c>
      <c r="X277" s="60"/>
      <c r="Y277" s="6" t="s">
        <v>1239</v>
      </c>
    </row>
    <row r="278" spans="1:29" ht="30" customHeight="1" x14ac:dyDescent="0.15">
      <c r="A278" s="4"/>
      <c r="B278" s="10" t="s">
        <v>1437</v>
      </c>
      <c r="C278" s="10" t="s">
        <v>1863</v>
      </c>
      <c r="D278" s="24" t="s">
        <v>1419</v>
      </c>
      <c r="E278" s="18" t="s">
        <v>1179</v>
      </c>
      <c r="F278" s="8" t="s">
        <v>573</v>
      </c>
      <c r="G278" s="8" t="s">
        <v>466</v>
      </c>
      <c r="H278" s="10" t="s">
        <v>637</v>
      </c>
      <c r="I278" s="8"/>
      <c r="J278" s="8" t="s">
        <v>83</v>
      </c>
      <c r="K278" s="8" t="s">
        <v>10</v>
      </c>
      <c r="L278" s="8">
        <v>44</v>
      </c>
      <c r="M278" s="11" t="s">
        <v>349</v>
      </c>
      <c r="N278" s="8" t="s">
        <v>83</v>
      </c>
      <c r="O278" s="12" t="s">
        <v>83</v>
      </c>
      <c r="P278" s="20" t="s">
        <v>83</v>
      </c>
      <c r="Q278" s="29">
        <v>4240</v>
      </c>
      <c r="R278" s="30">
        <v>0.18</v>
      </c>
      <c r="S278" s="8" t="str">
        <f t="shared" si="10"/>
        <v>C</v>
      </c>
      <c r="T278" s="8" t="s">
        <v>1894</v>
      </c>
      <c r="U278" s="31">
        <v>2691</v>
      </c>
      <c r="V278" s="31">
        <v>342</v>
      </c>
      <c r="W278" s="118"/>
      <c r="X278" s="60"/>
      <c r="Y278" s="6" t="s">
        <v>1240</v>
      </c>
    </row>
    <row r="279" spans="1:29" ht="30" customHeight="1" x14ac:dyDescent="0.15">
      <c r="A279" s="4"/>
      <c r="B279" s="10" t="s">
        <v>1437</v>
      </c>
      <c r="C279" s="10" t="s">
        <v>1863</v>
      </c>
      <c r="D279" s="24" t="s">
        <v>1554</v>
      </c>
      <c r="E279" s="18" t="s">
        <v>1180</v>
      </c>
      <c r="F279" s="8" t="s">
        <v>346</v>
      </c>
      <c r="G279" s="8" t="s">
        <v>280</v>
      </c>
      <c r="H279" s="10" t="s">
        <v>639</v>
      </c>
      <c r="I279" s="8"/>
      <c r="J279" s="8" t="s">
        <v>2</v>
      </c>
      <c r="K279" s="8" t="s">
        <v>103</v>
      </c>
      <c r="L279" s="8">
        <v>31</v>
      </c>
      <c r="M279" s="11" t="s">
        <v>349</v>
      </c>
      <c r="N279" s="8" t="s">
        <v>1886</v>
      </c>
      <c r="O279" s="12">
        <v>1711.96</v>
      </c>
      <c r="P279" s="20" t="s">
        <v>1892</v>
      </c>
      <c r="Q279" s="29">
        <v>22873</v>
      </c>
      <c r="R279" s="30">
        <v>0.45</v>
      </c>
      <c r="S279" s="8" t="str">
        <f t="shared" si="10"/>
        <v>B</v>
      </c>
      <c r="T279" s="8" t="s">
        <v>1890</v>
      </c>
      <c r="U279" s="31">
        <v>6177</v>
      </c>
      <c r="V279" s="31" t="s">
        <v>1645</v>
      </c>
      <c r="W279" s="118" t="s">
        <v>2298</v>
      </c>
      <c r="X279" s="60"/>
      <c r="Y279" s="6" t="s">
        <v>1241</v>
      </c>
    </row>
    <row r="280" spans="1:29" ht="30" customHeight="1" x14ac:dyDescent="0.15">
      <c r="A280" s="4"/>
      <c r="B280" s="10" t="s">
        <v>1437</v>
      </c>
      <c r="C280" s="10" t="s">
        <v>1863</v>
      </c>
      <c r="D280" s="24" t="s">
        <v>1554</v>
      </c>
      <c r="E280" s="18" t="s">
        <v>1180</v>
      </c>
      <c r="F280" s="8" t="s">
        <v>346</v>
      </c>
      <c r="G280" s="8" t="s">
        <v>280</v>
      </c>
      <c r="H280" s="10" t="s">
        <v>640</v>
      </c>
      <c r="I280" s="8"/>
      <c r="J280" s="8" t="s">
        <v>83</v>
      </c>
      <c r="K280" s="8" t="s">
        <v>67</v>
      </c>
      <c r="L280" s="8">
        <v>36</v>
      </c>
      <c r="M280" s="11" t="s">
        <v>349</v>
      </c>
      <c r="N280" s="8" t="s">
        <v>83</v>
      </c>
      <c r="O280" s="12" t="s">
        <v>83</v>
      </c>
      <c r="P280" s="20" t="s">
        <v>83</v>
      </c>
      <c r="Q280" s="29">
        <v>15605</v>
      </c>
      <c r="R280" s="30">
        <v>0.28999999999999998</v>
      </c>
      <c r="S280" s="8" t="str">
        <f t="shared" si="10"/>
        <v>C</v>
      </c>
      <c r="T280" s="8" t="s">
        <v>1890</v>
      </c>
      <c r="U280" s="31">
        <v>7045</v>
      </c>
      <c r="V280" s="31" t="s">
        <v>1645</v>
      </c>
      <c r="W280" s="118" t="s">
        <v>2120</v>
      </c>
      <c r="X280" s="60"/>
      <c r="Y280" s="6" t="s">
        <v>2152</v>
      </c>
    </row>
    <row r="281" spans="1:29" ht="30" customHeight="1" x14ac:dyDescent="0.15">
      <c r="A281" s="4"/>
      <c r="B281" s="10" t="s">
        <v>1437</v>
      </c>
      <c r="C281" s="10" t="s">
        <v>1863</v>
      </c>
      <c r="D281" s="24" t="s">
        <v>1420</v>
      </c>
      <c r="E281" s="18" t="s">
        <v>1181</v>
      </c>
      <c r="F281" s="8" t="s">
        <v>575</v>
      </c>
      <c r="G281" s="8" t="s">
        <v>537</v>
      </c>
      <c r="H281" s="10" t="s">
        <v>641</v>
      </c>
      <c r="I281" s="8"/>
      <c r="J281" s="8" t="s">
        <v>83</v>
      </c>
      <c r="K281" s="8" t="s">
        <v>13</v>
      </c>
      <c r="L281" s="8">
        <v>42</v>
      </c>
      <c r="M281" s="11" t="s">
        <v>349</v>
      </c>
      <c r="N281" s="8" t="s">
        <v>83</v>
      </c>
      <c r="O281" s="12" t="s">
        <v>83</v>
      </c>
      <c r="P281" s="20" t="s">
        <v>83</v>
      </c>
      <c r="Q281" s="29">
        <v>9869</v>
      </c>
      <c r="R281" s="30">
        <v>0.22</v>
      </c>
      <c r="S281" s="8" t="str">
        <f t="shared" si="10"/>
        <v>C</v>
      </c>
      <c r="T281" s="8" t="s">
        <v>1894</v>
      </c>
      <c r="U281" s="31">
        <v>5402</v>
      </c>
      <c r="V281" s="31">
        <v>821</v>
      </c>
      <c r="W281" s="118"/>
      <c r="X281" s="60"/>
      <c r="Y281" s="6" t="s">
        <v>1243</v>
      </c>
    </row>
    <row r="282" spans="1:29" ht="30" customHeight="1" x14ac:dyDescent="0.15">
      <c r="A282" s="4"/>
      <c r="B282" s="10" t="s">
        <v>1437</v>
      </c>
      <c r="C282" s="10" t="s">
        <v>1863</v>
      </c>
      <c r="D282" s="24" t="s">
        <v>1421</v>
      </c>
      <c r="E282" s="18" t="s">
        <v>1170</v>
      </c>
      <c r="F282" s="8" t="s">
        <v>563</v>
      </c>
      <c r="G282" s="8" t="s">
        <v>539</v>
      </c>
      <c r="H282" s="10" t="s">
        <v>642</v>
      </c>
      <c r="I282" s="8"/>
      <c r="J282" s="8" t="s">
        <v>2</v>
      </c>
      <c r="K282" s="8" t="s">
        <v>14</v>
      </c>
      <c r="L282" s="8">
        <v>45</v>
      </c>
      <c r="M282" s="11" t="s">
        <v>349</v>
      </c>
      <c r="N282" s="8" t="s">
        <v>1886</v>
      </c>
      <c r="O282" s="12">
        <v>200</v>
      </c>
      <c r="P282" s="20" t="s">
        <v>1895</v>
      </c>
      <c r="Q282" s="29">
        <v>1998</v>
      </c>
      <c r="R282" s="30">
        <v>0.1</v>
      </c>
      <c r="S282" s="8" t="str">
        <f t="shared" si="10"/>
        <v>C</v>
      </c>
      <c r="T282" s="8" t="s">
        <v>1894</v>
      </c>
      <c r="U282" s="31">
        <v>6572</v>
      </c>
      <c r="V282" s="31">
        <v>157</v>
      </c>
      <c r="W282" s="118"/>
      <c r="X282" s="60"/>
      <c r="Y282" s="6" t="s">
        <v>1943</v>
      </c>
    </row>
    <row r="283" spans="1:29" ht="30" customHeight="1" x14ac:dyDescent="0.15">
      <c r="A283" s="4"/>
      <c r="B283" s="10" t="s">
        <v>1437</v>
      </c>
      <c r="C283" s="10" t="s">
        <v>1863</v>
      </c>
      <c r="D283" s="24" t="s">
        <v>1422</v>
      </c>
      <c r="E283" s="18" t="s">
        <v>1169</v>
      </c>
      <c r="F283" s="8" t="s">
        <v>576</v>
      </c>
      <c r="G283" s="8" t="s">
        <v>366</v>
      </c>
      <c r="H283" s="10" t="s">
        <v>644</v>
      </c>
      <c r="I283" s="8"/>
      <c r="J283" s="8" t="s">
        <v>83</v>
      </c>
      <c r="K283" s="8" t="s">
        <v>19</v>
      </c>
      <c r="L283" s="8">
        <v>40</v>
      </c>
      <c r="M283" s="11" t="s">
        <v>349</v>
      </c>
      <c r="N283" s="8" t="s">
        <v>83</v>
      </c>
      <c r="O283" s="12" t="s">
        <v>83</v>
      </c>
      <c r="P283" s="20" t="s">
        <v>83</v>
      </c>
      <c r="Q283" s="29">
        <v>6285</v>
      </c>
      <c r="R283" s="30">
        <v>0.27</v>
      </c>
      <c r="S283" s="8" t="str">
        <f t="shared" si="10"/>
        <v>C</v>
      </c>
      <c r="T283" s="8" t="s">
        <v>1894</v>
      </c>
      <c r="U283" s="31">
        <v>3050</v>
      </c>
      <c r="V283" s="31">
        <v>356</v>
      </c>
      <c r="W283" s="118"/>
      <c r="X283" s="60"/>
      <c r="Y283" s="6" t="s">
        <v>1246</v>
      </c>
    </row>
    <row r="284" spans="1:29" ht="30" customHeight="1" x14ac:dyDescent="0.15">
      <c r="A284" s="4"/>
      <c r="B284" s="10" t="s">
        <v>1437</v>
      </c>
      <c r="C284" s="10" t="s">
        <v>1863</v>
      </c>
      <c r="D284" s="24" t="s">
        <v>1423</v>
      </c>
      <c r="E284" s="18" t="s">
        <v>326</v>
      </c>
      <c r="F284" s="8" t="s">
        <v>577</v>
      </c>
      <c r="G284" s="8" t="s">
        <v>273</v>
      </c>
      <c r="H284" s="10" t="s">
        <v>645</v>
      </c>
      <c r="I284" s="8"/>
      <c r="J284" s="8" t="s">
        <v>83</v>
      </c>
      <c r="K284" s="8" t="s">
        <v>37</v>
      </c>
      <c r="L284" s="8">
        <v>24</v>
      </c>
      <c r="M284" s="11" t="s">
        <v>349</v>
      </c>
      <c r="N284" s="8" t="s">
        <v>83</v>
      </c>
      <c r="O284" s="12" t="s">
        <v>83</v>
      </c>
      <c r="P284" s="20" t="s">
        <v>83</v>
      </c>
      <c r="Q284" s="29">
        <v>1850</v>
      </c>
      <c r="R284" s="30">
        <v>0.06</v>
      </c>
      <c r="S284" s="8" t="str">
        <f t="shared" si="10"/>
        <v>C</v>
      </c>
      <c r="T284" s="8" t="s">
        <v>1894</v>
      </c>
      <c r="U284" s="31">
        <v>4439</v>
      </c>
      <c r="V284" s="31">
        <v>46</v>
      </c>
      <c r="W284" s="118"/>
      <c r="X284" s="60"/>
      <c r="Y284" s="6" t="s">
        <v>1247</v>
      </c>
    </row>
    <row r="285" spans="1:29" ht="30" customHeight="1" x14ac:dyDescent="0.15">
      <c r="A285" s="4"/>
      <c r="B285" s="10" t="s">
        <v>1437</v>
      </c>
      <c r="C285" s="10" t="s">
        <v>1863</v>
      </c>
      <c r="D285" s="24" t="s">
        <v>1420</v>
      </c>
      <c r="E285" s="18" t="s">
        <v>1181</v>
      </c>
      <c r="F285" s="8" t="s">
        <v>575</v>
      </c>
      <c r="G285" s="8" t="s">
        <v>537</v>
      </c>
      <c r="H285" s="10" t="s">
        <v>609</v>
      </c>
      <c r="I285" s="8"/>
      <c r="J285" s="8" t="s">
        <v>83</v>
      </c>
      <c r="K285" s="8" t="s">
        <v>103</v>
      </c>
      <c r="L285" s="8">
        <v>31</v>
      </c>
      <c r="M285" s="11" t="s">
        <v>349</v>
      </c>
      <c r="N285" s="8" t="s">
        <v>83</v>
      </c>
      <c r="O285" s="12" t="s">
        <v>83</v>
      </c>
      <c r="P285" s="20" t="s">
        <v>83</v>
      </c>
      <c r="Q285" s="29">
        <v>15316</v>
      </c>
      <c r="R285" s="30">
        <v>0.3</v>
      </c>
      <c r="S285" s="8" t="str">
        <f t="shared" si="10"/>
        <v>B</v>
      </c>
      <c r="T285" s="8" t="s">
        <v>1894</v>
      </c>
      <c r="U285" s="31">
        <v>1304</v>
      </c>
      <c r="V285" s="31">
        <v>289</v>
      </c>
      <c r="W285" s="118"/>
      <c r="X285" s="60"/>
      <c r="Y285" s="6" t="s">
        <v>1227</v>
      </c>
    </row>
    <row r="286" spans="1:29" ht="30" customHeight="1" x14ac:dyDescent="0.15">
      <c r="A286" s="4"/>
      <c r="B286" s="10" t="s">
        <v>1437</v>
      </c>
      <c r="C286" s="10" t="s">
        <v>1863</v>
      </c>
      <c r="D286" s="24" t="s">
        <v>1554</v>
      </c>
      <c r="E286" s="18" t="s">
        <v>1180</v>
      </c>
      <c r="F286" s="8" t="s">
        <v>346</v>
      </c>
      <c r="G286" s="8" t="s">
        <v>280</v>
      </c>
      <c r="H286" s="10" t="s">
        <v>608</v>
      </c>
      <c r="I286" s="8"/>
      <c r="J286" s="8" t="s">
        <v>83</v>
      </c>
      <c r="K286" s="8" t="s">
        <v>70</v>
      </c>
      <c r="L286" s="8">
        <v>19</v>
      </c>
      <c r="M286" s="11" t="s">
        <v>349</v>
      </c>
      <c r="N286" s="8" t="s">
        <v>83</v>
      </c>
      <c r="O286" s="12" t="s">
        <v>83</v>
      </c>
      <c r="P286" s="20" t="s">
        <v>83</v>
      </c>
      <c r="Q286" s="29">
        <v>7739</v>
      </c>
      <c r="R286" s="30">
        <v>0.39</v>
      </c>
      <c r="S286" s="8" t="str">
        <f t="shared" si="10"/>
        <v>B</v>
      </c>
      <c r="T286" s="8" t="s">
        <v>1890</v>
      </c>
      <c r="U286" s="31">
        <v>539</v>
      </c>
      <c r="V286" s="31" t="s">
        <v>1645</v>
      </c>
      <c r="W286" s="118" t="s">
        <v>2120</v>
      </c>
      <c r="X286" s="60"/>
      <c r="Y286" s="6" t="s">
        <v>1248</v>
      </c>
    </row>
    <row r="287" spans="1:29" ht="30" customHeight="1" x14ac:dyDescent="0.15">
      <c r="A287" s="4"/>
      <c r="B287" s="10" t="s">
        <v>1437</v>
      </c>
      <c r="C287" s="10" t="s">
        <v>1863</v>
      </c>
      <c r="D287" s="24" t="s">
        <v>1408</v>
      </c>
      <c r="E287" s="18" t="s">
        <v>1177</v>
      </c>
      <c r="F287" s="8" t="s">
        <v>572</v>
      </c>
      <c r="G287" s="8" t="s">
        <v>281</v>
      </c>
      <c r="H287" s="10" t="s">
        <v>627</v>
      </c>
      <c r="I287" s="8"/>
      <c r="J287" s="8" t="s">
        <v>83</v>
      </c>
      <c r="K287" s="8" t="s">
        <v>7</v>
      </c>
      <c r="L287" s="8">
        <v>56</v>
      </c>
      <c r="M287" s="11" t="s">
        <v>349</v>
      </c>
      <c r="N287" s="8" t="s">
        <v>83</v>
      </c>
      <c r="O287" s="12" t="s">
        <v>83</v>
      </c>
      <c r="P287" s="20" t="s">
        <v>83</v>
      </c>
      <c r="Q287" s="29">
        <v>2172</v>
      </c>
      <c r="R287" s="30">
        <v>0.16</v>
      </c>
      <c r="S287" s="8" t="str">
        <f t="shared" si="10"/>
        <v>C</v>
      </c>
      <c r="T287" s="8" t="s">
        <v>1890</v>
      </c>
      <c r="U287" s="31">
        <v>3969</v>
      </c>
      <c r="V287" s="31" t="s">
        <v>1645</v>
      </c>
      <c r="W287" s="118"/>
      <c r="X287" s="60"/>
      <c r="Y287" s="6" t="s">
        <v>1229</v>
      </c>
    </row>
    <row r="288" spans="1:29" ht="30" customHeight="1" x14ac:dyDescent="0.15">
      <c r="A288" s="4"/>
      <c r="B288" s="10" t="s">
        <v>1437</v>
      </c>
      <c r="C288" s="10" t="s">
        <v>1863</v>
      </c>
      <c r="D288" s="24" t="s">
        <v>1408</v>
      </c>
      <c r="E288" s="18" t="s">
        <v>1177</v>
      </c>
      <c r="F288" s="8" t="s">
        <v>572</v>
      </c>
      <c r="G288" s="8" t="s">
        <v>428</v>
      </c>
      <c r="H288" s="10" t="s">
        <v>629</v>
      </c>
      <c r="I288" s="8"/>
      <c r="J288" s="8" t="s">
        <v>83</v>
      </c>
      <c r="K288" s="8" t="s">
        <v>14</v>
      </c>
      <c r="L288" s="8">
        <v>45</v>
      </c>
      <c r="M288" s="11" t="s">
        <v>349</v>
      </c>
      <c r="N288" s="8" t="s">
        <v>83</v>
      </c>
      <c r="O288" s="12" t="s">
        <v>83</v>
      </c>
      <c r="P288" s="20" t="s">
        <v>83</v>
      </c>
      <c r="Q288" s="29">
        <v>2025</v>
      </c>
      <c r="R288" s="30">
        <v>0.15</v>
      </c>
      <c r="S288" s="8" t="str">
        <f t="shared" si="10"/>
        <v>C</v>
      </c>
      <c r="T288" s="8" t="s">
        <v>1890</v>
      </c>
      <c r="U288" s="31">
        <v>3129</v>
      </c>
      <c r="V288" s="31" t="s">
        <v>1645</v>
      </c>
      <c r="W288" s="118"/>
      <c r="X288" s="60"/>
      <c r="Y288" s="6" t="s">
        <v>1231</v>
      </c>
    </row>
    <row r="289" spans="1:32" s="21" customFormat="1" ht="30" customHeight="1" x14ac:dyDescent="0.15">
      <c r="A289" s="4"/>
      <c r="B289" s="10" t="s">
        <v>1437</v>
      </c>
      <c r="C289" s="10" t="s">
        <v>1863</v>
      </c>
      <c r="D289" s="25" t="s">
        <v>1414</v>
      </c>
      <c r="E289" s="18" t="s">
        <v>1182</v>
      </c>
      <c r="F289" s="8" t="s">
        <v>572</v>
      </c>
      <c r="G289" s="8" t="s">
        <v>285</v>
      </c>
      <c r="H289" s="10" t="s">
        <v>630</v>
      </c>
      <c r="I289" s="8"/>
      <c r="J289" s="8" t="s">
        <v>83</v>
      </c>
      <c r="K289" s="8" t="s">
        <v>35</v>
      </c>
      <c r="L289" s="8">
        <v>23</v>
      </c>
      <c r="M289" s="11" t="s">
        <v>349</v>
      </c>
      <c r="N289" s="8" t="s">
        <v>83</v>
      </c>
      <c r="O289" s="12" t="s">
        <v>83</v>
      </c>
      <c r="P289" s="20" t="s">
        <v>83</v>
      </c>
      <c r="Q289" s="29" t="s">
        <v>1795</v>
      </c>
      <c r="R289" s="33" t="s">
        <v>244</v>
      </c>
      <c r="S289" s="8" t="str">
        <f t="shared" si="10"/>
        <v>-</v>
      </c>
      <c r="T289" s="8" t="s">
        <v>1894</v>
      </c>
      <c r="U289" s="31">
        <v>655</v>
      </c>
      <c r="V289" s="31" t="s">
        <v>1644</v>
      </c>
      <c r="W289" s="118"/>
      <c r="X289" s="24"/>
      <c r="Y289" s="17" t="s">
        <v>1232</v>
      </c>
    </row>
    <row r="290" spans="1:32" s="21" customFormat="1" ht="30" customHeight="1" x14ac:dyDescent="0.15">
      <c r="A290" s="4"/>
      <c r="B290" s="10" t="s">
        <v>1437</v>
      </c>
      <c r="C290" s="10" t="s">
        <v>1863</v>
      </c>
      <c r="D290" s="24" t="s">
        <v>1407</v>
      </c>
      <c r="E290" s="18" t="s">
        <v>1553</v>
      </c>
      <c r="F290" s="8" t="s">
        <v>572</v>
      </c>
      <c r="G290" s="8" t="s">
        <v>590</v>
      </c>
      <c r="H290" s="10" t="s">
        <v>632</v>
      </c>
      <c r="I290" s="8"/>
      <c r="J290" s="8" t="s">
        <v>83</v>
      </c>
      <c r="K290" s="8" t="s">
        <v>155</v>
      </c>
      <c r="L290" s="8">
        <v>11</v>
      </c>
      <c r="M290" s="11"/>
      <c r="N290" s="8" t="s">
        <v>83</v>
      </c>
      <c r="O290" s="12" t="s">
        <v>83</v>
      </c>
      <c r="P290" s="20" t="s">
        <v>83</v>
      </c>
      <c r="Q290" s="29" t="s">
        <v>1795</v>
      </c>
      <c r="R290" s="30" t="s">
        <v>1795</v>
      </c>
      <c r="S290" s="8" t="str">
        <f t="shared" si="10"/>
        <v>-</v>
      </c>
      <c r="T290" s="8" t="s">
        <v>1894</v>
      </c>
      <c r="U290" s="31" t="s">
        <v>1804</v>
      </c>
      <c r="V290" s="31" t="s">
        <v>1644</v>
      </c>
      <c r="W290" s="118"/>
      <c r="X290" s="24"/>
      <c r="Y290" s="17" t="s">
        <v>1234</v>
      </c>
    </row>
    <row r="291" spans="1:32" s="21" customFormat="1" ht="30" customHeight="1" x14ac:dyDescent="0.15">
      <c r="A291" s="4"/>
      <c r="B291" s="10" t="s">
        <v>1437</v>
      </c>
      <c r="C291" s="10" t="s">
        <v>1863</v>
      </c>
      <c r="D291" s="24" t="s">
        <v>1409</v>
      </c>
      <c r="E291" s="18" t="s">
        <v>1194</v>
      </c>
      <c r="F291" s="8" t="s">
        <v>560</v>
      </c>
      <c r="G291" s="8" t="s">
        <v>282</v>
      </c>
      <c r="H291" s="10" t="s">
        <v>250</v>
      </c>
      <c r="I291" s="8"/>
      <c r="J291" s="8" t="s">
        <v>83</v>
      </c>
      <c r="K291" s="8" t="s">
        <v>31</v>
      </c>
      <c r="L291" s="8">
        <v>26</v>
      </c>
      <c r="M291" s="11" t="s">
        <v>349</v>
      </c>
      <c r="N291" s="8" t="s">
        <v>83</v>
      </c>
      <c r="O291" s="12" t="s">
        <v>83</v>
      </c>
      <c r="P291" s="20" t="s">
        <v>83</v>
      </c>
      <c r="Q291" s="29">
        <v>4160</v>
      </c>
      <c r="R291" s="30">
        <v>0.28767123287671231</v>
      </c>
      <c r="S291" s="8" t="str">
        <f t="shared" si="10"/>
        <v>C</v>
      </c>
      <c r="T291" s="8" t="s">
        <v>1894</v>
      </c>
      <c r="U291" s="31">
        <v>10</v>
      </c>
      <c r="V291" s="31" t="s">
        <v>1644</v>
      </c>
      <c r="W291" s="118"/>
      <c r="X291" s="24"/>
      <c r="Y291" s="17" t="s">
        <v>1236</v>
      </c>
    </row>
    <row r="292" spans="1:32" ht="30" customHeight="1" x14ac:dyDescent="0.15">
      <c r="A292" s="4"/>
      <c r="B292" s="10" t="s">
        <v>1437</v>
      </c>
      <c r="C292" s="10" t="s">
        <v>1863</v>
      </c>
      <c r="D292" s="24" t="s">
        <v>1554</v>
      </c>
      <c r="E292" s="18" t="s">
        <v>1180</v>
      </c>
      <c r="F292" s="8" t="s">
        <v>346</v>
      </c>
      <c r="G292" s="8" t="s">
        <v>280</v>
      </c>
      <c r="H292" s="10" t="s">
        <v>638</v>
      </c>
      <c r="I292" s="8"/>
      <c r="J292" s="8" t="s">
        <v>108</v>
      </c>
      <c r="K292" s="8" t="s">
        <v>5</v>
      </c>
      <c r="L292" s="8">
        <v>47</v>
      </c>
      <c r="M292" s="11" t="s">
        <v>349</v>
      </c>
      <c r="N292" s="8" t="s">
        <v>1883</v>
      </c>
      <c r="O292" s="12">
        <v>47.07</v>
      </c>
      <c r="P292" s="20" t="s">
        <v>408</v>
      </c>
      <c r="Q292" s="29">
        <v>1292</v>
      </c>
      <c r="R292" s="30">
        <v>0.08</v>
      </c>
      <c r="S292" s="8" t="str">
        <f t="shared" si="10"/>
        <v>C</v>
      </c>
      <c r="T292" s="8" t="s">
        <v>1890</v>
      </c>
      <c r="U292" s="31">
        <v>3343</v>
      </c>
      <c r="V292" s="31" t="s">
        <v>1645</v>
      </c>
      <c r="W292" s="118" t="s">
        <v>2332</v>
      </c>
      <c r="X292" s="60"/>
      <c r="Y292" s="6" t="s">
        <v>1944</v>
      </c>
    </row>
    <row r="293" spans="1:32" ht="30" customHeight="1" x14ac:dyDescent="0.15">
      <c r="A293" s="4"/>
      <c r="B293" s="10" t="s">
        <v>1437</v>
      </c>
      <c r="C293" s="10" t="s">
        <v>1863</v>
      </c>
      <c r="D293" s="24" t="s">
        <v>1422</v>
      </c>
      <c r="E293" s="18" t="s">
        <v>1169</v>
      </c>
      <c r="F293" s="8" t="s">
        <v>576</v>
      </c>
      <c r="G293" s="8" t="s">
        <v>377</v>
      </c>
      <c r="H293" s="10" t="s">
        <v>643</v>
      </c>
      <c r="I293" s="8"/>
      <c r="J293" s="8" t="s">
        <v>2</v>
      </c>
      <c r="K293" s="8" t="s">
        <v>10</v>
      </c>
      <c r="L293" s="8">
        <v>44</v>
      </c>
      <c r="M293" s="11" t="s">
        <v>349</v>
      </c>
      <c r="N293" s="8" t="s">
        <v>1882</v>
      </c>
      <c r="O293" s="12">
        <v>101.25</v>
      </c>
      <c r="P293" s="20" t="s">
        <v>1892</v>
      </c>
      <c r="Q293" s="29">
        <v>1165</v>
      </c>
      <c r="R293" s="30">
        <v>0.01</v>
      </c>
      <c r="S293" s="8" t="str">
        <f t="shared" si="10"/>
        <v>C</v>
      </c>
      <c r="T293" s="8" t="s">
        <v>1894</v>
      </c>
      <c r="U293" s="31">
        <v>3167</v>
      </c>
      <c r="V293" s="31">
        <v>19</v>
      </c>
      <c r="W293" s="118" t="s">
        <v>2120</v>
      </c>
      <c r="X293" s="60"/>
      <c r="Y293" s="6" t="s">
        <v>1245</v>
      </c>
    </row>
    <row r="294" spans="1:32" ht="30" customHeight="1" x14ac:dyDescent="0.15">
      <c r="A294" s="4"/>
      <c r="B294" s="10" t="s">
        <v>1437</v>
      </c>
      <c r="C294" s="10" t="s">
        <v>1863</v>
      </c>
      <c r="D294" s="24" t="s">
        <v>1408</v>
      </c>
      <c r="E294" s="18" t="s">
        <v>1177</v>
      </c>
      <c r="F294" s="8" t="s">
        <v>572</v>
      </c>
      <c r="G294" s="8" t="s">
        <v>281</v>
      </c>
      <c r="H294" s="10" t="s">
        <v>646</v>
      </c>
      <c r="I294" s="8"/>
      <c r="J294" s="8" t="s">
        <v>2</v>
      </c>
      <c r="K294" s="8" t="s">
        <v>67</v>
      </c>
      <c r="L294" s="8">
        <v>36</v>
      </c>
      <c r="M294" s="11" t="s">
        <v>349</v>
      </c>
      <c r="N294" s="8" t="s">
        <v>1886</v>
      </c>
      <c r="O294" s="12">
        <v>508</v>
      </c>
      <c r="P294" s="20" t="s">
        <v>1892</v>
      </c>
      <c r="Q294" s="29">
        <v>19743</v>
      </c>
      <c r="R294" s="30">
        <v>0.43</v>
      </c>
      <c r="S294" s="8" t="str">
        <f t="shared" si="10"/>
        <v>B</v>
      </c>
      <c r="T294" s="8" t="s">
        <v>1890</v>
      </c>
      <c r="U294" s="31">
        <v>19753</v>
      </c>
      <c r="V294" s="31" t="s">
        <v>1645</v>
      </c>
      <c r="W294" s="118"/>
      <c r="X294" s="60"/>
      <c r="Y294" s="6" t="s">
        <v>1792</v>
      </c>
    </row>
    <row r="295" spans="1:32" ht="30" customHeight="1" x14ac:dyDescent="0.15">
      <c r="A295" s="4"/>
      <c r="B295" s="10" t="s">
        <v>1437</v>
      </c>
      <c r="C295" s="10" t="s">
        <v>1818</v>
      </c>
      <c r="D295" s="24" t="s">
        <v>1408</v>
      </c>
      <c r="E295" s="18" t="s">
        <v>1177</v>
      </c>
      <c r="F295" s="8" t="s">
        <v>572</v>
      </c>
      <c r="G295" s="8" t="s">
        <v>578</v>
      </c>
      <c r="H295" s="10" t="s">
        <v>602</v>
      </c>
      <c r="I295" s="8" t="s">
        <v>38</v>
      </c>
      <c r="J295" s="8" t="s">
        <v>2</v>
      </c>
      <c r="K295" s="8" t="s">
        <v>203</v>
      </c>
      <c r="L295" s="8">
        <v>8</v>
      </c>
      <c r="M295" s="11"/>
      <c r="N295" s="8" t="s">
        <v>1885</v>
      </c>
      <c r="O295" s="12">
        <v>826</v>
      </c>
      <c r="P295" s="20" t="s">
        <v>1892</v>
      </c>
      <c r="Q295" s="29">
        <v>113107</v>
      </c>
      <c r="R295" s="30" t="s">
        <v>83</v>
      </c>
      <c r="S295" s="8" t="str">
        <f>IF(R295="-","-",IF(ISNUMBER(R295),IF(R295&gt;=0.6,"A",IF(R295&gt;=0.3,"B","C")),"C"))</f>
        <v>-</v>
      </c>
      <c r="T295" s="8" t="s">
        <v>1890</v>
      </c>
      <c r="U295" s="31">
        <v>5683</v>
      </c>
      <c r="V295" s="31" t="s">
        <v>1645</v>
      </c>
      <c r="W295" s="118"/>
      <c r="X295" s="98" t="s">
        <v>2244</v>
      </c>
      <c r="Y295" s="6" t="s">
        <v>1250</v>
      </c>
      <c r="Z295" s="131" t="s">
        <v>2121</v>
      </c>
      <c r="AA295" s="132"/>
      <c r="AB295" s="132"/>
      <c r="AC295" s="132"/>
      <c r="AD295" s="101"/>
      <c r="AE295" s="101"/>
      <c r="AF295" s="101"/>
    </row>
    <row r="296" spans="1:32" ht="30" customHeight="1" x14ac:dyDescent="0.15">
      <c r="A296" s="4"/>
      <c r="B296" s="10" t="s">
        <v>1437</v>
      </c>
      <c r="C296" s="10" t="s">
        <v>1818</v>
      </c>
      <c r="D296" s="24" t="s">
        <v>1411</v>
      </c>
      <c r="E296" s="18" t="s">
        <v>586</v>
      </c>
      <c r="F296" s="8" t="s">
        <v>573</v>
      </c>
      <c r="G296" s="8" t="s">
        <v>466</v>
      </c>
      <c r="H296" s="10" t="s">
        <v>603</v>
      </c>
      <c r="I296" s="8" t="s">
        <v>38</v>
      </c>
      <c r="J296" s="8" t="s">
        <v>2</v>
      </c>
      <c r="K296" s="8" t="s">
        <v>33</v>
      </c>
      <c r="L296" s="8">
        <v>20</v>
      </c>
      <c r="M296" s="11" t="s">
        <v>349</v>
      </c>
      <c r="N296" s="8" t="s">
        <v>1884</v>
      </c>
      <c r="O296" s="12">
        <v>272.95999999999998</v>
      </c>
      <c r="P296" s="20" t="s">
        <v>1892</v>
      </c>
      <c r="Q296" s="29">
        <v>17595</v>
      </c>
      <c r="R296" s="30" t="s">
        <v>83</v>
      </c>
      <c r="S296" s="8" t="str">
        <f>IF(R296="-","-",IF(ISNUMBER(R296),IF(R296&gt;=0.6,"A",IF(R296&gt;=0.3,"B","C")),"C"))</f>
        <v>-</v>
      </c>
      <c r="T296" s="8" t="s">
        <v>1894</v>
      </c>
      <c r="U296" s="31">
        <v>39050</v>
      </c>
      <c r="V296" s="31">
        <v>2901</v>
      </c>
      <c r="W296" s="118"/>
      <c r="X296" s="24" t="s">
        <v>2248</v>
      </c>
      <c r="Y296" s="17" t="s">
        <v>2247</v>
      </c>
      <c r="Z296" s="131"/>
      <c r="AA296" s="132"/>
      <c r="AB296" s="132"/>
      <c r="AC296" s="132"/>
      <c r="AD296" s="101"/>
      <c r="AE296" s="101"/>
      <c r="AF296" s="101"/>
    </row>
    <row r="297" spans="1:32" ht="30" customHeight="1" x14ac:dyDescent="0.15">
      <c r="A297" s="4"/>
      <c r="B297" s="10" t="s">
        <v>1437</v>
      </c>
      <c r="C297" s="10" t="s">
        <v>1818</v>
      </c>
      <c r="D297" s="24" t="s">
        <v>1420</v>
      </c>
      <c r="E297" s="18" t="s">
        <v>1181</v>
      </c>
      <c r="F297" s="8" t="s">
        <v>575</v>
      </c>
      <c r="G297" s="8" t="s">
        <v>537</v>
      </c>
      <c r="H297" s="10" t="s">
        <v>604</v>
      </c>
      <c r="I297" s="8"/>
      <c r="J297" s="8" t="s">
        <v>2</v>
      </c>
      <c r="K297" s="8" t="s">
        <v>103</v>
      </c>
      <c r="L297" s="8">
        <v>31</v>
      </c>
      <c r="M297" s="11" t="s">
        <v>349</v>
      </c>
      <c r="N297" s="8" t="s">
        <v>1882</v>
      </c>
      <c r="O297" s="12">
        <v>645.47</v>
      </c>
      <c r="P297" s="20" t="s">
        <v>1892</v>
      </c>
      <c r="Q297" s="29">
        <v>6438</v>
      </c>
      <c r="R297" s="30" t="s">
        <v>83</v>
      </c>
      <c r="S297" s="8" t="str">
        <f>IF(R297="-","-",IF(ISNUMBER(R297),IF(R297&gt;=0.6,"A",IF(R297&gt;=0.3,"B","C")),"C"))</f>
        <v>-</v>
      </c>
      <c r="T297" s="8" t="s">
        <v>1894</v>
      </c>
      <c r="U297" s="31">
        <v>11005</v>
      </c>
      <c r="V297" s="31">
        <v>756</v>
      </c>
      <c r="W297" s="118"/>
      <c r="X297" s="60"/>
      <c r="Y297" s="6" t="s">
        <v>1227</v>
      </c>
      <c r="Z297" s="131"/>
      <c r="AA297" s="132"/>
      <c r="AB297" s="132"/>
      <c r="AC297" s="132"/>
    </row>
    <row r="298" spans="1:32" ht="30" customHeight="1" x14ac:dyDescent="0.15">
      <c r="A298" s="4"/>
      <c r="B298" s="10" t="s">
        <v>1437</v>
      </c>
      <c r="C298" s="10" t="s">
        <v>1819</v>
      </c>
      <c r="D298" s="24" t="s">
        <v>1422</v>
      </c>
      <c r="E298" s="18" t="s">
        <v>1169</v>
      </c>
      <c r="F298" s="8" t="s">
        <v>576</v>
      </c>
      <c r="G298" s="8" t="s">
        <v>366</v>
      </c>
      <c r="H298" s="10" t="s">
        <v>605</v>
      </c>
      <c r="I298" s="8"/>
      <c r="J298" s="8" t="s">
        <v>108</v>
      </c>
      <c r="K298" s="8" t="s">
        <v>15</v>
      </c>
      <c r="L298" s="8">
        <v>52</v>
      </c>
      <c r="M298" s="11" t="s">
        <v>349</v>
      </c>
      <c r="N298" s="8" t="s">
        <v>1883</v>
      </c>
      <c r="O298" s="12">
        <v>102.47</v>
      </c>
      <c r="P298" s="20" t="s">
        <v>1895</v>
      </c>
      <c r="Q298" s="29">
        <v>49</v>
      </c>
      <c r="R298" s="30" t="s">
        <v>83</v>
      </c>
      <c r="S298" s="8" t="str">
        <f t="shared" si="10"/>
        <v>-</v>
      </c>
      <c r="T298" s="8" t="s">
        <v>1890</v>
      </c>
      <c r="U298" s="31" t="s">
        <v>83</v>
      </c>
      <c r="V298" s="31" t="s">
        <v>1645</v>
      </c>
      <c r="W298" s="118" t="s">
        <v>2355</v>
      </c>
      <c r="X298" s="24"/>
      <c r="Y298" s="17" t="s">
        <v>1251</v>
      </c>
    </row>
    <row r="299" spans="1:32" s="21" customFormat="1" ht="30" customHeight="1" x14ac:dyDescent="0.15">
      <c r="A299" s="4"/>
      <c r="B299" s="10" t="s">
        <v>1437</v>
      </c>
      <c r="C299" s="10" t="s">
        <v>1818</v>
      </c>
      <c r="D299" s="24" t="s">
        <v>1419</v>
      </c>
      <c r="E299" s="18" t="s">
        <v>1179</v>
      </c>
      <c r="F299" s="8" t="s">
        <v>573</v>
      </c>
      <c r="G299" s="8" t="s">
        <v>466</v>
      </c>
      <c r="H299" s="10" t="s">
        <v>606</v>
      </c>
      <c r="I299" s="8"/>
      <c r="J299" s="8" t="s">
        <v>244</v>
      </c>
      <c r="K299" s="8" t="s">
        <v>13</v>
      </c>
      <c r="L299" s="8">
        <v>42</v>
      </c>
      <c r="M299" s="11" t="s">
        <v>349</v>
      </c>
      <c r="N299" s="8" t="s">
        <v>83</v>
      </c>
      <c r="O299" s="12" t="s">
        <v>244</v>
      </c>
      <c r="P299" s="20" t="s">
        <v>83</v>
      </c>
      <c r="Q299" s="29" t="s">
        <v>83</v>
      </c>
      <c r="R299" s="30" t="s">
        <v>83</v>
      </c>
      <c r="S299" s="8" t="str">
        <f t="shared" si="10"/>
        <v>-</v>
      </c>
      <c r="T299" s="8" t="s">
        <v>1894</v>
      </c>
      <c r="U299" s="31" t="s">
        <v>244</v>
      </c>
      <c r="V299" s="31" t="s">
        <v>83</v>
      </c>
      <c r="W299" s="118"/>
      <c r="X299" s="60"/>
      <c r="Y299" s="6" t="s">
        <v>2250</v>
      </c>
    </row>
    <row r="300" spans="1:32" ht="30" customHeight="1" x14ac:dyDescent="0.15">
      <c r="A300" s="4"/>
      <c r="B300" s="10" t="s">
        <v>1437</v>
      </c>
      <c r="C300" s="10" t="s">
        <v>1818</v>
      </c>
      <c r="D300" s="24" t="s">
        <v>1422</v>
      </c>
      <c r="E300" s="18" t="s">
        <v>1169</v>
      </c>
      <c r="F300" s="8" t="s">
        <v>576</v>
      </c>
      <c r="G300" s="8" t="s">
        <v>375</v>
      </c>
      <c r="H300" s="10" t="s">
        <v>607</v>
      </c>
      <c r="I300" s="8"/>
      <c r="J300" s="8" t="s">
        <v>108</v>
      </c>
      <c r="K300" s="8" t="s">
        <v>10</v>
      </c>
      <c r="L300" s="8">
        <v>44</v>
      </c>
      <c r="M300" s="11"/>
      <c r="N300" s="8" t="s">
        <v>1883</v>
      </c>
      <c r="O300" s="12">
        <v>78</v>
      </c>
      <c r="P300" s="20" t="s">
        <v>1895</v>
      </c>
      <c r="Q300" s="29" t="s">
        <v>83</v>
      </c>
      <c r="R300" s="30" t="s">
        <v>83</v>
      </c>
      <c r="S300" s="8" t="str">
        <f t="shared" si="10"/>
        <v>-</v>
      </c>
      <c r="T300" s="8" t="s">
        <v>1894</v>
      </c>
      <c r="U300" s="31" t="s">
        <v>83</v>
      </c>
      <c r="V300" s="31" t="s">
        <v>83</v>
      </c>
      <c r="W300" s="118" t="s">
        <v>2120</v>
      </c>
      <c r="X300" s="60"/>
      <c r="Y300" s="6" t="s">
        <v>1252</v>
      </c>
    </row>
    <row r="301" spans="1:32" ht="30" customHeight="1" x14ac:dyDescent="0.15">
      <c r="A301" s="4"/>
      <c r="B301" s="10" t="s">
        <v>1437</v>
      </c>
      <c r="C301" s="10" t="s">
        <v>1864</v>
      </c>
      <c r="D301" s="24" t="s">
        <v>1408</v>
      </c>
      <c r="E301" s="18" t="s">
        <v>1177</v>
      </c>
      <c r="F301" s="8" t="s">
        <v>572</v>
      </c>
      <c r="G301" s="8" t="s">
        <v>505</v>
      </c>
      <c r="H301" s="10" t="s">
        <v>610</v>
      </c>
      <c r="I301" s="8"/>
      <c r="J301" s="8" t="s">
        <v>2</v>
      </c>
      <c r="K301" s="8" t="s">
        <v>153</v>
      </c>
      <c r="L301" s="8">
        <v>58</v>
      </c>
      <c r="M301" s="11" t="s">
        <v>349</v>
      </c>
      <c r="N301" s="8" t="s">
        <v>1883</v>
      </c>
      <c r="O301" s="12">
        <v>421</v>
      </c>
      <c r="P301" s="20" t="s">
        <v>1892</v>
      </c>
      <c r="Q301" s="29">
        <v>32557</v>
      </c>
      <c r="R301" s="30">
        <v>0.71</v>
      </c>
      <c r="S301" s="8" t="str">
        <f t="shared" si="10"/>
        <v>A</v>
      </c>
      <c r="T301" s="8" t="s">
        <v>1890</v>
      </c>
      <c r="U301" s="31">
        <v>3108</v>
      </c>
      <c r="V301" s="31" t="s">
        <v>1645</v>
      </c>
      <c r="W301" s="118"/>
      <c r="X301" s="60"/>
      <c r="Y301" s="6" t="s">
        <v>1253</v>
      </c>
      <c r="Z301" s="131" t="s">
        <v>2119</v>
      </c>
      <c r="AA301" s="132"/>
      <c r="AB301" s="132"/>
      <c r="AC301" s="132"/>
      <c r="AD301" s="101"/>
      <c r="AE301" s="101"/>
      <c r="AF301" s="101"/>
    </row>
    <row r="302" spans="1:32" ht="30" customHeight="1" x14ac:dyDescent="0.15">
      <c r="A302" s="4"/>
      <c r="B302" s="10" t="s">
        <v>1437</v>
      </c>
      <c r="C302" s="10" t="s">
        <v>1864</v>
      </c>
      <c r="D302" s="24" t="s">
        <v>1408</v>
      </c>
      <c r="E302" s="18" t="s">
        <v>1177</v>
      </c>
      <c r="F302" s="8" t="s">
        <v>572</v>
      </c>
      <c r="G302" s="8" t="s">
        <v>286</v>
      </c>
      <c r="H302" s="10" t="s">
        <v>612</v>
      </c>
      <c r="I302" s="8"/>
      <c r="J302" s="8" t="s">
        <v>83</v>
      </c>
      <c r="K302" s="8" t="s">
        <v>12</v>
      </c>
      <c r="L302" s="8">
        <v>57</v>
      </c>
      <c r="M302" s="11" t="s">
        <v>349</v>
      </c>
      <c r="N302" s="8" t="s">
        <v>83</v>
      </c>
      <c r="O302" s="12" t="s">
        <v>83</v>
      </c>
      <c r="P302" s="20" t="s">
        <v>83</v>
      </c>
      <c r="Q302" s="29">
        <v>20739</v>
      </c>
      <c r="R302" s="30">
        <v>0.33</v>
      </c>
      <c r="S302" s="8" t="str">
        <f t="shared" si="10"/>
        <v>B</v>
      </c>
      <c r="T302" s="8" t="s">
        <v>1890</v>
      </c>
      <c r="U302" s="31">
        <v>2846</v>
      </c>
      <c r="V302" s="31" t="s">
        <v>1645</v>
      </c>
      <c r="W302" s="118"/>
      <c r="X302" s="60"/>
      <c r="Y302" s="6" t="s">
        <v>1255</v>
      </c>
      <c r="Z302" s="131"/>
      <c r="AA302" s="132"/>
      <c r="AB302" s="132"/>
      <c r="AC302" s="132"/>
      <c r="AD302" s="101"/>
      <c r="AE302" s="101"/>
      <c r="AF302" s="101"/>
    </row>
    <row r="303" spans="1:32" ht="30" customHeight="1" x14ac:dyDescent="0.15">
      <c r="A303" s="4"/>
      <c r="B303" s="10" t="s">
        <v>1437</v>
      </c>
      <c r="C303" s="10" t="s">
        <v>1864</v>
      </c>
      <c r="D303" s="24" t="s">
        <v>1416</v>
      </c>
      <c r="E303" s="18" t="s">
        <v>1168</v>
      </c>
      <c r="F303" s="8" t="s">
        <v>560</v>
      </c>
      <c r="G303" s="8" t="s">
        <v>282</v>
      </c>
      <c r="H303" s="10" t="s">
        <v>614</v>
      </c>
      <c r="I303" s="8"/>
      <c r="J303" s="8" t="s">
        <v>83</v>
      </c>
      <c r="K303" s="8" t="s">
        <v>74</v>
      </c>
      <c r="L303" s="8">
        <v>29</v>
      </c>
      <c r="M303" s="11" t="s">
        <v>349</v>
      </c>
      <c r="N303" s="8" t="s">
        <v>83</v>
      </c>
      <c r="O303" s="12" t="s">
        <v>83</v>
      </c>
      <c r="P303" s="20" t="s">
        <v>83</v>
      </c>
      <c r="Q303" s="29">
        <v>3475</v>
      </c>
      <c r="R303" s="30">
        <v>0.33</v>
      </c>
      <c r="S303" s="8" t="str">
        <f t="shared" si="10"/>
        <v>B</v>
      </c>
      <c r="T303" s="8" t="s">
        <v>1894</v>
      </c>
      <c r="U303" s="31">
        <v>1925</v>
      </c>
      <c r="V303" s="31">
        <v>764</v>
      </c>
      <c r="W303" s="118"/>
      <c r="X303" s="60"/>
      <c r="Y303" s="6" t="s">
        <v>1950</v>
      </c>
      <c r="Z303" s="131"/>
      <c r="AA303" s="132"/>
      <c r="AB303" s="132"/>
      <c r="AC303" s="132"/>
    </row>
    <row r="304" spans="1:32" ht="30" customHeight="1" x14ac:dyDescent="0.15">
      <c r="A304" s="4"/>
      <c r="B304" s="10" t="s">
        <v>1437</v>
      </c>
      <c r="C304" s="10" t="s">
        <v>1864</v>
      </c>
      <c r="D304" s="24" t="s">
        <v>1416</v>
      </c>
      <c r="E304" s="18" t="s">
        <v>1168</v>
      </c>
      <c r="F304" s="8" t="s">
        <v>560</v>
      </c>
      <c r="G304" s="8" t="s">
        <v>288</v>
      </c>
      <c r="H304" s="10" t="s">
        <v>615</v>
      </c>
      <c r="I304" s="8"/>
      <c r="J304" s="8" t="s">
        <v>83</v>
      </c>
      <c r="K304" s="8" t="s">
        <v>20</v>
      </c>
      <c r="L304" s="8">
        <v>41</v>
      </c>
      <c r="M304" s="11" t="s">
        <v>349</v>
      </c>
      <c r="N304" s="8" t="s">
        <v>83</v>
      </c>
      <c r="O304" s="12" t="s">
        <v>83</v>
      </c>
      <c r="P304" s="20" t="s">
        <v>83</v>
      </c>
      <c r="Q304" s="29">
        <v>18431</v>
      </c>
      <c r="R304" s="30">
        <v>0.56999999999999995</v>
      </c>
      <c r="S304" s="8" t="str">
        <f t="shared" si="10"/>
        <v>B</v>
      </c>
      <c r="T304" s="8" t="s">
        <v>1894</v>
      </c>
      <c r="U304" s="31">
        <v>4780</v>
      </c>
      <c r="V304" s="31">
        <v>3752</v>
      </c>
      <c r="W304" s="118"/>
      <c r="X304" s="60"/>
      <c r="Y304" s="6" t="s">
        <v>1256</v>
      </c>
    </row>
    <row r="305" spans="1:32" ht="30" customHeight="1" x14ac:dyDescent="0.15">
      <c r="A305" s="4"/>
      <c r="B305" s="10" t="s">
        <v>1437</v>
      </c>
      <c r="C305" s="10" t="s">
        <v>1864</v>
      </c>
      <c r="D305" s="24" t="s">
        <v>1417</v>
      </c>
      <c r="E305" s="18" t="s">
        <v>1171</v>
      </c>
      <c r="F305" s="8" t="s">
        <v>562</v>
      </c>
      <c r="G305" s="8" t="s">
        <v>523</v>
      </c>
      <c r="H305" s="10" t="s">
        <v>616</v>
      </c>
      <c r="I305" s="8"/>
      <c r="J305" s="8" t="s">
        <v>83</v>
      </c>
      <c r="K305" s="8" t="s">
        <v>10</v>
      </c>
      <c r="L305" s="8">
        <v>44</v>
      </c>
      <c r="M305" s="11" t="s">
        <v>349</v>
      </c>
      <c r="N305" s="8" t="s">
        <v>83</v>
      </c>
      <c r="O305" s="12" t="s">
        <v>83</v>
      </c>
      <c r="P305" s="20" t="s">
        <v>83</v>
      </c>
      <c r="Q305" s="29">
        <v>4328</v>
      </c>
      <c r="R305" s="30">
        <v>0.24</v>
      </c>
      <c r="S305" s="8" t="str">
        <f t="shared" si="10"/>
        <v>C</v>
      </c>
      <c r="T305" s="8" t="s">
        <v>1894</v>
      </c>
      <c r="U305" s="31">
        <v>1239</v>
      </c>
      <c r="V305" s="31">
        <v>477</v>
      </c>
      <c r="W305" s="118" t="s">
        <v>2120</v>
      </c>
      <c r="X305" s="60"/>
      <c r="Y305" s="6" t="s">
        <v>1257</v>
      </c>
    </row>
    <row r="306" spans="1:32" ht="30" customHeight="1" x14ac:dyDescent="0.15">
      <c r="A306" s="4"/>
      <c r="B306" s="10" t="s">
        <v>1437</v>
      </c>
      <c r="C306" s="10" t="s">
        <v>1864</v>
      </c>
      <c r="D306" s="24" t="s">
        <v>1418</v>
      </c>
      <c r="E306" s="18" t="s">
        <v>1178</v>
      </c>
      <c r="F306" s="8" t="s">
        <v>574</v>
      </c>
      <c r="G306" s="8" t="s">
        <v>525</v>
      </c>
      <c r="H306" s="10" t="s">
        <v>617</v>
      </c>
      <c r="I306" s="8"/>
      <c r="J306" s="8" t="s">
        <v>83</v>
      </c>
      <c r="K306" s="8" t="s">
        <v>34</v>
      </c>
      <c r="L306" s="8">
        <v>22</v>
      </c>
      <c r="M306" s="11" t="s">
        <v>349</v>
      </c>
      <c r="N306" s="8" t="s">
        <v>83</v>
      </c>
      <c r="O306" s="12" t="s">
        <v>83</v>
      </c>
      <c r="P306" s="20" t="s">
        <v>83</v>
      </c>
      <c r="Q306" s="29">
        <v>2742</v>
      </c>
      <c r="R306" s="30">
        <v>0.45</v>
      </c>
      <c r="S306" s="8" t="str">
        <f t="shared" si="10"/>
        <v>B</v>
      </c>
      <c r="T306" s="8" t="s">
        <v>1894</v>
      </c>
      <c r="U306" s="31">
        <v>410</v>
      </c>
      <c r="V306" s="31">
        <v>576</v>
      </c>
      <c r="W306" s="118" t="s">
        <v>2301</v>
      </c>
      <c r="X306" s="60"/>
      <c r="Y306" s="6" t="s">
        <v>1258</v>
      </c>
    </row>
    <row r="307" spans="1:32" ht="30" customHeight="1" x14ac:dyDescent="0.15">
      <c r="A307" s="4"/>
      <c r="B307" s="10" t="s">
        <v>1437</v>
      </c>
      <c r="C307" s="10" t="s">
        <v>1864</v>
      </c>
      <c r="D307" s="24" t="s">
        <v>1554</v>
      </c>
      <c r="E307" s="18" t="s">
        <v>1180</v>
      </c>
      <c r="F307" s="8" t="s">
        <v>346</v>
      </c>
      <c r="G307" s="8" t="s">
        <v>280</v>
      </c>
      <c r="H307" s="10" t="s">
        <v>620</v>
      </c>
      <c r="I307" s="8"/>
      <c r="J307" s="8" t="s">
        <v>69</v>
      </c>
      <c r="K307" s="8" t="s">
        <v>33</v>
      </c>
      <c r="L307" s="8">
        <v>20</v>
      </c>
      <c r="M307" s="11" t="s">
        <v>349</v>
      </c>
      <c r="N307" s="8" t="s">
        <v>1882</v>
      </c>
      <c r="O307" s="12">
        <v>99</v>
      </c>
      <c r="P307" s="20" t="s">
        <v>1892</v>
      </c>
      <c r="Q307" s="29">
        <v>7705</v>
      </c>
      <c r="R307" s="30">
        <v>0.28999999999999998</v>
      </c>
      <c r="S307" s="8" t="str">
        <f t="shared" si="10"/>
        <v>C</v>
      </c>
      <c r="T307" s="8" t="s">
        <v>1890</v>
      </c>
      <c r="U307" s="31">
        <v>1441</v>
      </c>
      <c r="V307" s="31" t="s">
        <v>1645</v>
      </c>
      <c r="W307" s="118" t="s">
        <v>2303</v>
      </c>
      <c r="X307" s="60"/>
      <c r="Y307" s="6" t="s">
        <v>1261</v>
      </c>
    </row>
    <row r="308" spans="1:32" ht="30" customHeight="1" x14ac:dyDescent="0.15">
      <c r="A308" s="4"/>
      <c r="B308" s="10" t="s">
        <v>1437</v>
      </c>
      <c r="C308" s="10" t="s">
        <v>1864</v>
      </c>
      <c r="D308" s="24" t="s">
        <v>1421</v>
      </c>
      <c r="E308" s="18" t="s">
        <v>1170</v>
      </c>
      <c r="F308" s="8" t="s">
        <v>563</v>
      </c>
      <c r="G308" s="8" t="s">
        <v>539</v>
      </c>
      <c r="H308" s="10" t="s">
        <v>622</v>
      </c>
      <c r="I308" s="8"/>
      <c r="J308" s="8" t="s">
        <v>83</v>
      </c>
      <c r="K308" s="8" t="s">
        <v>14</v>
      </c>
      <c r="L308" s="8">
        <v>45</v>
      </c>
      <c r="M308" s="11" t="s">
        <v>349</v>
      </c>
      <c r="N308" s="8" t="s">
        <v>83</v>
      </c>
      <c r="O308" s="12" t="s">
        <v>83</v>
      </c>
      <c r="P308" s="20" t="s">
        <v>83</v>
      </c>
      <c r="Q308" s="29">
        <v>8349</v>
      </c>
      <c r="R308" s="30">
        <v>0.27</v>
      </c>
      <c r="S308" s="8" t="str">
        <f t="shared" si="10"/>
        <v>C</v>
      </c>
      <c r="T308" s="8" t="s">
        <v>1894</v>
      </c>
      <c r="U308" s="31">
        <v>2684</v>
      </c>
      <c r="V308" s="31">
        <v>1564</v>
      </c>
      <c r="W308" s="118"/>
      <c r="X308" s="60"/>
      <c r="Y308" s="6" t="s">
        <v>1244</v>
      </c>
    </row>
    <row r="309" spans="1:32" ht="30" customHeight="1" x14ac:dyDescent="0.15">
      <c r="A309" s="4"/>
      <c r="B309" s="10" t="s">
        <v>1437</v>
      </c>
      <c r="C309" s="10" t="s">
        <v>1864</v>
      </c>
      <c r="D309" s="24" t="s">
        <v>1422</v>
      </c>
      <c r="E309" s="18" t="s">
        <v>1169</v>
      </c>
      <c r="F309" s="8" t="s">
        <v>576</v>
      </c>
      <c r="G309" s="8" t="s">
        <v>366</v>
      </c>
      <c r="H309" s="10" t="s">
        <v>624</v>
      </c>
      <c r="I309" s="8"/>
      <c r="J309" s="8" t="s">
        <v>83</v>
      </c>
      <c r="K309" s="8" t="s">
        <v>19</v>
      </c>
      <c r="L309" s="8">
        <v>40</v>
      </c>
      <c r="M309" s="11" t="s">
        <v>349</v>
      </c>
      <c r="N309" s="8" t="s">
        <v>83</v>
      </c>
      <c r="O309" s="12" t="s">
        <v>83</v>
      </c>
      <c r="P309" s="20" t="s">
        <v>83</v>
      </c>
      <c r="Q309" s="29">
        <v>1249</v>
      </c>
      <c r="R309" s="30">
        <v>0.13</v>
      </c>
      <c r="S309" s="8" t="str">
        <f t="shared" si="10"/>
        <v>C</v>
      </c>
      <c r="T309" s="8" t="s">
        <v>1894</v>
      </c>
      <c r="U309" s="31">
        <v>768</v>
      </c>
      <c r="V309" s="31">
        <v>48</v>
      </c>
      <c r="W309" s="118"/>
      <c r="X309" s="60"/>
      <c r="Y309" s="6" t="s">
        <v>1262</v>
      </c>
    </row>
    <row r="310" spans="1:32" ht="30" customHeight="1" x14ac:dyDescent="0.15">
      <c r="A310" s="4"/>
      <c r="B310" s="10" t="s">
        <v>1437</v>
      </c>
      <c r="C310" s="10" t="s">
        <v>1864</v>
      </c>
      <c r="D310" s="24" t="s">
        <v>1408</v>
      </c>
      <c r="E310" s="18" t="s">
        <v>1177</v>
      </c>
      <c r="F310" s="8" t="s">
        <v>572</v>
      </c>
      <c r="G310" s="8" t="s">
        <v>1141</v>
      </c>
      <c r="H310" s="10" t="s">
        <v>1824</v>
      </c>
      <c r="I310" s="8"/>
      <c r="J310" s="8" t="s">
        <v>342</v>
      </c>
      <c r="K310" s="8" t="s">
        <v>1142</v>
      </c>
      <c r="L310" s="8">
        <v>4</v>
      </c>
      <c r="M310" s="11"/>
      <c r="N310" s="8" t="s">
        <v>1884</v>
      </c>
      <c r="O310" s="12">
        <v>829</v>
      </c>
      <c r="P310" s="20" t="s">
        <v>1892</v>
      </c>
      <c r="Q310" s="29">
        <v>45112</v>
      </c>
      <c r="R310" s="30">
        <v>0.63</v>
      </c>
      <c r="S310" s="8" t="str">
        <f t="shared" si="10"/>
        <v>A</v>
      </c>
      <c r="T310" s="8" t="s">
        <v>1890</v>
      </c>
      <c r="U310" s="31" t="s">
        <v>244</v>
      </c>
      <c r="V310" s="31" t="s">
        <v>1645</v>
      </c>
      <c r="W310" s="118"/>
      <c r="X310" s="60"/>
      <c r="Y310" s="2" t="s">
        <v>1368</v>
      </c>
    </row>
    <row r="311" spans="1:32" s="21" customFormat="1" ht="30" customHeight="1" x14ac:dyDescent="0.15">
      <c r="A311" s="4"/>
      <c r="B311" s="10" t="s">
        <v>1437</v>
      </c>
      <c r="C311" s="10" t="s">
        <v>1864</v>
      </c>
      <c r="D311" s="24" t="s">
        <v>1410</v>
      </c>
      <c r="E311" s="18" t="s">
        <v>2148</v>
      </c>
      <c r="F311" s="8" t="s">
        <v>572</v>
      </c>
      <c r="G311" s="8" t="s">
        <v>507</v>
      </c>
      <c r="H311" s="10" t="s">
        <v>611</v>
      </c>
      <c r="I311" s="8"/>
      <c r="J311" s="8" t="s">
        <v>83</v>
      </c>
      <c r="K311" s="8" t="s">
        <v>13</v>
      </c>
      <c r="L311" s="8">
        <v>42</v>
      </c>
      <c r="M311" s="11" t="s">
        <v>349</v>
      </c>
      <c r="N311" s="8" t="s">
        <v>83</v>
      </c>
      <c r="O311" s="12" t="s">
        <v>83</v>
      </c>
      <c r="P311" s="20" t="s">
        <v>83</v>
      </c>
      <c r="Q311" s="29">
        <v>345</v>
      </c>
      <c r="R311" s="30">
        <v>0.1</v>
      </c>
      <c r="S311" s="8" t="str">
        <f t="shared" si="10"/>
        <v>C</v>
      </c>
      <c r="T311" s="8" t="s">
        <v>1890</v>
      </c>
      <c r="U311" s="31" t="s">
        <v>1804</v>
      </c>
      <c r="V311" s="31" t="s">
        <v>1645</v>
      </c>
      <c r="W311" s="118"/>
      <c r="X311" s="24"/>
      <c r="Y311" s="17" t="s">
        <v>1254</v>
      </c>
      <c r="Z311" s="131" t="s">
        <v>2122</v>
      </c>
      <c r="AA311" s="132"/>
      <c r="AB311" s="132"/>
      <c r="AC311" s="132"/>
      <c r="AD311" s="104"/>
      <c r="AE311" s="101"/>
      <c r="AF311" s="101"/>
    </row>
    <row r="312" spans="1:32" s="21" customFormat="1" ht="30" customHeight="1" x14ac:dyDescent="0.15">
      <c r="A312" s="4"/>
      <c r="B312" s="10" t="s">
        <v>1437</v>
      </c>
      <c r="C312" s="10" t="s">
        <v>1864</v>
      </c>
      <c r="D312" s="24" t="s">
        <v>1407</v>
      </c>
      <c r="E312" s="18" t="s">
        <v>1165</v>
      </c>
      <c r="F312" s="8" t="s">
        <v>572</v>
      </c>
      <c r="G312" s="8" t="s">
        <v>278</v>
      </c>
      <c r="H312" s="10" t="s">
        <v>613</v>
      </c>
      <c r="I312" s="8"/>
      <c r="J312" s="8" t="s">
        <v>83</v>
      </c>
      <c r="K312" s="8" t="s">
        <v>18</v>
      </c>
      <c r="L312" s="8">
        <v>34</v>
      </c>
      <c r="M312" s="11" t="s">
        <v>349</v>
      </c>
      <c r="N312" s="8" t="s">
        <v>83</v>
      </c>
      <c r="O312" s="12" t="s">
        <v>83</v>
      </c>
      <c r="P312" s="20" t="s">
        <v>83</v>
      </c>
      <c r="Q312" s="29">
        <v>1816</v>
      </c>
      <c r="R312" s="30">
        <v>0.15</v>
      </c>
      <c r="S312" s="8" t="str">
        <f t="shared" si="10"/>
        <v>C</v>
      </c>
      <c r="T312" s="8" t="s">
        <v>1890</v>
      </c>
      <c r="U312" s="31" t="s">
        <v>1804</v>
      </c>
      <c r="V312" s="31" t="s">
        <v>1644</v>
      </c>
      <c r="W312" s="118"/>
      <c r="X312" s="24"/>
      <c r="Y312" s="17" t="s">
        <v>1263</v>
      </c>
    </row>
    <row r="313" spans="1:32" s="21" customFormat="1" ht="30" customHeight="1" x14ac:dyDescent="0.15">
      <c r="A313" s="4"/>
      <c r="B313" s="10" t="s">
        <v>1437</v>
      </c>
      <c r="C313" s="10" t="s">
        <v>1864</v>
      </c>
      <c r="D313" s="24" t="s">
        <v>1418</v>
      </c>
      <c r="E313" s="18" t="s">
        <v>1178</v>
      </c>
      <c r="F313" s="8" t="s">
        <v>574</v>
      </c>
      <c r="G313" s="8" t="s">
        <v>1647</v>
      </c>
      <c r="H313" s="10" t="s">
        <v>618</v>
      </c>
      <c r="I313" s="8"/>
      <c r="J313" s="8" t="s">
        <v>83</v>
      </c>
      <c r="K313" s="8" t="s">
        <v>18</v>
      </c>
      <c r="L313" s="8">
        <v>34</v>
      </c>
      <c r="M313" s="11" t="s">
        <v>349</v>
      </c>
      <c r="N313" s="8" t="s">
        <v>83</v>
      </c>
      <c r="O313" s="12" t="s">
        <v>83</v>
      </c>
      <c r="P313" s="20" t="s">
        <v>83</v>
      </c>
      <c r="Q313" s="29">
        <v>49</v>
      </c>
      <c r="R313" s="30">
        <v>0.06</v>
      </c>
      <c r="S313" s="8" t="str">
        <f t="shared" ref="S313:S354" si="11">IF(R313="-","-",IF(ISNUMBER(R313),IF(R313&gt;=0.6,"A",IF(R313&gt;=0.3,"B","C")),"C"))</f>
        <v>C</v>
      </c>
      <c r="T313" s="8" t="s">
        <v>1894</v>
      </c>
      <c r="U313" s="31" t="s">
        <v>1804</v>
      </c>
      <c r="V313" s="31">
        <v>13</v>
      </c>
      <c r="W313" s="118"/>
      <c r="X313" s="24"/>
      <c r="Y313" s="96" t="s">
        <v>1259</v>
      </c>
    </row>
    <row r="314" spans="1:32" ht="30" customHeight="1" x14ac:dyDescent="0.15">
      <c r="A314" s="4"/>
      <c r="B314" s="10" t="s">
        <v>1437</v>
      </c>
      <c r="C314" s="10" t="s">
        <v>1864</v>
      </c>
      <c r="D314" s="24" t="s">
        <v>1419</v>
      </c>
      <c r="E314" s="18" t="s">
        <v>1179</v>
      </c>
      <c r="F314" s="8" t="s">
        <v>573</v>
      </c>
      <c r="G314" s="8" t="s">
        <v>466</v>
      </c>
      <c r="H314" s="10" t="s">
        <v>619</v>
      </c>
      <c r="I314" s="8"/>
      <c r="J314" s="8" t="s">
        <v>83</v>
      </c>
      <c r="K314" s="8" t="s">
        <v>103</v>
      </c>
      <c r="L314" s="8">
        <v>31</v>
      </c>
      <c r="M314" s="11" t="s">
        <v>349</v>
      </c>
      <c r="N314" s="8" t="s">
        <v>83</v>
      </c>
      <c r="O314" s="12" t="s">
        <v>83</v>
      </c>
      <c r="P314" s="20" t="s">
        <v>83</v>
      </c>
      <c r="Q314" s="29">
        <v>1874</v>
      </c>
      <c r="R314" s="30">
        <v>0.47</v>
      </c>
      <c r="S314" s="8" t="str">
        <f t="shared" si="11"/>
        <v>B</v>
      </c>
      <c r="T314" s="8" t="s">
        <v>1894</v>
      </c>
      <c r="U314" s="31">
        <v>106</v>
      </c>
      <c r="V314" s="31">
        <v>379</v>
      </c>
      <c r="W314" s="118"/>
      <c r="X314" s="60"/>
      <c r="Y314" s="6" t="s">
        <v>1260</v>
      </c>
    </row>
    <row r="315" spans="1:32" ht="27" x14ac:dyDescent="0.15">
      <c r="A315" s="4"/>
      <c r="B315" s="10" t="s">
        <v>1437</v>
      </c>
      <c r="C315" s="10" t="s">
        <v>1864</v>
      </c>
      <c r="D315" s="24" t="s">
        <v>1420</v>
      </c>
      <c r="E315" s="18" t="s">
        <v>1181</v>
      </c>
      <c r="F315" s="8" t="s">
        <v>575</v>
      </c>
      <c r="G315" s="8" t="s">
        <v>537</v>
      </c>
      <c r="H315" s="10" t="s">
        <v>621</v>
      </c>
      <c r="I315" s="8"/>
      <c r="J315" s="8" t="s">
        <v>83</v>
      </c>
      <c r="K315" s="8" t="s">
        <v>13</v>
      </c>
      <c r="L315" s="8">
        <v>42</v>
      </c>
      <c r="M315" s="11" t="s">
        <v>349</v>
      </c>
      <c r="N315" s="8" t="s">
        <v>83</v>
      </c>
      <c r="O315" s="12" t="s">
        <v>83</v>
      </c>
      <c r="P315" s="20" t="s">
        <v>83</v>
      </c>
      <c r="Q315" s="29">
        <v>217</v>
      </c>
      <c r="R315" s="30">
        <v>0.05</v>
      </c>
      <c r="S315" s="8" t="str">
        <f t="shared" si="11"/>
        <v>C</v>
      </c>
      <c r="T315" s="8" t="s">
        <v>1894</v>
      </c>
      <c r="U315" s="31">
        <v>242</v>
      </c>
      <c r="V315" s="31">
        <v>33</v>
      </c>
      <c r="W315" s="118"/>
      <c r="X315" s="60"/>
      <c r="Y315" s="6" t="s">
        <v>1242</v>
      </c>
    </row>
    <row r="316" spans="1:32" s="21" customFormat="1" ht="27" x14ac:dyDescent="0.15">
      <c r="A316" s="4"/>
      <c r="B316" s="10" t="s">
        <v>1437</v>
      </c>
      <c r="C316" s="10" t="s">
        <v>1864</v>
      </c>
      <c r="D316" s="24" t="s">
        <v>1422</v>
      </c>
      <c r="E316" s="18" t="s">
        <v>1169</v>
      </c>
      <c r="F316" s="8" t="s">
        <v>576</v>
      </c>
      <c r="G316" s="8" t="s">
        <v>366</v>
      </c>
      <c r="H316" s="10" t="s">
        <v>623</v>
      </c>
      <c r="I316" s="8"/>
      <c r="J316" s="8" t="s">
        <v>83</v>
      </c>
      <c r="K316" s="8" t="s">
        <v>15</v>
      </c>
      <c r="L316" s="8">
        <v>52</v>
      </c>
      <c r="M316" s="11" t="s">
        <v>349</v>
      </c>
      <c r="N316" s="8" t="s">
        <v>83</v>
      </c>
      <c r="O316" s="12" t="s">
        <v>83</v>
      </c>
      <c r="P316" s="20" t="s">
        <v>83</v>
      </c>
      <c r="Q316" s="29">
        <v>356</v>
      </c>
      <c r="R316" s="30">
        <v>0.04</v>
      </c>
      <c r="S316" s="8" t="str">
        <f t="shared" si="11"/>
        <v>C</v>
      </c>
      <c r="T316" s="8" t="s">
        <v>1890</v>
      </c>
      <c r="U316" s="31" t="s">
        <v>1804</v>
      </c>
      <c r="V316" s="31" t="s">
        <v>1645</v>
      </c>
      <c r="W316" s="118"/>
      <c r="X316" s="24"/>
      <c r="Y316" s="17" t="s">
        <v>1251</v>
      </c>
    </row>
    <row r="317" spans="1:32" ht="30" customHeight="1" x14ac:dyDescent="0.15">
      <c r="A317" s="4"/>
      <c r="B317" s="10" t="s">
        <v>1437</v>
      </c>
      <c r="C317" s="10" t="s">
        <v>1864</v>
      </c>
      <c r="D317" s="24" t="s">
        <v>1423</v>
      </c>
      <c r="E317" s="18" t="s">
        <v>326</v>
      </c>
      <c r="F317" s="8" t="s">
        <v>577</v>
      </c>
      <c r="G317" s="8" t="s">
        <v>273</v>
      </c>
      <c r="H317" s="10" t="s">
        <v>625</v>
      </c>
      <c r="I317" s="8"/>
      <c r="J317" s="8" t="s">
        <v>83</v>
      </c>
      <c r="K317" s="8" t="s">
        <v>37</v>
      </c>
      <c r="L317" s="8">
        <v>24</v>
      </c>
      <c r="M317" s="11" t="s">
        <v>349</v>
      </c>
      <c r="N317" s="8" t="s">
        <v>83</v>
      </c>
      <c r="O317" s="12" t="s">
        <v>83</v>
      </c>
      <c r="P317" s="20" t="s">
        <v>83</v>
      </c>
      <c r="Q317" s="29">
        <v>188</v>
      </c>
      <c r="R317" s="30">
        <v>0.02</v>
      </c>
      <c r="S317" s="8" t="str">
        <f t="shared" si="11"/>
        <v>C</v>
      </c>
      <c r="T317" s="8" t="s">
        <v>1894</v>
      </c>
      <c r="U317" s="31">
        <v>1925</v>
      </c>
      <c r="V317" s="31">
        <v>35</v>
      </c>
      <c r="W317" s="118"/>
      <c r="X317" s="60"/>
      <c r="Y317" s="6" t="s">
        <v>1247</v>
      </c>
    </row>
    <row r="318" spans="1:32" s="21" customFormat="1" ht="30" customHeight="1" x14ac:dyDescent="0.15">
      <c r="A318" s="4"/>
      <c r="B318" s="10" t="s">
        <v>1437</v>
      </c>
      <c r="C318" s="25" t="s">
        <v>1805</v>
      </c>
      <c r="D318" s="24" t="s">
        <v>1407</v>
      </c>
      <c r="E318" s="18" t="s">
        <v>1165</v>
      </c>
      <c r="F318" s="8" t="s">
        <v>572</v>
      </c>
      <c r="G318" s="8" t="s">
        <v>278</v>
      </c>
      <c r="H318" s="10" t="s">
        <v>647</v>
      </c>
      <c r="I318" s="8"/>
      <c r="J318" s="8" t="s">
        <v>83</v>
      </c>
      <c r="K318" s="8" t="s">
        <v>18</v>
      </c>
      <c r="L318" s="8">
        <v>34</v>
      </c>
      <c r="M318" s="11" t="s">
        <v>349</v>
      </c>
      <c r="N318" s="8" t="s">
        <v>83</v>
      </c>
      <c r="O318" s="12" t="s">
        <v>83</v>
      </c>
      <c r="P318" s="20" t="s">
        <v>83</v>
      </c>
      <c r="Q318" s="29">
        <v>1223</v>
      </c>
      <c r="R318" s="30">
        <v>0.11</v>
      </c>
      <c r="S318" s="8" t="str">
        <f t="shared" si="11"/>
        <v>C</v>
      </c>
      <c r="T318" s="8" t="s">
        <v>1890</v>
      </c>
      <c r="U318" s="31" t="s">
        <v>1804</v>
      </c>
      <c r="V318" s="31" t="s">
        <v>1644</v>
      </c>
      <c r="W318" s="118"/>
      <c r="X318" s="24"/>
      <c r="Y318" s="17" t="s">
        <v>1263</v>
      </c>
      <c r="Z318" s="131" t="s">
        <v>2122</v>
      </c>
      <c r="AA318" s="132"/>
      <c r="AB318" s="132"/>
      <c r="AC318" s="132"/>
      <c r="AD318" s="101"/>
    </row>
    <row r="319" spans="1:32" ht="30" customHeight="1" x14ac:dyDescent="0.15">
      <c r="A319" s="4"/>
      <c r="B319" s="10" t="s">
        <v>1437</v>
      </c>
      <c r="C319" s="25" t="s">
        <v>1805</v>
      </c>
      <c r="D319" s="24" t="s">
        <v>1417</v>
      </c>
      <c r="E319" s="18" t="s">
        <v>1171</v>
      </c>
      <c r="F319" s="8" t="s">
        <v>562</v>
      </c>
      <c r="G319" s="8" t="s">
        <v>523</v>
      </c>
      <c r="H319" s="10" t="s">
        <v>648</v>
      </c>
      <c r="I319" s="8"/>
      <c r="J319" s="8" t="s">
        <v>83</v>
      </c>
      <c r="K319" s="8" t="s">
        <v>204</v>
      </c>
      <c r="L319" s="8">
        <v>12</v>
      </c>
      <c r="M319" s="11" t="s">
        <v>349</v>
      </c>
      <c r="N319" s="8" t="s">
        <v>83</v>
      </c>
      <c r="O319" s="12" t="s">
        <v>83</v>
      </c>
      <c r="P319" s="20" t="s">
        <v>83</v>
      </c>
      <c r="Q319" s="29">
        <v>5415</v>
      </c>
      <c r="R319" s="30">
        <v>0.25</v>
      </c>
      <c r="S319" s="8" t="str">
        <f t="shared" si="11"/>
        <v>C</v>
      </c>
      <c r="T319" s="8" t="s">
        <v>1894</v>
      </c>
      <c r="U319" s="31">
        <v>5761</v>
      </c>
      <c r="V319" s="31">
        <v>840</v>
      </c>
      <c r="W319" s="118" t="s">
        <v>2355</v>
      </c>
      <c r="X319" s="60"/>
      <c r="Y319" s="6" t="s">
        <v>1264</v>
      </c>
      <c r="Z319" s="131"/>
      <c r="AA319" s="132"/>
      <c r="AB319" s="132"/>
      <c r="AC319" s="132"/>
      <c r="AD319" s="101"/>
    </row>
    <row r="320" spans="1:32" ht="30" customHeight="1" x14ac:dyDescent="0.15">
      <c r="A320" s="4"/>
      <c r="B320" s="10" t="s">
        <v>1437</v>
      </c>
      <c r="C320" s="25" t="s">
        <v>1805</v>
      </c>
      <c r="D320" s="24" t="s">
        <v>1420</v>
      </c>
      <c r="E320" s="18" t="s">
        <v>1181</v>
      </c>
      <c r="F320" s="8" t="s">
        <v>575</v>
      </c>
      <c r="G320" s="8" t="s">
        <v>537</v>
      </c>
      <c r="H320" s="10" t="s">
        <v>649</v>
      </c>
      <c r="I320" s="8"/>
      <c r="J320" s="8" t="s">
        <v>83</v>
      </c>
      <c r="K320" s="8" t="s">
        <v>103</v>
      </c>
      <c r="L320" s="8">
        <v>31</v>
      </c>
      <c r="M320" s="11" t="s">
        <v>349</v>
      </c>
      <c r="N320" s="8" t="s">
        <v>83</v>
      </c>
      <c r="O320" s="12" t="s">
        <v>83</v>
      </c>
      <c r="P320" s="20" t="s">
        <v>83</v>
      </c>
      <c r="Q320" s="29">
        <v>3833</v>
      </c>
      <c r="R320" s="38">
        <v>0.73</v>
      </c>
      <c r="S320" s="8" t="str">
        <f t="shared" si="11"/>
        <v>A</v>
      </c>
      <c r="T320" s="8" t="s">
        <v>1894</v>
      </c>
      <c r="U320" s="31">
        <v>780</v>
      </c>
      <c r="V320" s="31">
        <v>733</v>
      </c>
      <c r="W320" s="118"/>
      <c r="X320" s="60"/>
      <c r="Y320" s="6" t="s">
        <v>1265</v>
      </c>
    </row>
    <row r="321" spans="1:30" ht="30" customHeight="1" x14ac:dyDescent="0.15">
      <c r="A321" s="4"/>
      <c r="B321" s="10" t="s">
        <v>1438</v>
      </c>
      <c r="C321" s="25" t="s">
        <v>1440</v>
      </c>
      <c r="D321" s="24" t="s">
        <v>1418</v>
      </c>
      <c r="E321" s="18" t="s">
        <v>315</v>
      </c>
      <c r="F321" s="8" t="s">
        <v>574</v>
      </c>
      <c r="G321" s="8" t="s">
        <v>398</v>
      </c>
      <c r="H321" s="10" t="s">
        <v>213</v>
      </c>
      <c r="I321" s="8"/>
      <c r="J321" s="8" t="s">
        <v>3</v>
      </c>
      <c r="K321" s="8" t="s">
        <v>104</v>
      </c>
      <c r="L321" s="8">
        <v>32</v>
      </c>
      <c r="M321" s="11" t="s">
        <v>349</v>
      </c>
      <c r="N321" s="8" t="s">
        <v>1883</v>
      </c>
      <c r="O321" s="12">
        <v>420</v>
      </c>
      <c r="P321" s="20" t="s">
        <v>1892</v>
      </c>
      <c r="Q321" s="29">
        <v>1403</v>
      </c>
      <c r="R321" s="30">
        <v>0.25</v>
      </c>
      <c r="S321" s="8" t="str">
        <f t="shared" si="11"/>
        <v>C</v>
      </c>
      <c r="T321" s="8" t="s">
        <v>1894</v>
      </c>
      <c r="U321" s="31">
        <v>938</v>
      </c>
      <c r="V321" s="31">
        <v>438</v>
      </c>
      <c r="W321" s="118"/>
      <c r="X321" s="60"/>
      <c r="Y321" s="6" t="s">
        <v>650</v>
      </c>
      <c r="Z321" s="131" t="s">
        <v>2123</v>
      </c>
      <c r="AA321" s="132"/>
      <c r="AB321" s="132"/>
      <c r="AC321" s="132"/>
      <c r="AD321" s="101"/>
    </row>
    <row r="322" spans="1:30" ht="30" customHeight="1" x14ac:dyDescent="0.15">
      <c r="A322" s="4"/>
      <c r="B322" s="10" t="s">
        <v>1438</v>
      </c>
      <c r="C322" s="25" t="s">
        <v>1440</v>
      </c>
      <c r="D322" s="24" t="s">
        <v>1418</v>
      </c>
      <c r="E322" s="18" t="s">
        <v>315</v>
      </c>
      <c r="F322" s="8" t="s">
        <v>574</v>
      </c>
      <c r="G322" s="8" t="s">
        <v>398</v>
      </c>
      <c r="H322" s="10" t="s">
        <v>214</v>
      </c>
      <c r="I322" s="8"/>
      <c r="J322" s="8" t="s">
        <v>3</v>
      </c>
      <c r="K322" s="8" t="s">
        <v>104</v>
      </c>
      <c r="L322" s="8">
        <v>32</v>
      </c>
      <c r="M322" s="11" t="s">
        <v>349</v>
      </c>
      <c r="N322" s="8" t="s">
        <v>1883</v>
      </c>
      <c r="O322" s="12">
        <v>461.56</v>
      </c>
      <c r="P322" s="20" t="s">
        <v>1892</v>
      </c>
      <c r="Q322" s="29">
        <v>702</v>
      </c>
      <c r="R322" s="30">
        <v>4.1300000000000003E-2</v>
      </c>
      <c r="S322" s="8" t="str">
        <f t="shared" si="11"/>
        <v>C</v>
      </c>
      <c r="T322" s="8" t="s">
        <v>1894</v>
      </c>
      <c r="U322" s="37">
        <v>2178</v>
      </c>
      <c r="V322" s="31">
        <v>1280</v>
      </c>
      <c r="W322" s="118"/>
      <c r="X322" s="60"/>
      <c r="Y322" s="2" t="s">
        <v>1956</v>
      </c>
      <c r="Z322" s="131"/>
      <c r="AA322" s="132"/>
      <c r="AB322" s="132"/>
      <c r="AC322" s="132"/>
      <c r="AD322" s="101"/>
    </row>
    <row r="323" spans="1:30" ht="30" customHeight="1" x14ac:dyDescent="0.15">
      <c r="A323" s="4"/>
      <c r="B323" s="10" t="s">
        <v>1438</v>
      </c>
      <c r="C323" s="25" t="s">
        <v>1440</v>
      </c>
      <c r="D323" s="24" t="s">
        <v>1422</v>
      </c>
      <c r="E323" s="18" t="s">
        <v>1169</v>
      </c>
      <c r="F323" s="8" t="s">
        <v>576</v>
      </c>
      <c r="G323" s="8" t="s">
        <v>366</v>
      </c>
      <c r="H323" s="10" t="s">
        <v>215</v>
      </c>
      <c r="I323" s="8"/>
      <c r="J323" s="8" t="s">
        <v>2</v>
      </c>
      <c r="K323" s="8" t="s">
        <v>15</v>
      </c>
      <c r="L323" s="8">
        <v>52</v>
      </c>
      <c r="M323" s="11" t="s">
        <v>349</v>
      </c>
      <c r="N323" s="8" t="s">
        <v>1883</v>
      </c>
      <c r="O323" s="12">
        <v>1054.98</v>
      </c>
      <c r="P323" s="20" t="s">
        <v>1895</v>
      </c>
      <c r="Q323" s="29">
        <v>3188</v>
      </c>
      <c r="R323" s="38">
        <v>0.11</v>
      </c>
      <c r="S323" s="8" t="str">
        <f t="shared" si="11"/>
        <v>C</v>
      </c>
      <c r="T323" s="8" t="s">
        <v>1890</v>
      </c>
      <c r="U323" s="31">
        <v>12349</v>
      </c>
      <c r="V323" s="31" t="s">
        <v>1645</v>
      </c>
      <c r="W323" s="118"/>
      <c r="X323" s="60"/>
      <c r="Y323" s="6" t="s">
        <v>1957</v>
      </c>
    </row>
    <row r="324" spans="1:30" ht="30" customHeight="1" x14ac:dyDescent="0.15">
      <c r="A324" s="4"/>
      <c r="B324" s="10" t="s">
        <v>1438</v>
      </c>
      <c r="C324" s="25" t="s">
        <v>1440</v>
      </c>
      <c r="D324" s="24" t="s">
        <v>1422</v>
      </c>
      <c r="E324" s="18" t="s">
        <v>1169</v>
      </c>
      <c r="F324" s="8" t="s">
        <v>576</v>
      </c>
      <c r="G324" s="8" t="s">
        <v>377</v>
      </c>
      <c r="H324" s="10" t="s">
        <v>216</v>
      </c>
      <c r="I324" s="8"/>
      <c r="J324" s="8" t="s">
        <v>3</v>
      </c>
      <c r="K324" s="8" t="s">
        <v>68</v>
      </c>
      <c r="L324" s="8">
        <v>38</v>
      </c>
      <c r="M324" s="11" t="s">
        <v>349</v>
      </c>
      <c r="N324" s="8" t="s">
        <v>1883</v>
      </c>
      <c r="O324" s="12">
        <v>2020.34</v>
      </c>
      <c r="P324" s="20" t="s">
        <v>1892</v>
      </c>
      <c r="Q324" s="29">
        <v>460</v>
      </c>
      <c r="R324" s="38">
        <v>0.1</v>
      </c>
      <c r="S324" s="8" t="str">
        <f t="shared" si="11"/>
        <v>C</v>
      </c>
      <c r="T324" s="8" t="s">
        <v>1890</v>
      </c>
      <c r="U324" s="32">
        <v>612</v>
      </c>
      <c r="V324" s="31" t="s">
        <v>1645</v>
      </c>
      <c r="W324" s="118" t="s">
        <v>2306</v>
      </c>
      <c r="X324" s="60"/>
      <c r="Y324" s="6" t="s">
        <v>541</v>
      </c>
    </row>
    <row r="325" spans="1:30" ht="30" customHeight="1" x14ac:dyDescent="0.15">
      <c r="A325" s="4"/>
      <c r="B325" s="10" t="s">
        <v>1438</v>
      </c>
      <c r="C325" s="25" t="s">
        <v>1440</v>
      </c>
      <c r="D325" s="24" t="s">
        <v>1422</v>
      </c>
      <c r="E325" s="18" t="s">
        <v>1169</v>
      </c>
      <c r="F325" s="8" t="s">
        <v>576</v>
      </c>
      <c r="G325" s="8" t="s">
        <v>377</v>
      </c>
      <c r="H325" s="10" t="s">
        <v>217</v>
      </c>
      <c r="I325" s="8"/>
      <c r="J325" s="8" t="s">
        <v>3</v>
      </c>
      <c r="K325" s="8" t="s">
        <v>74</v>
      </c>
      <c r="L325" s="8">
        <v>29</v>
      </c>
      <c r="M325" s="11" t="s">
        <v>349</v>
      </c>
      <c r="N325" s="8" t="s">
        <v>1883</v>
      </c>
      <c r="O325" s="12">
        <v>185.47</v>
      </c>
      <c r="P325" s="20" t="s">
        <v>1892</v>
      </c>
      <c r="Q325" s="29">
        <v>455</v>
      </c>
      <c r="R325" s="30" t="s">
        <v>83</v>
      </c>
      <c r="S325" s="8" t="str">
        <f t="shared" si="11"/>
        <v>-</v>
      </c>
      <c r="T325" s="8" t="s">
        <v>1890</v>
      </c>
      <c r="U325" s="31">
        <v>0</v>
      </c>
      <c r="V325" s="31" t="s">
        <v>1645</v>
      </c>
      <c r="W325" s="118" t="s">
        <v>2345</v>
      </c>
      <c r="X325" s="60"/>
      <c r="Y325" s="6" t="s">
        <v>651</v>
      </c>
    </row>
    <row r="326" spans="1:30" ht="30" customHeight="1" x14ac:dyDescent="0.15">
      <c r="A326" s="4"/>
      <c r="B326" s="10" t="s">
        <v>1438</v>
      </c>
      <c r="C326" s="25" t="s">
        <v>1440</v>
      </c>
      <c r="D326" s="24" t="s">
        <v>1422</v>
      </c>
      <c r="E326" s="18" t="s">
        <v>1169</v>
      </c>
      <c r="F326" s="8" t="s">
        <v>576</v>
      </c>
      <c r="G326" s="8" t="s">
        <v>377</v>
      </c>
      <c r="H326" s="10" t="s">
        <v>218</v>
      </c>
      <c r="I326" s="8"/>
      <c r="J326" s="8" t="s">
        <v>3</v>
      </c>
      <c r="K326" s="8" t="s">
        <v>26</v>
      </c>
      <c r="L326" s="8">
        <v>28</v>
      </c>
      <c r="M326" s="11" t="s">
        <v>349</v>
      </c>
      <c r="N326" s="8" t="s">
        <v>1883</v>
      </c>
      <c r="O326" s="12">
        <v>61.27</v>
      </c>
      <c r="P326" s="20" t="s">
        <v>1892</v>
      </c>
      <c r="Q326" s="29">
        <v>1588</v>
      </c>
      <c r="R326" s="30" t="s">
        <v>83</v>
      </c>
      <c r="S326" s="8" t="str">
        <f t="shared" si="11"/>
        <v>-</v>
      </c>
      <c r="T326" s="8" t="s">
        <v>1890</v>
      </c>
      <c r="U326" s="32">
        <v>82</v>
      </c>
      <c r="V326" s="31" t="s">
        <v>1645</v>
      </c>
      <c r="W326" s="118" t="s">
        <v>2337</v>
      </c>
      <c r="X326" s="60"/>
      <c r="Y326" s="6" t="s">
        <v>652</v>
      </c>
    </row>
    <row r="327" spans="1:30" ht="30" customHeight="1" x14ac:dyDescent="0.15">
      <c r="A327" s="4"/>
      <c r="B327" s="10" t="s">
        <v>1438</v>
      </c>
      <c r="C327" s="25" t="s">
        <v>1440</v>
      </c>
      <c r="D327" s="24" t="s">
        <v>1422</v>
      </c>
      <c r="E327" s="18" t="s">
        <v>1169</v>
      </c>
      <c r="F327" s="8" t="s">
        <v>576</v>
      </c>
      <c r="G327" s="8" t="s">
        <v>377</v>
      </c>
      <c r="H327" s="10" t="s">
        <v>219</v>
      </c>
      <c r="I327" s="8"/>
      <c r="J327" s="8" t="s">
        <v>3</v>
      </c>
      <c r="K327" s="8" t="s">
        <v>37</v>
      </c>
      <c r="L327" s="8">
        <v>24</v>
      </c>
      <c r="M327" s="11" t="s">
        <v>349</v>
      </c>
      <c r="N327" s="8" t="s">
        <v>1882</v>
      </c>
      <c r="O327" s="12">
        <v>623</v>
      </c>
      <c r="P327" s="20" t="s">
        <v>1892</v>
      </c>
      <c r="Q327" s="29">
        <v>2585</v>
      </c>
      <c r="R327" s="30">
        <v>1</v>
      </c>
      <c r="S327" s="8" t="str">
        <f t="shared" si="11"/>
        <v>A</v>
      </c>
      <c r="T327" s="8" t="s">
        <v>1890</v>
      </c>
      <c r="U327" s="32">
        <v>242</v>
      </c>
      <c r="V327" s="31" t="s">
        <v>1645</v>
      </c>
      <c r="W327" s="118" t="s">
        <v>2312</v>
      </c>
      <c r="X327" s="60"/>
      <c r="Y327" s="6" t="s">
        <v>653</v>
      </c>
    </row>
    <row r="328" spans="1:30" ht="30" customHeight="1" x14ac:dyDescent="0.15">
      <c r="A328" s="4"/>
      <c r="B328" s="10" t="s">
        <v>1438</v>
      </c>
      <c r="C328" s="25" t="s">
        <v>1440</v>
      </c>
      <c r="D328" s="24" t="s">
        <v>1423</v>
      </c>
      <c r="E328" s="18" t="s">
        <v>326</v>
      </c>
      <c r="F328" s="8" t="s">
        <v>577</v>
      </c>
      <c r="G328" s="8" t="s">
        <v>269</v>
      </c>
      <c r="H328" s="10" t="s">
        <v>251</v>
      </c>
      <c r="I328" s="8"/>
      <c r="J328" s="8" t="s">
        <v>3</v>
      </c>
      <c r="K328" s="8" t="s">
        <v>72</v>
      </c>
      <c r="L328" s="8">
        <v>30</v>
      </c>
      <c r="M328" s="11" t="s">
        <v>349</v>
      </c>
      <c r="N328" s="8" t="s">
        <v>1883</v>
      </c>
      <c r="O328" s="12">
        <v>645.96</v>
      </c>
      <c r="P328" s="20" t="s">
        <v>1892</v>
      </c>
      <c r="Q328" s="29">
        <v>513</v>
      </c>
      <c r="R328" s="38">
        <v>0.15</v>
      </c>
      <c r="S328" s="8" t="str">
        <f t="shared" si="11"/>
        <v>C</v>
      </c>
      <c r="T328" s="8" t="s">
        <v>1894</v>
      </c>
      <c r="U328" s="31">
        <v>9097</v>
      </c>
      <c r="V328" s="31">
        <v>837</v>
      </c>
      <c r="W328" s="118" t="s">
        <v>2310</v>
      </c>
      <c r="X328" s="60"/>
      <c r="Y328" s="6" t="s">
        <v>1958</v>
      </c>
    </row>
    <row r="329" spans="1:30" ht="30" customHeight="1" x14ac:dyDescent="0.15">
      <c r="A329" s="4"/>
      <c r="B329" s="10" t="s">
        <v>1438</v>
      </c>
      <c r="C329" s="25" t="s">
        <v>1440</v>
      </c>
      <c r="D329" s="24" t="s">
        <v>1423</v>
      </c>
      <c r="E329" s="18" t="s">
        <v>326</v>
      </c>
      <c r="F329" s="8" t="s">
        <v>577</v>
      </c>
      <c r="G329" s="8" t="s">
        <v>273</v>
      </c>
      <c r="H329" s="10" t="s">
        <v>220</v>
      </c>
      <c r="I329" s="8"/>
      <c r="J329" s="8" t="s">
        <v>3</v>
      </c>
      <c r="K329" s="8" t="s">
        <v>35</v>
      </c>
      <c r="L329" s="8">
        <v>23</v>
      </c>
      <c r="M329" s="11" t="s">
        <v>349</v>
      </c>
      <c r="N329" s="8" t="s">
        <v>1882</v>
      </c>
      <c r="O329" s="12">
        <v>352</v>
      </c>
      <c r="P329" s="20" t="s">
        <v>1892</v>
      </c>
      <c r="Q329" s="29">
        <v>2612</v>
      </c>
      <c r="R329" s="38">
        <v>0.23</v>
      </c>
      <c r="S329" s="8" t="str">
        <f t="shared" si="11"/>
        <v>C</v>
      </c>
      <c r="T329" s="8" t="s">
        <v>1890</v>
      </c>
      <c r="U329" s="31">
        <v>4270</v>
      </c>
      <c r="V329" s="31" t="s">
        <v>1645</v>
      </c>
      <c r="W329" s="118" t="s">
        <v>2311</v>
      </c>
      <c r="X329" s="60"/>
      <c r="Y329" s="6" t="s">
        <v>1959</v>
      </c>
    </row>
    <row r="330" spans="1:30" ht="30" customHeight="1" x14ac:dyDescent="0.15">
      <c r="A330" s="4"/>
      <c r="B330" s="10" t="s">
        <v>1438</v>
      </c>
      <c r="C330" s="25" t="s">
        <v>1440</v>
      </c>
      <c r="D330" s="24" t="s">
        <v>1416</v>
      </c>
      <c r="E330" s="18" t="s">
        <v>1168</v>
      </c>
      <c r="F330" s="8" t="s">
        <v>307</v>
      </c>
      <c r="G330" s="8" t="s">
        <v>405</v>
      </c>
      <c r="H330" s="10" t="s">
        <v>1825</v>
      </c>
      <c r="I330" s="8"/>
      <c r="J330" s="8" t="s">
        <v>1136</v>
      </c>
      <c r="K330" s="8" t="s">
        <v>1156</v>
      </c>
      <c r="L330" s="8">
        <v>3</v>
      </c>
      <c r="M330" s="11"/>
      <c r="N330" s="8" t="s">
        <v>1884</v>
      </c>
      <c r="O330" s="12">
        <v>163.63999999999999</v>
      </c>
      <c r="P330" s="20" t="s">
        <v>1892</v>
      </c>
      <c r="Q330" s="29">
        <v>2170</v>
      </c>
      <c r="R330" s="30">
        <v>6.8000000000000005E-2</v>
      </c>
      <c r="S330" s="8" t="str">
        <f t="shared" si="11"/>
        <v>C</v>
      </c>
      <c r="T330" s="8" t="s">
        <v>1890</v>
      </c>
      <c r="U330" s="31" t="s">
        <v>244</v>
      </c>
      <c r="V330" s="31" t="s">
        <v>1645</v>
      </c>
      <c r="W330" s="118" t="s">
        <v>2120</v>
      </c>
      <c r="X330" s="7"/>
      <c r="Y330" s="6" t="s">
        <v>1960</v>
      </c>
    </row>
    <row r="331" spans="1:30" ht="30" customHeight="1" x14ac:dyDescent="0.15">
      <c r="A331" s="4"/>
      <c r="B331" s="10" t="s">
        <v>1438</v>
      </c>
      <c r="C331" s="10" t="s">
        <v>1865</v>
      </c>
      <c r="D331" s="24" t="s">
        <v>1421</v>
      </c>
      <c r="E331" s="18" t="s">
        <v>1170</v>
      </c>
      <c r="F331" s="8" t="s">
        <v>563</v>
      </c>
      <c r="G331" s="8" t="s">
        <v>539</v>
      </c>
      <c r="H331" s="10" t="s">
        <v>223</v>
      </c>
      <c r="I331" s="8" t="s">
        <v>38</v>
      </c>
      <c r="J331" s="8" t="s">
        <v>2</v>
      </c>
      <c r="K331" s="8" t="s">
        <v>26</v>
      </c>
      <c r="L331" s="8">
        <v>28</v>
      </c>
      <c r="M331" s="11" t="s">
        <v>349</v>
      </c>
      <c r="N331" s="8" t="s">
        <v>1882</v>
      </c>
      <c r="O331" s="12">
        <v>142.5</v>
      </c>
      <c r="P331" s="20" t="s">
        <v>1892</v>
      </c>
      <c r="Q331" s="40">
        <v>18771</v>
      </c>
      <c r="R331" s="30" t="s">
        <v>83</v>
      </c>
      <c r="S331" s="8" t="str">
        <f t="shared" si="11"/>
        <v>-</v>
      </c>
      <c r="T331" s="8" t="s">
        <v>1894</v>
      </c>
      <c r="U331" s="31">
        <v>14782</v>
      </c>
      <c r="V331" s="31">
        <v>10539</v>
      </c>
      <c r="W331" s="118" t="s">
        <v>2338</v>
      </c>
      <c r="X331" s="115" t="s">
        <v>2231</v>
      </c>
      <c r="Y331" s="6" t="s">
        <v>570</v>
      </c>
      <c r="Z331" s="131"/>
      <c r="AA331" s="140"/>
      <c r="AB331" s="140"/>
      <c r="AC331" s="140"/>
    </row>
    <row r="332" spans="1:30" ht="30" customHeight="1" x14ac:dyDescent="0.15">
      <c r="A332" s="4"/>
      <c r="B332" s="10" t="s">
        <v>1438</v>
      </c>
      <c r="C332" s="10" t="s">
        <v>1865</v>
      </c>
      <c r="D332" s="24" t="s">
        <v>1423</v>
      </c>
      <c r="E332" s="18" t="s">
        <v>326</v>
      </c>
      <c r="F332" s="8" t="s">
        <v>577</v>
      </c>
      <c r="G332" s="8" t="s">
        <v>273</v>
      </c>
      <c r="H332" s="10" t="s">
        <v>654</v>
      </c>
      <c r="I332" s="8"/>
      <c r="J332" s="8" t="s">
        <v>3</v>
      </c>
      <c r="K332" s="8" t="s">
        <v>78</v>
      </c>
      <c r="L332" s="8">
        <v>33</v>
      </c>
      <c r="M332" s="11" t="s">
        <v>349</v>
      </c>
      <c r="N332" s="8" t="s">
        <v>1883</v>
      </c>
      <c r="O332" s="12">
        <v>354</v>
      </c>
      <c r="P332" s="20" t="s">
        <v>1892</v>
      </c>
      <c r="Q332" s="29">
        <v>11770</v>
      </c>
      <c r="R332" s="30" t="s">
        <v>83</v>
      </c>
      <c r="S332" s="8" t="str">
        <f t="shared" si="11"/>
        <v>-</v>
      </c>
      <c r="T332" s="8" t="s">
        <v>1890</v>
      </c>
      <c r="U332" s="31">
        <v>1819</v>
      </c>
      <c r="V332" s="31" t="s">
        <v>1645</v>
      </c>
      <c r="W332" s="118" t="s">
        <v>2320</v>
      </c>
      <c r="X332" s="60"/>
      <c r="Y332" s="6" t="s">
        <v>1962</v>
      </c>
      <c r="Z332" s="131"/>
      <c r="AA332" s="140"/>
      <c r="AB332" s="140"/>
      <c r="AC332" s="140"/>
    </row>
    <row r="333" spans="1:30" ht="30" customHeight="1" x14ac:dyDescent="0.15">
      <c r="A333" s="4"/>
      <c r="B333" s="10" t="s">
        <v>1438</v>
      </c>
      <c r="C333" s="10" t="s">
        <v>1865</v>
      </c>
      <c r="D333" s="24" t="s">
        <v>1418</v>
      </c>
      <c r="E333" s="18" t="s">
        <v>315</v>
      </c>
      <c r="F333" s="8" t="s">
        <v>574</v>
      </c>
      <c r="G333" s="8" t="s">
        <v>398</v>
      </c>
      <c r="H333" s="10" t="s">
        <v>221</v>
      </c>
      <c r="I333" s="8"/>
      <c r="J333" s="8" t="s">
        <v>2</v>
      </c>
      <c r="K333" s="8" t="s">
        <v>227</v>
      </c>
      <c r="L333" s="8">
        <v>69</v>
      </c>
      <c r="M333" s="11" t="s">
        <v>18</v>
      </c>
      <c r="N333" s="8" t="s">
        <v>1882</v>
      </c>
      <c r="O333" s="12">
        <v>1341.3</v>
      </c>
      <c r="P333" s="20" t="s">
        <v>1892</v>
      </c>
      <c r="Q333" s="29">
        <v>370</v>
      </c>
      <c r="R333" s="30">
        <v>3.73E-2</v>
      </c>
      <c r="S333" s="8" t="str">
        <f t="shared" si="11"/>
        <v>C</v>
      </c>
      <c r="T333" s="8" t="s">
        <v>1894</v>
      </c>
      <c r="U333" s="31">
        <v>27127</v>
      </c>
      <c r="V333" s="31">
        <v>1732</v>
      </c>
      <c r="W333" s="118"/>
      <c r="X333" s="60"/>
      <c r="Y333" s="95" t="s">
        <v>1961</v>
      </c>
    </row>
    <row r="334" spans="1:30" ht="30" customHeight="1" x14ac:dyDescent="0.15">
      <c r="A334" s="4"/>
      <c r="B334" s="10" t="s">
        <v>1438</v>
      </c>
      <c r="C334" s="10" t="s">
        <v>1865</v>
      </c>
      <c r="D334" s="24" t="s">
        <v>1421</v>
      </c>
      <c r="E334" s="18" t="s">
        <v>1170</v>
      </c>
      <c r="F334" s="8" t="s">
        <v>563</v>
      </c>
      <c r="G334" s="8" t="s">
        <v>539</v>
      </c>
      <c r="H334" s="10" t="s">
        <v>222</v>
      </c>
      <c r="I334" s="8" t="s">
        <v>38</v>
      </c>
      <c r="J334" s="8" t="s">
        <v>2</v>
      </c>
      <c r="K334" s="8" t="s">
        <v>26</v>
      </c>
      <c r="L334" s="8">
        <v>28</v>
      </c>
      <c r="M334" s="11" t="s">
        <v>349</v>
      </c>
      <c r="N334" s="8" t="s">
        <v>1882</v>
      </c>
      <c r="O334" s="12">
        <v>1334.2059999999999</v>
      </c>
      <c r="P334" s="20" t="s">
        <v>1892</v>
      </c>
      <c r="Q334" s="29">
        <v>234261</v>
      </c>
      <c r="R334" s="30" t="s">
        <v>83</v>
      </c>
      <c r="S334" s="8" t="str">
        <f t="shared" si="11"/>
        <v>-</v>
      </c>
      <c r="T334" s="8" t="s">
        <v>1894</v>
      </c>
      <c r="U334" s="31">
        <v>116690</v>
      </c>
      <c r="V334" s="31">
        <v>61299</v>
      </c>
      <c r="W334" s="118" t="s">
        <v>2338</v>
      </c>
      <c r="X334" s="115" t="s">
        <v>2232</v>
      </c>
      <c r="Y334" s="6" t="s">
        <v>570</v>
      </c>
    </row>
    <row r="335" spans="1:30" ht="30" customHeight="1" x14ac:dyDescent="0.15">
      <c r="A335" s="4"/>
      <c r="B335" s="10" t="s">
        <v>1439</v>
      </c>
      <c r="C335" s="10" t="s">
        <v>1865</v>
      </c>
      <c r="D335" s="24" t="s">
        <v>1416</v>
      </c>
      <c r="E335" s="18" t="s">
        <v>1168</v>
      </c>
      <c r="F335" s="8" t="s">
        <v>307</v>
      </c>
      <c r="G335" s="8" t="s">
        <v>405</v>
      </c>
      <c r="H335" s="10" t="s">
        <v>1826</v>
      </c>
      <c r="I335" s="8"/>
      <c r="J335" s="8" t="s">
        <v>342</v>
      </c>
      <c r="K335" s="8" t="s">
        <v>1156</v>
      </c>
      <c r="L335" s="8">
        <v>3</v>
      </c>
      <c r="M335" s="11"/>
      <c r="N335" s="8" t="s">
        <v>1884</v>
      </c>
      <c r="O335" s="12">
        <v>1976.36</v>
      </c>
      <c r="P335" s="20" t="s">
        <v>1892</v>
      </c>
      <c r="Q335" s="29">
        <f>183107+2034</f>
        <v>185141</v>
      </c>
      <c r="R335" s="30" t="s">
        <v>83</v>
      </c>
      <c r="S335" s="8" t="str">
        <f t="shared" si="11"/>
        <v>-</v>
      </c>
      <c r="T335" s="8" t="s">
        <v>1890</v>
      </c>
      <c r="U335" s="31">
        <f>(165000+59625)/1000</f>
        <v>224.625</v>
      </c>
      <c r="V335" s="31" t="s">
        <v>1645</v>
      </c>
      <c r="W335" s="118" t="s">
        <v>2120</v>
      </c>
      <c r="X335" s="7"/>
      <c r="Y335" s="6" t="s">
        <v>1960</v>
      </c>
    </row>
    <row r="336" spans="1:30" ht="30" customHeight="1" x14ac:dyDescent="0.15">
      <c r="A336" s="4"/>
      <c r="B336" s="10" t="s">
        <v>1438</v>
      </c>
      <c r="C336" s="10" t="s">
        <v>1441</v>
      </c>
      <c r="D336" s="24" t="s">
        <v>1417</v>
      </c>
      <c r="E336" s="18" t="s">
        <v>1171</v>
      </c>
      <c r="F336" s="8" t="s">
        <v>562</v>
      </c>
      <c r="G336" s="8" t="s">
        <v>523</v>
      </c>
      <c r="H336" s="10" t="s">
        <v>224</v>
      </c>
      <c r="I336" s="8"/>
      <c r="J336" s="8" t="s">
        <v>69</v>
      </c>
      <c r="K336" s="8" t="s">
        <v>71</v>
      </c>
      <c r="L336" s="8">
        <v>9</v>
      </c>
      <c r="M336" s="11" t="s">
        <v>349</v>
      </c>
      <c r="N336" s="8" t="s">
        <v>1884</v>
      </c>
      <c r="O336" s="12">
        <v>537.29999999999995</v>
      </c>
      <c r="P336" s="20" t="s">
        <v>1892</v>
      </c>
      <c r="Q336" s="29">
        <v>773695</v>
      </c>
      <c r="R336" s="30" t="s">
        <v>83</v>
      </c>
      <c r="S336" s="8" t="str">
        <f t="shared" si="11"/>
        <v>-</v>
      </c>
      <c r="T336" s="8" t="s">
        <v>1890</v>
      </c>
      <c r="U336" s="31">
        <v>154</v>
      </c>
      <c r="V336" s="31" t="s">
        <v>1644</v>
      </c>
      <c r="W336" s="118"/>
      <c r="X336" s="60"/>
      <c r="Y336" s="6" t="s">
        <v>655</v>
      </c>
    </row>
    <row r="337" spans="1:29" ht="30" customHeight="1" x14ac:dyDescent="0.15">
      <c r="A337" s="4"/>
      <c r="B337" s="10" t="s">
        <v>1438</v>
      </c>
      <c r="C337" s="10" t="s">
        <v>1441</v>
      </c>
      <c r="D337" s="24" t="s">
        <v>1423</v>
      </c>
      <c r="E337" s="18" t="s">
        <v>326</v>
      </c>
      <c r="F337" s="8" t="s">
        <v>577</v>
      </c>
      <c r="G337" s="8" t="s">
        <v>273</v>
      </c>
      <c r="H337" s="10" t="s">
        <v>225</v>
      </c>
      <c r="I337" s="8"/>
      <c r="J337" s="8" t="s">
        <v>3</v>
      </c>
      <c r="K337" s="8" t="s">
        <v>155</v>
      </c>
      <c r="L337" s="8">
        <v>11</v>
      </c>
      <c r="M337" s="11" t="s">
        <v>349</v>
      </c>
      <c r="N337" s="8" t="s">
        <v>1884</v>
      </c>
      <c r="O337" s="12">
        <v>92</v>
      </c>
      <c r="P337" s="20" t="s">
        <v>1892</v>
      </c>
      <c r="Q337" s="29">
        <v>18071</v>
      </c>
      <c r="R337" s="30" t="s">
        <v>83</v>
      </c>
      <c r="S337" s="8" t="str">
        <f t="shared" si="11"/>
        <v>-</v>
      </c>
      <c r="T337" s="8" t="s">
        <v>1890</v>
      </c>
      <c r="U337" s="31">
        <v>2538</v>
      </c>
      <c r="V337" s="31" t="s">
        <v>1644</v>
      </c>
      <c r="W337" s="118" t="s">
        <v>2312</v>
      </c>
      <c r="X337" s="108"/>
      <c r="Y337" s="13" t="s">
        <v>330</v>
      </c>
    </row>
    <row r="338" spans="1:29" ht="30" customHeight="1" x14ac:dyDescent="0.15">
      <c r="A338" s="4"/>
      <c r="B338" s="10" t="s">
        <v>1438</v>
      </c>
      <c r="C338" s="10" t="s">
        <v>1441</v>
      </c>
      <c r="D338" s="24" t="s">
        <v>1423</v>
      </c>
      <c r="E338" s="18" t="s">
        <v>326</v>
      </c>
      <c r="F338" s="8" t="s">
        <v>577</v>
      </c>
      <c r="G338" s="8" t="s">
        <v>273</v>
      </c>
      <c r="H338" s="10" t="s">
        <v>226</v>
      </c>
      <c r="I338" s="8"/>
      <c r="J338" s="8" t="s">
        <v>3</v>
      </c>
      <c r="K338" s="8" t="s">
        <v>31</v>
      </c>
      <c r="L338" s="8">
        <v>26</v>
      </c>
      <c r="M338" s="11" t="s">
        <v>349</v>
      </c>
      <c r="N338" s="8" t="s">
        <v>1883</v>
      </c>
      <c r="O338" s="12">
        <v>549.02</v>
      </c>
      <c r="P338" s="20" t="s">
        <v>1892</v>
      </c>
      <c r="Q338" s="29">
        <v>27101</v>
      </c>
      <c r="R338" s="30" t="s">
        <v>83</v>
      </c>
      <c r="S338" s="8" t="str">
        <f t="shared" si="11"/>
        <v>-</v>
      </c>
      <c r="T338" s="8" t="s">
        <v>1894</v>
      </c>
      <c r="U338" s="31">
        <v>11924</v>
      </c>
      <c r="V338" s="31">
        <v>377</v>
      </c>
      <c r="W338" s="118" t="s">
        <v>2355</v>
      </c>
      <c r="X338" s="60"/>
      <c r="Y338" s="6" t="s">
        <v>1963</v>
      </c>
    </row>
    <row r="339" spans="1:29" ht="30" customHeight="1" x14ac:dyDescent="0.15">
      <c r="A339" s="4"/>
      <c r="B339" s="10" t="s">
        <v>1442</v>
      </c>
      <c r="C339" s="10" t="s">
        <v>1443</v>
      </c>
      <c r="D339" s="24" t="s">
        <v>1410</v>
      </c>
      <c r="E339" s="18" t="s">
        <v>547</v>
      </c>
      <c r="F339" s="8" t="s">
        <v>572</v>
      </c>
      <c r="G339" s="8" t="s">
        <v>507</v>
      </c>
      <c r="H339" s="10" t="s">
        <v>252</v>
      </c>
      <c r="I339" s="8"/>
      <c r="J339" s="8" t="s">
        <v>73</v>
      </c>
      <c r="K339" s="8" t="s">
        <v>13</v>
      </c>
      <c r="L339" s="8">
        <v>42</v>
      </c>
      <c r="M339" s="11" t="s">
        <v>349</v>
      </c>
      <c r="N339" s="8" t="s">
        <v>1882</v>
      </c>
      <c r="O339" s="12">
        <v>1395.08</v>
      </c>
      <c r="P339" s="20" t="s">
        <v>1892</v>
      </c>
      <c r="Q339" s="29">
        <v>33314</v>
      </c>
      <c r="R339" s="30">
        <v>0.24</v>
      </c>
      <c r="S339" s="8" t="str">
        <f t="shared" si="11"/>
        <v>C</v>
      </c>
      <c r="T339" s="8" t="s">
        <v>1890</v>
      </c>
      <c r="U339" s="31">
        <v>13079</v>
      </c>
      <c r="V339" s="31" t="s">
        <v>1645</v>
      </c>
      <c r="W339" s="118"/>
      <c r="X339" s="60"/>
      <c r="Y339" s="6" t="s">
        <v>588</v>
      </c>
    </row>
    <row r="340" spans="1:29" ht="30" customHeight="1" x14ac:dyDescent="0.15">
      <c r="A340" s="4"/>
      <c r="B340" s="10" t="s">
        <v>1442</v>
      </c>
      <c r="C340" s="10" t="s">
        <v>1443</v>
      </c>
      <c r="D340" s="24" t="s">
        <v>1410</v>
      </c>
      <c r="E340" s="18" t="s">
        <v>547</v>
      </c>
      <c r="F340" s="8" t="s">
        <v>572</v>
      </c>
      <c r="G340" s="8" t="s">
        <v>507</v>
      </c>
      <c r="H340" s="10" t="s">
        <v>228</v>
      </c>
      <c r="I340" s="8"/>
      <c r="J340" s="8" t="s">
        <v>2</v>
      </c>
      <c r="K340" s="8" t="s">
        <v>19</v>
      </c>
      <c r="L340" s="8">
        <v>40</v>
      </c>
      <c r="M340" s="11" t="s">
        <v>349</v>
      </c>
      <c r="N340" s="8" t="s">
        <v>1882</v>
      </c>
      <c r="O340" s="12">
        <v>303.92</v>
      </c>
      <c r="P340" s="20" t="s">
        <v>1892</v>
      </c>
      <c r="Q340" s="39">
        <v>5</v>
      </c>
      <c r="R340" s="30">
        <v>1</v>
      </c>
      <c r="S340" s="8" t="str">
        <f t="shared" si="11"/>
        <v>A</v>
      </c>
      <c r="T340" s="8" t="s">
        <v>1890</v>
      </c>
      <c r="U340" s="31">
        <v>3</v>
      </c>
      <c r="V340" s="31" t="s">
        <v>1644</v>
      </c>
      <c r="W340" s="118" t="s">
        <v>2315</v>
      </c>
      <c r="X340" s="60"/>
      <c r="Y340" s="6" t="s">
        <v>588</v>
      </c>
    </row>
    <row r="341" spans="1:29" ht="30" customHeight="1" x14ac:dyDescent="0.15">
      <c r="A341" s="4"/>
      <c r="B341" s="10" t="s">
        <v>1442</v>
      </c>
      <c r="C341" s="25" t="s">
        <v>1550</v>
      </c>
      <c r="D341" s="24" t="s">
        <v>1408</v>
      </c>
      <c r="E341" s="18" t="s">
        <v>1177</v>
      </c>
      <c r="F341" s="8" t="s">
        <v>572</v>
      </c>
      <c r="G341" s="8" t="s">
        <v>578</v>
      </c>
      <c r="H341" s="10" t="s">
        <v>253</v>
      </c>
      <c r="I341" s="8" t="s">
        <v>66</v>
      </c>
      <c r="J341" s="8" t="s">
        <v>2</v>
      </c>
      <c r="K341" s="8" t="s">
        <v>104</v>
      </c>
      <c r="L341" s="8">
        <v>32</v>
      </c>
      <c r="M341" s="11" t="s">
        <v>349</v>
      </c>
      <c r="N341" s="8" t="s">
        <v>1882</v>
      </c>
      <c r="O341" s="12">
        <v>8467</v>
      </c>
      <c r="P341" s="20" t="s">
        <v>1892</v>
      </c>
      <c r="Q341" s="29">
        <v>192718</v>
      </c>
      <c r="R341" s="30">
        <v>0.2</v>
      </c>
      <c r="S341" s="8" t="str">
        <f t="shared" si="11"/>
        <v>C</v>
      </c>
      <c r="T341" s="8" t="s">
        <v>1890</v>
      </c>
      <c r="U341" s="31">
        <v>58851</v>
      </c>
      <c r="V341" s="31" t="s">
        <v>1645</v>
      </c>
      <c r="W341" s="118" t="s">
        <v>2356</v>
      </c>
      <c r="X341" s="98" t="s">
        <v>2245</v>
      </c>
      <c r="Y341" s="6" t="s">
        <v>1250</v>
      </c>
    </row>
    <row r="342" spans="1:29" ht="30" customHeight="1" x14ac:dyDescent="0.15">
      <c r="A342" s="4"/>
      <c r="B342" s="10" t="s">
        <v>1442</v>
      </c>
      <c r="C342" s="10" t="s">
        <v>1444</v>
      </c>
      <c r="D342" s="24" t="s">
        <v>1410</v>
      </c>
      <c r="E342" s="18" t="s">
        <v>657</v>
      </c>
      <c r="F342" s="8" t="s">
        <v>572</v>
      </c>
      <c r="G342" s="8" t="s">
        <v>513</v>
      </c>
      <c r="H342" s="10" t="s">
        <v>229</v>
      </c>
      <c r="I342" s="8"/>
      <c r="J342" s="8" t="s">
        <v>2</v>
      </c>
      <c r="K342" s="8" t="s">
        <v>35</v>
      </c>
      <c r="L342" s="8">
        <v>23</v>
      </c>
      <c r="M342" s="11" t="s">
        <v>349</v>
      </c>
      <c r="N342" s="8" t="s">
        <v>1884</v>
      </c>
      <c r="O342" s="12">
        <v>419.69</v>
      </c>
      <c r="P342" s="20" t="s">
        <v>1892</v>
      </c>
      <c r="Q342" s="29" t="s">
        <v>83</v>
      </c>
      <c r="R342" s="30" t="s">
        <v>83</v>
      </c>
      <c r="S342" s="8" t="str">
        <f t="shared" si="11"/>
        <v>-</v>
      </c>
      <c r="T342" s="8" t="s">
        <v>1894</v>
      </c>
      <c r="U342" s="31">
        <v>15715</v>
      </c>
      <c r="V342" s="31" t="s">
        <v>1644</v>
      </c>
      <c r="W342" s="118"/>
      <c r="X342" s="60"/>
      <c r="Y342" s="95" t="s">
        <v>1964</v>
      </c>
      <c r="Z342" s="137" t="s">
        <v>2124</v>
      </c>
      <c r="AA342" s="138"/>
      <c r="AB342" s="138"/>
      <c r="AC342" s="138"/>
    </row>
    <row r="343" spans="1:29" ht="30" customHeight="1" x14ac:dyDescent="0.15">
      <c r="A343" s="4"/>
      <c r="B343" s="10" t="s">
        <v>1442</v>
      </c>
      <c r="C343" s="10" t="s">
        <v>1445</v>
      </c>
      <c r="D343" s="24" t="s">
        <v>1418</v>
      </c>
      <c r="E343" s="18" t="s">
        <v>315</v>
      </c>
      <c r="F343" s="8" t="s">
        <v>574</v>
      </c>
      <c r="G343" s="8" t="s">
        <v>398</v>
      </c>
      <c r="H343" s="10" t="s">
        <v>231</v>
      </c>
      <c r="I343" s="8"/>
      <c r="J343" s="8" t="s">
        <v>69</v>
      </c>
      <c r="K343" s="8" t="s">
        <v>10</v>
      </c>
      <c r="L343" s="8">
        <v>44</v>
      </c>
      <c r="M343" s="11"/>
      <c r="N343" s="8" t="s">
        <v>1883</v>
      </c>
      <c r="O343" s="12">
        <v>557.70000000000005</v>
      </c>
      <c r="P343" s="20" t="s">
        <v>1892</v>
      </c>
      <c r="Q343" s="29" t="s">
        <v>83</v>
      </c>
      <c r="R343" s="30" t="s">
        <v>83</v>
      </c>
      <c r="S343" s="8" t="str">
        <f t="shared" si="11"/>
        <v>-</v>
      </c>
      <c r="T343" s="8" t="s">
        <v>1894</v>
      </c>
      <c r="U343" s="31">
        <v>6</v>
      </c>
      <c r="V343" s="31" t="s">
        <v>1644</v>
      </c>
      <c r="W343" s="118"/>
      <c r="X343" s="60"/>
      <c r="Y343" s="6" t="s">
        <v>658</v>
      </c>
      <c r="Z343" s="131" t="s">
        <v>2125</v>
      </c>
      <c r="AA343" s="140"/>
      <c r="AB343" s="140"/>
      <c r="AC343" s="140"/>
    </row>
    <row r="344" spans="1:29" ht="30" customHeight="1" x14ac:dyDescent="0.15">
      <c r="A344" s="4"/>
      <c r="B344" s="10" t="s">
        <v>1442</v>
      </c>
      <c r="C344" s="10" t="s">
        <v>1445</v>
      </c>
      <c r="D344" s="24" t="s">
        <v>1418</v>
      </c>
      <c r="E344" s="18" t="s">
        <v>315</v>
      </c>
      <c r="F344" s="8" t="s">
        <v>574</v>
      </c>
      <c r="G344" s="8" t="s">
        <v>398</v>
      </c>
      <c r="H344" s="10" t="s">
        <v>232</v>
      </c>
      <c r="I344" s="8"/>
      <c r="J344" s="8" t="s">
        <v>69</v>
      </c>
      <c r="K344" s="8" t="s">
        <v>20</v>
      </c>
      <c r="L344" s="8">
        <v>41</v>
      </c>
      <c r="M344" s="11"/>
      <c r="N344" s="8" t="s">
        <v>1883</v>
      </c>
      <c r="O344" s="12">
        <v>320.38</v>
      </c>
      <c r="P344" s="20" t="s">
        <v>1892</v>
      </c>
      <c r="Q344" s="29" t="s">
        <v>83</v>
      </c>
      <c r="R344" s="30" t="s">
        <v>83</v>
      </c>
      <c r="S344" s="8" t="str">
        <f t="shared" si="11"/>
        <v>-</v>
      </c>
      <c r="T344" s="8" t="s">
        <v>1894</v>
      </c>
      <c r="U344" s="31">
        <v>4</v>
      </c>
      <c r="V344" s="31" t="s">
        <v>1644</v>
      </c>
      <c r="W344" s="118"/>
      <c r="X344" s="60"/>
      <c r="Y344" s="6" t="s">
        <v>659</v>
      </c>
      <c r="Z344" s="131"/>
      <c r="AA344" s="140"/>
      <c r="AB344" s="140"/>
      <c r="AC344" s="140"/>
    </row>
    <row r="345" spans="1:29" ht="30" customHeight="1" x14ac:dyDescent="0.15">
      <c r="A345" s="4"/>
      <c r="B345" s="10" t="s">
        <v>1442</v>
      </c>
      <c r="C345" s="10" t="s">
        <v>1445</v>
      </c>
      <c r="D345" s="24" t="s">
        <v>1418</v>
      </c>
      <c r="E345" s="18" t="s">
        <v>315</v>
      </c>
      <c r="F345" s="8" t="s">
        <v>574</v>
      </c>
      <c r="G345" s="8" t="s">
        <v>398</v>
      </c>
      <c r="H345" s="10" t="s">
        <v>233</v>
      </c>
      <c r="I345" s="8"/>
      <c r="J345" s="8" t="s">
        <v>69</v>
      </c>
      <c r="K345" s="8" t="s">
        <v>106</v>
      </c>
      <c r="L345" s="8">
        <v>50</v>
      </c>
      <c r="M345" s="11"/>
      <c r="N345" s="8" t="s">
        <v>1883</v>
      </c>
      <c r="O345" s="12">
        <v>222.35</v>
      </c>
      <c r="P345" s="20" t="s">
        <v>1892</v>
      </c>
      <c r="Q345" s="29" t="s">
        <v>83</v>
      </c>
      <c r="R345" s="30" t="s">
        <v>83</v>
      </c>
      <c r="S345" s="8" t="str">
        <f t="shared" si="11"/>
        <v>-</v>
      </c>
      <c r="T345" s="8" t="s">
        <v>1894</v>
      </c>
      <c r="U345" s="31">
        <v>3</v>
      </c>
      <c r="V345" s="31" t="s">
        <v>1644</v>
      </c>
      <c r="W345" s="118"/>
      <c r="X345" s="60"/>
      <c r="Y345" s="6" t="s">
        <v>397</v>
      </c>
      <c r="Z345" s="131"/>
      <c r="AA345" s="140"/>
      <c r="AB345" s="140"/>
      <c r="AC345" s="140"/>
    </row>
    <row r="346" spans="1:29" ht="30" customHeight="1" x14ac:dyDescent="0.15">
      <c r="A346" s="4"/>
      <c r="B346" s="10" t="s">
        <v>1442</v>
      </c>
      <c r="C346" s="10" t="s">
        <v>1445</v>
      </c>
      <c r="D346" s="24" t="s">
        <v>1418</v>
      </c>
      <c r="E346" s="18" t="s">
        <v>315</v>
      </c>
      <c r="F346" s="8" t="s">
        <v>574</v>
      </c>
      <c r="G346" s="8" t="s">
        <v>530</v>
      </c>
      <c r="H346" s="10" t="s">
        <v>234</v>
      </c>
      <c r="I346" s="8"/>
      <c r="J346" s="8" t="s">
        <v>69</v>
      </c>
      <c r="K346" s="8" t="s">
        <v>19</v>
      </c>
      <c r="L346" s="8">
        <v>40</v>
      </c>
      <c r="M346" s="11"/>
      <c r="N346" s="8" t="s">
        <v>1883</v>
      </c>
      <c r="O346" s="12">
        <v>174.4</v>
      </c>
      <c r="P346" s="20" t="s">
        <v>1892</v>
      </c>
      <c r="Q346" s="29" t="s">
        <v>83</v>
      </c>
      <c r="R346" s="30" t="s">
        <v>83</v>
      </c>
      <c r="S346" s="8" t="str">
        <f t="shared" si="11"/>
        <v>-</v>
      </c>
      <c r="T346" s="8" t="s">
        <v>1894</v>
      </c>
      <c r="U346" s="31">
        <v>2</v>
      </c>
      <c r="V346" s="31" t="s">
        <v>1644</v>
      </c>
      <c r="W346" s="118"/>
      <c r="X346" s="60"/>
      <c r="Y346" s="6" t="s">
        <v>660</v>
      </c>
    </row>
    <row r="347" spans="1:29" ht="30" customHeight="1" x14ac:dyDescent="0.15">
      <c r="A347" s="4"/>
      <c r="B347" s="10" t="s">
        <v>1442</v>
      </c>
      <c r="C347" s="10" t="s">
        <v>1445</v>
      </c>
      <c r="D347" s="24" t="s">
        <v>1419</v>
      </c>
      <c r="E347" s="18" t="s">
        <v>1179</v>
      </c>
      <c r="F347" s="8" t="s">
        <v>573</v>
      </c>
      <c r="G347" s="8" t="s">
        <v>452</v>
      </c>
      <c r="H347" s="10" t="s">
        <v>236</v>
      </c>
      <c r="I347" s="8"/>
      <c r="J347" s="8" t="s">
        <v>69</v>
      </c>
      <c r="K347" s="8" t="s">
        <v>78</v>
      </c>
      <c r="L347" s="8">
        <v>33</v>
      </c>
      <c r="M347" s="11"/>
      <c r="N347" s="8" t="s">
        <v>1882</v>
      </c>
      <c r="O347" s="12">
        <v>326</v>
      </c>
      <c r="P347" s="20" t="s">
        <v>1892</v>
      </c>
      <c r="Q347" s="29" t="s">
        <v>83</v>
      </c>
      <c r="R347" s="30" t="s">
        <v>83</v>
      </c>
      <c r="S347" s="8" t="str">
        <f t="shared" si="11"/>
        <v>-</v>
      </c>
      <c r="T347" s="8" t="s">
        <v>1890</v>
      </c>
      <c r="U347" s="31">
        <v>1282</v>
      </c>
      <c r="V347" s="31" t="s">
        <v>1645</v>
      </c>
      <c r="W347" s="118" t="s">
        <v>2357</v>
      </c>
      <c r="X347" s="60"/>
      <c r="Y347" s="6" t="s">
        <v>1266</v>
      </c>
    </row>
    <row r="348" spans="1:29" ht="30" customHeight="1" x14ac:dyDescent="0.15">
      <c r="A348" s="4"/>
      <c r="B348" s="10" t="s">
        <v>1442</v>
      </c>
      <c r="C348" s="10" t="s">
        <v>1445</v>
      </c>
      <c r="D348" s="24" t="s">
        <v>1419</v>
      </c>
      <c r="E348" s="18" t="s">
        <v>1179</v>
      </c>
      <c r="F348" s="8" t="s">
        <v>573</v>
      </c>
      <c r="G348" s="8" t="s">
        <v>452</v>
      </c>
      <c r="H348" s="10" t="s">
        <v>238</v>
      </c>
      <c r="I348" s="8"/>
      <c r="J348" s="8" t="s">
        <v>342</v>
      </c>
      <c r="K348" s="8" t="s">
        <v>68</v>
      </c>
      <c r="L348" s="8">
        <v>38</v>
      </c>
      <c r="M348" s="11"/>
      <c r="N348" s="8" t="s">
        <v>1882</v>
      </c>
      <c r="O348" s="12">
        <v>256.07</v>
      </c>
      <c r="P348" s="20" t="s">
        <v>1892</v>
      </c>
      <c r="Q348" s="29" t="s">
        <v>83</v>
      </c>
      <c r="R348" s="30" t="s">
        <v>83</v>
      </c>
      <c r="S348" s="8" t="str">
        <f t="shared" si="11"/>
        <v>-</v>
      </c>
      <c r="T348" s="8" t="s">
        <v>1890</v>
      </c>
      <c r="U348" s="31">
        <v>2425</v>
      </c>
      <c r="V348" s="31" t="s">
        <v>1645</v>
      </c>
      <c r="W348" s="118" t="s">
        <v>2333</v>
      </c>
      <c r="X348" s="60"/>
      <c r="Y348" s="6" t="s">
        <v>1965</v>
      </c>
    </row>
    <row r="349" spans="1:29" ht="30" customHeight="1" x14ac:dyDescent="0.15">
      <c r="A349" s="4"/>
      <c r="B349" s="10" t="s">
        <v>1442</v>
      </c>
      <c r="C349" s="10" t="s">
        <v>1445</v>
      </c>
      <c r="D349" s="24" t="s">
        <v>1419</v>
      </c>
      <c r="E349" s="18" t="s">
        <v>1179</v>
      </c>
      <c r="F349" s="8" t="s">
        <v>573</v>
      </c>
      <c r="G349" s="8" t="s">
        <v>452</v>
      </c>
      <c r="H349" s="10" t="s">
        <v>237</v>
      </c>
      <c r="I349" s="8"/>
      <c r="J349" s="8" t="s">
        <v>69</v>
      </c>
      <c r="K349" s="8" t="s">
        <v>18</v>
      </c>
      <c r="L349" s="8">
        <v>34</v>
      </c>
      <c r="M349" s="11"/>
      <c r="N349" s="8" t="s">
        <v>1882</v>
      </c>
      <c r="O349" s="12">
        <v>221.82</v>
      </c>
      <c r="P349" s="20" t="s">
        <v>1892</v>
      </c>
      <c r="Q349" s="29" t="s">
        <v>83</v>
      </c>
      <c r="R349" s="30" t="s">
        <v>83</v>
      </c>
      <c r="S349" s="8" t="str">
        <f t="shared" si="11"/>
        <v>-</v>
      </c>
      <c r="T349" s="8" t="s">
        <v>1890</v>
      </c>
      <c r="U349" s="31">
        <v>3</v>
      </c>
      <c r="V349" s="31" t="s">
        <v>1645</v>
      </c>
      <c r="W349" s="118" t="s">
        <v>2357</v>
      </c>
      <c r="X349" s="60"/>
      <c r="Y349" s="6" t="s">
        <v>1267</v>
      </c>
    </row>
    <row r="350" spans="1:29" ht="30" customHeight="1" x14ac:dyDescent="0.15">
      <c r="A350" s="4"/>
      <c r="B350" s="10" t="s">
        <v>1442</v>
      </c>
      <c r="C350" s="10" t="s">
        <v>1445</v>
      </c>
      <c r="D350" s="24" t="s">
        <v>1419</v>
      </c>
      <c r="E350" s="18" t="s">
        <v>1179</v>
      </c>
      <c r="F350" s="8" t="s">
        <v>573</v>
      </c>
      <c r="G350" s="8" t="s">
        <v>452</v>
      </c>
      <c r="H350" s="10" t="s">
        <v>235</v>
      </c>
      <c r="I350" s="8"/>
      <c r="J350" s="8" t="s">
        <v>69</v>
      </c>
      <c r="K350" s="8" t="s">
        <v>104</v>
      </c>
      <c r="L350" s="8">
        <v>32</v>
      </c>
      <c r="M350" s="11"/>
      <c r="N350" s="8" t="s">
        <v>1882</v>
      </c>
      <c r="O350" s="12">
        <v>39.880000000000003</v>
      </c>
      <c r="P350" s="20" t="s">
        <v>1892</v>
      </c>
      <c r="Q350" s="29" t="s">
        <v>83</v>
      </c>
      <c r="R350" s="30" t="s">
        <v>83</v>
      </c>
      <c r="S350" s="8" t="str">
        <f t="shared" si="11"/>
        <v>-</v>
      </c>
      <c r="T350" s="8" t="s">
        <v>1890</v>
      </c>
      <c r="U350" s="31">
        <v>2</v>
      </c>
      <c r="V350" s="31" t="s">
        <v>1645</v>
      </c>
      <c r="W350" s="118" t="s">
        <v>2355</v>
      </c>
      <c r="X350" s="60"/>
      <c r="Y350" s="6" t="s">
        <v>1966</v>
      </c>
    </row>
    <row r="351" spans="1:29" ht="30" customHeight="1" x14ac:dyDescent="0.15">
      <c r="A351" s="4"/>
      <c r="B351" s="10" t="s">
        <v>1442</v>
      </c>
      <c r="C351" s="10" t="s">
        <v>1445</v>
      </c>
      <c r="D351" s="24" t="s">
        <v>1421</v>
      </c>
      <c r="E351" s="18" t="s">
        <v>1170</v>
      </c>
      <c r="F351" s="8" t="s">
        <v>563</v>
      </c>
      <c r="G351" s="8" t="s">
        <v>276</v>
      </c>
      <c r="H351" s="10" t="s">
        <v>239</v>
      </c>
      <c r="I351" s="8"/>
      <c r="J351" s="8" t="s">
        <v>69</v>
      </c>
      <c r="K351" s="8" t="s">
        <v>14</v>
      </c>
      <c r="L351" s="8">
        <v>45</v>
      </c>
      <c r="M351" s="11"/>
      <c r="N351" s="8" t="s">
        <v>1883</v>
      </c>
      <c r="O351" s="12">
        <v>506.99</v>
      </c>
      <c r="P351" s="20" t="s">
        <v>1892</v>
      </c>
      <c r="Q351" s="29" t="s">
        <v>83</v>
      </c>
      <c r="R351" s="30" t="s">
        <v>83</v>
      </c>
      <c r="S351" s="8" t="str">
        <f t="shared" si="11"/>
        <v>-</v>
      </c>
      <c r="T351" s="8" t="s">
        <v>1894</v>
      </c>
      <c r="U351" s="31">
        <v>16</v>
      </c>
      <c r="V351" s="31" t="s">
        <v>1644</v>
      </c>
      <c r="W351" s="118" t="s">
        <v>2334</v>
      </c>
      <c r="X351" s="60"/>
      <c r="Y351" s="6" t="s">
        <v>661</v>
      </c>
    </row>
    <row r="352" spans="1:29" ht="30" customHeight="1" x14ac:dyDescent="0.15">
      <c r="A352" s="4"/>
      <c r="B352" s="10" t="s">
        <v>1442</v>
      </c>
      <c r="C352" s="10" t="s">
        <v>1445</v>
      </c>
      <c r="D352" s="24" t="s">
        <v>1423</v>
      </c>
      <c r="E352" s="18" t="s">
        <v>326</v>
      </c>
      <c r="F352" s="8" t="s">
        <v>577</v>
      </c>
      <c r="G352" s="8" t="s">
        <v>269</v>
      </c>
      <c r="H352" s="10" t="s">
        <v>241</v>
      </c>
      <c r="I352" s="8"/>
      <c r="J352" s="8" t="s">
        <v>3</v>
      </c>
      <c r="K352" s="8" t="s">
        <v>31</v>
      </c>
      <c r="L352" s="8">
        <v>26</v>
      </c>
      <c r="M352" s="11" t="s">
        <v>349</v>
      </c>
      <c r="N352" s="8" t="s">
        <v>1883</v>
      </c>
      <c r="O352" s="12">
        <v>298.08</v>
      </c>
      <c r="P352" s="20" t="s">
        <v>1892</v>
      </c>
      <c r="Q352" s="29" t="s">
        <v>83</v>
      </c>
      <c r="R352" s="30" t="s">
        <v>83</v>
      </c>
      <c r="S352" s="8" t="str">
        <f t="shared" si="11"/>
        <v>-</v>
      </c>
      <c r="T352" s="8" t="s">
        <v>1894</v>
      </c>
      <c r="U352" s="31">
        <v>254</v>
      </c>
      <c r="V352" s="31">
        <v>3</v>
      </c>
      <c r="W352" s="118" t="s">
        <v>2355</v>
      </c>
      <c r="X352" s="60"/>
      <c r="Y352" s="6" t="s">
        <v>662</v>
      </c>
    </row>
    <row r="353" spans="1:29" ht="45" customHeight="1" x14ac:dyDescent="0.15">
      <c r="A353" s="4"/>
      <c r="B353" s="10" t="s">
        <v>1442</v>
      </c>
      <c r="C353" s="10" t="s">
        <v>1445</v>
      </c>
      <c r="D353" s="25" t="s">
        <v>1412</v>
      </c>
      <c r="E353" s="10" t="s">
        <v>1560</v>
      </c>
      <c r="F353" s="8" t="s">
        <v>577</v>
      </c>
      <c r="G353" s="8" t="s">
        <v>269</v>
      </c>
      <c r="H353" s="10" t="s">
        <v>663</v>
      </c>
      <c r="I353" s="8"/>
      <c r="J353" s="8" t="s">
        <v>664</v>
      </c>
      <c r="K353" s="8" t="s">
        <v>75</v>
      </c>
      <c r="L353" s="8">
        <v>27</v>
      </c>
      <c r="M353" s="11"/>
      <c r="N353" s="8" t="s">
        <v>1882</v>
      </c>
      <c r="O353" s="12">
        <v>672</v>
      </c>
      <c r="P353" s="20" t="s">
        <v>1892</v>
      </c>
      <c r="Q353" s="29" t="s">
        <v>83</v>
      </c>
      <c r="R353" s="30" t="s">
        <v>83</v>
      </c>
      <c r="S353" s="8" t="str">
        <f t="shared" si="11"/>
        <v>-</v>
      </c>
      <c r="T353" s="8" t="s">
        <v>1894</v>
      </c>
      <c r="U353" s="31">
        <f>(59752+201985)/1000</f>
        <v>261.73700000000002</v>
      </c>
      <c r="V353" s="31" t="s">
        <v>1644</v>
      </c>
      <c r="W353" s="118" t="s">
        <v>2303</v>
      </c>
      <c r="X353" s="60"/>
      <c r="Y353" s="6" t="s">
        <v>1268</v>
      </c>
    </row>
    <row r="354" spans="1:29" ht="30" customHeight="1" x14ac:dyDescent="0.15">
      <c r="A354" s="4"/>
      <c r="B354" s="10" t="s">
        <v>1442</v>
      </c>
      <c r="C354" s="10" t="s">
        <v>1445</v>
      </c>
      <c r="D354" s="24" t="s">
        <v>1416</v>
      </c>
      <c r="E354" s="18" t="s">
        <v>312</v>
      </c>
      <c r="F354" s="8" t="s">
        <v>560</v>
      </c>
      <c r="G354" s="8" t="s">
        <v>267</v>
      </c>
      <c r="H354" s="10" t="s">
        <v>230</v>
      </c>
      <c r="I354" s="8"/>
      <c r="J354" s="8" t="s">
        <v>69</v>
      </c>
      <c r="K354" s="8" t="s">
        <v>28</v>
      </c>
      <c r="L354" s="8">
        <v>48</v>
      </c>
      <c r="M354" s="11"/>
      <c r="N354" s="8" t="s">
        <v>1883</v>
      </c>
      <c r="O354" s="12">
        <v>236.1</v>
      </c>
      <c r="P354" s="20" t="s">
        <v>1895</v>
      </c>
      <c r="Q354" s="29" t="s">
        <v>83</v>
      </c>
      <c r="R354" s="30" t="s">
        <v>83</v>
      </c>
      <c r="S354" s="8" t="str">
        <f t="shared" si="11"/>
        <v>-</v>
      </c>
      <c r="T354" s="8" t="s">
        <v>1894</v>
      </c>
      <c r="U354" s="31" t="s">
        <v>83</v>
      </c>
      <c r="V354" s="31" t="s">
        <v>83</v>
      </c>
      <c r="W354" s="118" t="s">
        <v>2335</v>
      </c>
      <c r="X354" s="60"/>
      <c r="Y354" s="6" t="s">
        <v>1967</v>
      </c>
    </row>
    <row r="355" spans="1:29" ht="30" customHeight="1" x14ac:dyDescent="0.15">
      <c r="A355" s="4"/>
      <c r="B355" s="10" t="s">
        <v>1442</v>
      </c>
      <c r="C355" s="10" t="s">
        <v>1445</v>
      </c>
      <c r="D355" s="24" t="s">
        <v>1422</v>
      </c>
      <c r="E355" s="18" t="s">
        <v>1169</v>
      </c>
      <c r="F355" s="8" t="s">
        <v>576</v>
      </c>
      <c r="G355" s="8" t="s">
        <v>377</v>
      </c>
      <c r="H355" s="10" t="s">
        <v>240</v>
      </c>
      <c r="I355" s="8"/>
      <c r="J355" s="8" t="s">
        <v>1136</v>
      </c>
      <c r="K355" s="8" t="s">
        <v>16</v>
      </c>
      <c r="L355" s="8">
        <v>49</v>
      </c>
      <c r="M355" s="11"/>
      <c r="N355" s="8" t="s">
        <v>1883</v>
      </c>
      <c r="O355" s="12">
        <v>86.62</v>
      </c>
      <c r="P355" s="20" t="s">
        <v>1892</v>
      </c>
      <c r="Q355" s="29" t="s">
        <v>83</v>
      </c>
      <c r="R355" s="30" t="s">
        <v>83</v>
      </c>
      <c r="S355" s="8" t="str">
        <f t="shared" ref="S355:S413" si="12">IF(R355="-","-",IF(ISNUMBER(R355),IF(R355&gt;=0.6,"A",IF(R355&gt;=0.3,"B","C")),"C"))</f>
        <v>-</v>
      </c>
      <c r="T355" s="8" t="s">
        <v>1894</v>
      </c>
      <c r="U355" s="31" t="s">
        <v>83</v>
      </c>
      <c r="V355" s="31" t="s">
        <v>83</v>
      </c>
      <c r="W355" s="118" t="s">
        <v>2336</v>
      </c>
      <c r="X355" s="60"/>
      <c r="Y355" s="6" t="s">
        <v>1968</v>
      </c>
    </row>
    <row r="356" spans="1:29" ht="30" customHeight="1" x14ac:dyDescent="0.15">
      <c r="A356" s="4"/>
      <c r="B356" s="10" t="s">
        <v>1446</v>
      </c>
      <c r="C356" s="25" t="s">
        <v>1447</v>
      </c>
      <c r="D356" s="24" t="s">
        <v>1424</v>
      </c>
      <c r="E356" s="18" t="s">
        <v>1562</v>
      </c>
      <c r="F356" s="8" t="s">
        <v>572</v>
      </c>
      <c r="G356" s="8" t="s">
        <v>265</v>
      </c>
      <c r="H356" s="10" t="s">
        <v>674</v>
      </c>
      <c r="I356" s="8" t="s">
        <v>38</v>
      </c>
      <c r="J356" s="8" t="s">
        <v>2</v>
      </c>
      <c r="K356" s="8" t="s">
        <v>13</v>
      </c>
      <c r="L356" s="8">
        <v>42</v>
      </c>
      <c r="M356" s="11"/>
      <c r="N356" s="8" t="s">
        <v>1882</v>
      </c>
      <c r="O356" s="12">
        <v>5730</v>
      </c>
      <c r="P356" s="20" t="s">
        <v>1892</v>
      </c>
      <c r="Q356" s="29">
        <v>212</v>
      </c>
      <c r="R356" s="30" t="s">
        <v>83</v>
      </c>
      <c r="S356" s="8" t="str">
        <f t="shared" si="12"/>
        <v>-</v>
      </c>
      <c r="T356" s="8" t="s">
        <v>1894</v>
      </c>
      <c r="U356" s="31">
        <v>20017</v>
      </c>
      <c r="V356" s="31" t="s">
        <v>1719</v>
      </c>
      <c r="W356" s="123" t="s">
        <v>2358</v>
      </c>
      <c r="X356" s="7" t="s">
        <v>2254</v>
      </c>
      <c r="Y356" s="6" t="s">
        <v>1906</v>
      </c>
      <c r="Z356" s="131" t="s">
        <v>2153</v>
      </c>
      <c r="AA356" s="140"/>
      <c r="AB356" s="140"/>
      <c r="AC356" s="140"/>
    </row>
    <row r="357" spans="1:29" ht="30" customHeight="1" x14ac:dyDescent="0.15">
      <c r="A357" s="4"/>
      <c r="B357" s="10" t="s">
        <v>1446</v>
      </c>
      <c r="C357" s="25" t="s">
        <v>1447</v>
      </c>
      <c r="D357" s="24" t="s">
        <v>1424</v>
      </c>
      <c r="E357" s="18" t="s">
        <v>1562</v>
      </c>
      <c r="F357" s="8" t="s">
        <v>572</v>
      </c>
      <c r="G357" s="8" t="s">
        <v>505</v>
      </c>
      <c r="H357" s="10" t="s">
        <v>675</v>
      </c>
      <c r="I357" s="8"/>
      <c r="J357" s="8" t="s">
        <v>2</v>
      </c>
      <c r="K357" s="8" t="s">
        <v>7</v>
      </c>
      <c r="L357" s="8">
        <v>56</v>
      </c>
      <c r="M357" s="11"/>
      <c r="N357" s="8" t="s">
        <v>1883</v>
      </c>
      <c r="O357" s="12">
        <v>6506</v>
      </c>
      <c r="P357" s="20" t="s">
        <v>1892</v>
      </c>
      <c r="Q357" s="29">
        <v>345</v>
      </c>
      <c r="R357" s="30" t="s">
        <v>83</v>
      </c>
      <c r="S357" s="8" t="str">
        <f t="shared" si="12"/>
        <v>-</v>
      </c>
      <c r="T357" s="8" t="s">
        <v>1894</v>
      </c>
      <c r="U357" s="31">
        <v>19907</v>
      </c>
      <c r="V357" s="31" t="s">
        <v>1719</v>
      </c>
      <c r="W357" s="123" t="s">
        <v>2359</v>
      </c>
      <c r="X357" s="60"/>
      <c r="Y357" s="6" t="s">
        <v>1907</v>
      </c>
      <c r="Z357" s="131"/>
      <c r="AA357" s="140"/>
      <c r="AB357" s="140"/>
      <c r="AC357" s="140"/>
    </row>
    <row r="358" spans="1:29" ht="30" customHeight="1" x14ac:dyDescent="0.15">
      <c r="A358" s="4"/>
      <c r="B358" s="10" t="s">
        <v>1446</v>
      </c>
      <c r="C358" s="25" t="s">
        <v>1447</v>
      </c>
      <c r="D358" s="24" t="s">
        <v>1424</v>
      </c>
      <c r="E358" s="18" t="s">
        <v>1562</v>
      </c>
      <c r="F358" s="8" t="s">
        <v>572</v>
      </c>
      <c r="G358" s="8" t="s">
        <v>507</v>
      </c>
      <c r="H358" s="10" t="s">
        <v>676</v>
      </c>
      <c r="I358" s="8"/>
      <c r="J358" s="8" t="s">
        <v>2</v>
      </c>
      <c r="K358" s="8" t="s">
        <v>10</v>
      </c>
      <c r="L358" s="8">
        <v>44</v>
      </c>
      <c r="M358" s="11"/>
      <c r="N358" s="8" t="s">
        <v>1882</v>
      </c>
      <c r="O358" s="12">
        <v>6797</v>
      </c>
      <c r="P358" s="20" t="s">
        <v>1892</v>
      </c>
      <c r="Q358" s="29">
        <v>370</v>
      </c>
      <c r="R358" s="30" t="s">
        <v>83</v>
      </c>
      <c r="S358" s="8" t="str">
        <f t="shared" si="12"/>
        <v>-</v>
      </c>
      <c r="T358" s="8" t="s">
        <v>1894</v>
      </c>
      <c r="U358" s="31">
        <v>20014</v>
      </c>
      <c r="V358" s="31" t="s">
        <v>1719</v>
      </c>
      <c r="W358" s="123" t="s">
        <v>2360</v>
      </c>
      <c r="X358" s="60"/>
      <c r="Y358" s="6" t="s">
        <v>1730</v>
      </c>
    </row>
    <row r="359" spans="1:29" ht="30" customHeight="1" x14ac:dyDescent="0.15">
      <c r="A359" s="4"/>
      <c r="B359" s="10" t="s">
        <v>1446</v>
      </c>
      <c r="C359" s="25" t="s">
        <v>1447</v>
      </c>
      <c r="D359" s="24" t="s">
        <v>1424</v>
      </c>
      <c r="E359" s="18" t="s">
        <v>1562</v>
      </c>
      <c r="F359" s="8" t="s">
        <v>572</v>
      </c>
      <c r="G359" s="8" t="s">
        <v>667</v>
      </c>
      <c r="H359" s="10" t="s">
        <v>677</v>
      </c>
      <c r="I359" s="8"/>
      <c r="J359" s="8" t="s">
        <v>2</v>
      </c>
      <c r="K359" s="8" t="s">
        <v>11</v>
      </c>
      <c r="L359" s="8">
        <v>53</v>
      </c>
      <c r="M359" s="11"/>
      <c r="N359" s="8" t="s">
        <v>1883</v>
      </c>
      <c r="O359" s="12">
        <v>5308</v>
      </c>
      <c r="P359" s="20" t="s">
        <v>1892</v>
      </c>
      <c r="Q359" s="29">
        <v>415</v>
      </c>
      <c r="R359" s="30" t="s">
        <v>83</v>
      </c>
      <c r="S359" s="8" t="str">
        <f t="shared" si="12"/>
        <v>-</v>
      </c>
      <c r="T359" s="8" t="s">
        <v>1894</v>
      </c>
      <c r="U359" s="31">
        <v>24772</v>
      </c>
      <c r="V359" s="31" t="s">
        <v>1719</v>
      </c>
      <c r="W359" s="123" t="s">
        <v>2361</v>
      </c>
      <c r="X359" s="60"/>
      <c r="Y359" s="6" t="s">
        <v>1731</v>
      </c>
    </row>
    <row r="360" spans="1:29" ht="30" customHeight="1" x14ac:dyDescent="0.15">
      <c r="A360" s="4"/>
      <c r="B360" s="10" t="s">
        <v>1446</v>
      </c>
      <c r="C360" s="25" t="s">
        <v>1447</v>
      </c>
      <c r="D360" s="24" t="s">
        <v>1424</v>
      </c>
      <c r="E360" s="18" t="s">
        <v>1562</v>
      </c>
      <c r="F360" s="8" t="s">
        <v>572</v>
      </c>
      <c r="G360" s="8" t="s">
        <v>281</v>
      </c>
      <c r="H360" s="10" t="s">
        <v>678</v>
      </c>
      <c r="I360" s="8" t="s">
        <v>38</v>
      </c>
      <c r="J360" s="8" t="s">
        <v>2</v>
      </c>
      <c r="K360" s="8" t="s">
        <v>17</v>
      </c>
      <c r="L360" s="8">
        <v>59</v>
      </c>
      <c r="M360" s="11"/>
      <c r="N360" s="8" t="s">
        <v>1883</v>
      </c>
      <c r="O360" s="12">
        <v>5682</v>
      </c>
      <c r="P360" s="20" t="s">
        <v>1892</v>
      </c>
      <c r="Q360" s="29">
        <v>222</v>
      </c>
      <c r="R360" s="30" t="s">
        <v>83</v>
      </c>
      <c r="S360" s="8" t="str">
        <f t="shared" si="12"/>
        <v>-</v>
      </c>
      <c r="T360" s="8" t="s">
        <v>1894</v>
      </c>
      <c r="U360" s="31">
        <v>18773</v>
      </c>
      <c r="V360" s="31" t="s">
        <v>1719</v>
      </c>
      <c r="W360" s="123" t="s">
        <v>2362</v>
      </c>
      <c r="X360" s="7" t="s">
        <v>2255</v>
      </c>
      <c r="Y360" s="6" t="s">
        <v>1732</v>
      </c>
    </row>
    <row r="361" spans="1:29" ht="30" customHeight="1" x14ac:dyDescent="0.15">
      <c r="A361" s="4"/>
      <c r="B361" s="10" t="s">
        <v>1446</v>
      </c>
      <c r="C361" s="25" t="s">
        <v>1447</v>
      </c>
      <c r="D361" s="24" t="s">
        <v>1424</v>
      </c>
      <c r="E361" s="18" t="s">
        <v>1562</v>
      </c>
      <c r="F361" s="8" t="s">
        <v>572</v>
      </c>
      <c r="G361" s="8" t="s">
        <v>284</v>
      </c>
      <c r="H361" s="10" t="s">
        <v>679</v>
      </c>
      <c r="I361" s="8"/>
      <c r="J361" s="8" t="s">
        <v>2</v>
      </c>
      <c r="K361" s="8" t="s">
        <v>5</v>
      </c>
      <c r="L361" s="8">
        <v>47</v>
      </c>
      <c r="M361" s="11"/>
      <c r="N361" s="8" t="s">
        <v>1882</v>
      </c>
      <c r="O361" s="12">
        <v>7339</v>
      </c>
      <c r="P361" s="20" t="s">
        <v>1892</v>
      </c>
      <c r="Q361" s="29">
        <v>293</v>
      </c>
      <c r="R361" s="30" t="s">
        <v>83</v>
      </c>
      <c r="S361" s="8" t="str">
        <f t="shared" si="12"/>
        <v>-</v>
      </c>
      <c r="T361" s="8" t="s">
        <v>1894</v>
      </c>
      <c r="U361" s="31">
        <v>25518</v>
      </c>
      <c r="V361" s="31" t="s">
        <v>1719</v>
      </c>
      <c r="W361" s="123" t="s">
        <v>2363</v>
      </c>
      <c r="X361" s="60"/>
      <c r="Y361" s="6" t="s">
        <v>1733</v>
      </c>
    </row>
    <row r="362" spans="1:29" ht="30" customHeight="1" x14ac:dyDescent="0.15">
      <c r="A362" s="4"/>
      <c r="B362" s="10" t="s">
        <v>1446</v>
      </c>
      <c r="C362" s="25" t="s">
        <v>1447</v>
      </c>
      <c r="D362" s="24" t="s">
        <v>1424</v>
      </c>
      <c r="E362" s="18" t="s">
        <v>1562</v>
      </c>
      <c r="F362" s="8" t="s">
        <v>572</v>
      </c>
      <c r="G362" s="8" t="s">
        <v>286</v>
      </c>
      <c r="H362" s="10" t="s">
        <v>680</v>
      </c>
      <c r="I362" s="8" t="s">
        <v>38</v>
      </c>
      <c r="J362" s="8" t="s">
        <v>2</v>
      </c>
      <c r="K362" s="8" t="s">
        <v>12</v>
      </c>
      <c r="L362" s="8">
        <v>57</v>
      </c>
      <c r="M362" s="11" t="s">
        <v>668</v>
      </c>
      <c r="N362" s="8" t="s">
        <v>1882</v>
      </c>
      <c r="O362" s="12">
        <v>7293</v>
      </c>
      <c r="P362" s="20" t="s">
        <v>1892</v>
      </c>
      <c r="Q362" s="29">
        <v>479</v>
      </c>
      <c r="R362" s="30" t="s">
        <v>83</v>
      </c>
      <c r="S362" s="8" t="str">
        <f t="shared" si="12"/>
        <v>-</v>
      </c>
      <c r="T362" s="8" t="s">
        <v>1894</v>
      </c>
      <c r="U362" s="31">
        <v>29477</v>
      </c>
      <c r="V362" s="31" t="s">
        <v>1719</v>
      </c>
      <c r="W362" s="123" t="s">
        <v>2364</v>
      </c>
      <c r="X362" s="7" t="s">
        <v>2256</v>
      </c>
      <c r="Y362" s="6" t="s">
        <v>1908</v>
      </c>
    </row>
    <row r="363" spans="1:29" ht="30" customHeight="1" x14ac:dyDescent="0.15">
      <c r="A363" s="4"/>
      <c r="B363" s="10" t="s">
        <v>1446</v>
      </c>
      <c r="C363" s="25" t="s">
        <v>1447</v>
      </c>
      <c r="D363" s="24" t="s">
        <v>1424</v>
      </c>
      <c r="E363" s="18" t="s">
        <v>1562</v>
      </c>
      <c r="F363" s="8" t="s">
        <v>572</v>
      </c>
      <c r="G363" s="8" t="s">
        <v>656</v>
      </c>
      <c r="H363" s="10" t="s">
        <v>681</v>
      </c>
      <c r="I363" s="8"/>
      <c r="J363" s="8" t="s">
        <v>2</v>
      </c>
      <c r="K363" s="8" t="s">
        <v>8</v>
      </c>
      <c r="L363" s="8">
        <v>54</v>
      </c>
      <c r="M363" s="11" t="s">
        <v>669</v>
      </c>
      <c r="N363" s="8" t="s">
        <v>1882</v>
      </c>
      <c r="O363" s="12">
        <v>4769</v>
      </c>
      <c r="P363" s="20" t="s">
        <v>1892</v>
      </c>
      <c r="Q363" s="29">
        <v>242</v>
      </c>
      <c r="R363" s="30" t="s">
        <v>83</v>
      </c>
      <c r="S363" s="8" t="str">
        <f t="shared" si="12"/>
        <v>-</v>
      </c>
      <c r="T363" s="8" t="s">
        <v>1894</v>
      </c>
      <c r="U363" s="31">
        <v>20014</v>
      </c>
      <c r="V363" s="31" t="s">
        <v>1719</v>
      </c>
      <c r="W363" s="123" t="s">
        <v>2365</v>
      </c>
      <c r="X363" s="60"/>
      <c r="Y363" s="6" t="s">
        <v>1734</v>
      </c>
    </row>
    <row r="364" spans="1:29" ht="30" customHeight="1" x14ac:dyDescent="0.15">
      <c r="A364" s="4"/>
      <c r="B364" s="10" t="s">
        <v>1446</v>
      </c>
      <c r="C364" s="25" t="s">
        <v>1447</v>
      </c>
      <c r="D364" s="24" t="s">
        <v>1424</v>
      </c>
      <c r="E364" s="18" t="s">
        <v>1562</v>
      </c>
      <c r="F364" s="8" t="s">
        <v>572</v>
      </c>
      <c r="G364" s="8" t="s">
        <v>289</v>
      </c>
      <c r="H364" s="10" t="s">
        <v>682</v>
      </c>
      <c r="I364" s="8"/>
      <c r="J364" s="8" t="s">
        <v>2</v>
      </c>
      <c r="K364" s="8" t="s">
        <v>20</v>
      </c>
      <c r="L364" s="8">
        <v>41</v>
      </c>
      <c r="M364" s="11"/>
      <c r="N364" s="8" t="s">
        <v>1882</v>
      </c>
      <c r="O364" s="12">
        <v>7933</v>
      </c>
      <c r="P364" s="20" t="s">
        <v>1892</v>
      </c>
      <c r="Q364" s="29">
        <v>665</v>
      </c>
      <c r="R364" s="30" t="s">
        <v>83</v>
      </c>
      <c r="S364" s="8" t="str">
        <f t="shared" si="12"/>
        <v>-</v>
      </c>
      <c r="T364" s="8" t="s">
        <v>1894</v>
      </c>
      <c r="U364" s="31">
        <v>29779</v>
      </c>
      <c r="V364" s="31" t="s">
        <v>1719</v>
      </c>
      <c r="W364" s="123" t="s">
        <v>2366</v>
      </c>
      <c r="X364" s="60"/>
      <c r="Y364" s="6" t="s">
        <v>1909</v>
      </c>
    </row>
    <row r="365" spans="1:29" ht="30" customHeight="1" x14ac:dyDescent="0.15">
      <c r="A365" s="4"/>
      <c r="B365" s="10" t="s">
        <v>1446</v>
      </c>
      <c r="C365" s="25" t="s">
        <v>1447</v>
      </c>
      <c r="D365" s="24" t="s">
        <v>1424</v>
      </c>
      <c r="E365" s="18" t="s">
        <v>1562</v>
      </c>
      <c r="F365" s="8" t="s">
        <v>572</v>
      </c>
      <c r="G365" s="8" t="s">
        <v>266</v>
      </c>
      <c r="H365" s="10" t="s">
        <v>683</v>
      </c>
      <c r="I365" s="8" t="s">
        <v>38</v>
      </c>
      <c r="J365" s="8" t="s">
        <v>2</v>
      </c>
      <c r="K365" s="8" t="s">
        <v>15</v>
      </c>
      <c r="L365" s="8">
        <v>52</v>
      </c>
      <c r="M365" s="11" t="s">
        <v>255</v>
      </c>
      <c r="N365" s="8" t="s">
        <v>1882</v>
      </c>
      <c r="O365" s="12">
        <v>7862</v>
      </c>
      <c r="P365" s="20" t="s">
        <v>1892</v>
      </c>
      <c r="Q365" s="29">
        <v>181</v>
      </c>
      <c r="R365" s="30" t="s">
        <v>83</v>
      </c>
      <c r="S365" s="8" t="str">
        <f t="shared" si="12"/>
        <v>-</v>
      </c>
      <c r="T365" s="8" t="s">
        <v>1894</v>
      </c>
      <c r="U365" s="31">
        <v>24848</v>
      </c>
      <c r="V365" s="31" t="s">
        <v>1719</v>
      </c>
      <c r="W365" s="123" t="s">
        <v>2367</v>
      </c>
      <c r="X365" s="7" t="s">
        <v>2257</v>
      </c>
      <c r="Y365" s="6" t="s">
        <v>1735</v>
      </c>
    </row>
    <row r="366" spans="1:29" ht="30" customHeight="1" x14ac:dyDescent="0.15">
      <c r="A366" s="4"/>
      <c r="B366" s="10" t="s">
        <v>1446</v>
      </c>
      <c r="C366" s="25" t="s">
        <v>1447</v>
      </c>
      <c r="D366" s="24" t="s">
        <v>1424</v>
      </c>
      <c r="E366" s="18" t="s">
        <v>1562</v>
      </c>
      <c r="F366" s="8" t="s">
        <v>572</v>
      </c>
      <c r="G366" s="8" t="s">
        <v>578</v>
      </c>
      <c r="H366" s="10" t="s">
        <v>684</v>
      </c>
      <c r="I366" s="8"/>
      <c r="J366" s="8" t="s">
        <v>2</v>
      </c>
      <c r="K366" s="8" t="s">
        <v>4</v>
      </c>
      <c r="L366" s="8">
        <v>46</v>
      </c>
      <c r="M366" s="11"/>
      <c r="N366" s="8" t="s">
        <v>1882</v>
      </c>
      <c r="O366" s="12">
        <v>4612</v>
      </c>
      <c r="P366" s="20" t="s">
        <v>1892</v>
      </c>
      <c r="Q366" s="29">
        <v>127</v>
      </c>
      <c r="R366" s="30" t="s">
        <v>83</v>
      </c>
      <c r="S366" s="8" t="str">
        <f t="shared" si="12"/>
        <v>-</v>
      </c>
      <c r="T366" s="8" t="s">
        <v>1894</v>
      </c>
      <c r="U366" s="31">
        <v>15989</v>
      </c>
      <c r="V366" s="31" t="s">
        <v>1719</v>
      </c>
      <c r="W366" s="123" t="s">
        <v>2368</v>
      </c>
      <c r="X366" s="60"/>
      <c r="Y366" s="6" t="s">
        <v>1736</v>
      </c>
    </row>
    <row r="367" spans="1:29" ht="30" customHeight="1" x14ac:dyDescent="0.15">
      <c r="A367" s="4"/>
      <c r="B367" s="10" t="s">
        <v>1446</v>
      </c>
      <c r="C367" s="25" t="s">
        <v>1447</v>
      </c>
      <c r="D367" s="24" t="s">
        <v>1424</v>
      </c>
      <c r="E367" s="18" t="s">
        <v>1562</v>
      </c>
      <c r="F367" s="8" t="s">
        <v>572</v>
      </c>
      <c r="G367" s="8" t="s">
        <v>428</v>
      </c>
      <c r="H367" s="10" t="s">
        <v>685</v>
      </c>
      <c r="I367" s="8"/>
      <c r="J367" s="8" t="s">
        <v>2</v>
      </c>
      <c r="K367" s="8" t="s">
        <v>14</v>
      </c>
      <c r="L367" s="8">
        <v>45</v>
      </c>
      <c r="M367" s="11"/>
      <c r="N367" s="8" t="s">
        <v>1882</v>
      </c>
      <c r="O367" s="12">
        <v>4922</v>
      </c>
      <c r="P367" s="20" t="s">
        <v>1892</v>
      </c>
      <c r="Q367" s="29">
        <v>55</v>
      </c>
      <c r="R367" s="30" t="s">
        <v>83</v>
      </c>
      <c r="S367" s="8" t="str">
        <f t="shared" si="12"/>
        <v>-</v>
      </c>
      <c r="T367" s="8" t="s">
        <v>1894</v>
      </c>
      <c r="U367" s="31">
        <v>16497</v>
      </c>
      <c r="V367" s="31" t="s">
        <v>1719</v>
      </c>
      <c r="W367" s="123" t="s">
        <v>2369</v>
      </c>
      <c r="X367" s="60"/>
      <c r="Y367" s="6" t="s">
        <v>1737</v>
      </c>
    </row>
    <row r="368" spans="1:29" ht="30" customHeight="1" x14ac:dyDescent="0.15">
      <c r="A368" s="4"/>
      <c r="B368" s="10" t="s">
        <v>1446</v>
      </c>
      <c r="C368" s="25" t="s">
        <v>1447</v>
      </c>
      <c r="D368" s="24" t="s">
        <v>1424</v>
      </c>
      <c r="E368" s="18" t="s">
        <v>1562</v>
      </c>
      <c r="F368" s="8" t="s">
        <v>572</v>
      </c>
      <c r="G368" s="8" t="s">
        <v>278</v>
      </c>
      <c r="H368" s="10" t="s">
        <v>686</v>
      </c>
      <c r="I368" s="8"/>
      <c r="J368" s="8" t="s">
        <v>2</v>
      </c>
      <c r="K368" s="8" t="s">
        <v>20</v>
      </c>
      <c r="L368" s="8">
        <v>41</v>
      </c>
      <c r="M368" s="11"/>
      <c r="N368" s="8" t="s">
        <v>1882</v>
      </c>
      <c r="O368" s="12">
        <v>5430</v>
      </c>
      <c r="P368" s="20" t="s">
        <v>1892</v>
      </c>
      <c r="Q368" s="29">
        <v>125</v>
      </c>
      <c r="R368" s="30" t="s">
        <v>83</v>
      </c>
      <c r="S368" s="8" t="str">
        <f t="shared" si="12"/>
        <v>-</v>
      </c>
      <c r="T368" s="8" t="s">
        <v>1894</v>
      </c>
      <c r="U368" s="31">
        <v>12155</v>
      </c>
      <c r="V368" s="31" t="s">
        <v>1719</v>
      </c>
      <c r="W368" s="123" t="s">
        <v>2370</v>
      </c>
      <c r="X368" s="60"/>
      <c r="Y368" s="6" t="s">
        <v>1738</v>
      </c>
    </row>
    <row r="369" spans="1:25" ht="30" customHeight="1" x14ac:dyDescent="0.15">
      <c r="A369" s="4"/>
      <c r="B369" s="10" t="s">
        <v>1446</v>
      </c>
      <c r="C369" s="25" t="s">
        <v>1447</v>
      </c>
      <c r="D369" s="24" t="s">
        <v>1424</v>
      </c>
      <c r="E369" s="18" t="s">
        <v>1562</v>
      </c>
      <c r="F369" s="8" t="s">
        <v>572</v>
      </c>
      <c r="G369" s="8" t="s">
        <v>283</v>
      </c>
      <c r="H369" s="10" t="s">
        <v>687</v>
      </c>
      <c r="I369" s="8"/>
      <c r="J369" s="8" t="s">
        <v>2</v>
      </c>
      <c r="K369" s="8" t="s">
        <v>4</v>
      </c>
      <c r="L369" s="8">
        <v>46</v>
      </c>
      <c r="M369" s="11"/>
      <c r="N369" s="8" t="s">
        <v>1882</v>
      </c>
      <c r="O369" s="12">
        <v>7267</v>
      </c>
      <c r="P369" s="20" t="s">
        <v>1892</v>
      </c>
      <c r="Q369" s="29">
        <v>433</v>
      </c>
      <c r="R369" s="30" t="s">
        <v>83</v>
      </c>
      <c r="S369" s="8" t="str">
        <f t="shared" si="12"/>
        <v>-</v>
      </c>
      <c r="T369" s="8" t="s">
        <v>1894</v>
      </c>
      <c r="U369" s="31">
        <v>28103</v>
      </c>
      <c r="V369" s="31" t="s">
        <v>1719</v>
      </c>
      <c r="W369" s="123" t="s">
        <v>2371</v>
      </c>
      <c r="X369" s="60"/>
      <c r="Y369" s="6" t="s">
        <v>1739</v>
      </c>
    </row>
    <row r="370" spans="1:25" ht="30" customHeight="1" x14ac:dyDescent="0.15">
      <c r="A370" s="4"/>
      <c r="B370" s="10" t="s">
        <v>1446</v>
      </c>
      <c r="C370" s="25" t="s">
        <v>1447</v>
      </c>
      <c r="D370" s="24" t="s">
        <v>1424</v>
      </c>
      <c r="E370" s="18" t="s">
        <v>1562</v>
      </c>
      <c r="F370" s="8" t="s">
        <v>572</v>
      </c>
      <c r="G370" s="8" t="s">
        <v>285</v>
      </c>
      <c r="H370" s="10" t="s">
        <v>688</v>
      </c>
      <c r="I370" s="8" t="s">
        <v>38</v>
      </c>
      <c r="J370" s="8" t="s">
        <v>2</v>
      </c>
      <c r="K370" s="8" t="s">
        <v>6</v>
      </c>
      <c r="L370" s="8">
        <v>55</v>
      </c>
      <c r="M370" s="11" t="s">
        <v>255</v>
      </c>
      <c r="N370" s="8" t="s">
        <v>1882</v>
      </c>
      <c r="O370" s="12">
        <v>6676</v>
      </c>
      <c r="P370" s="20" t="s">
        <v>1892</v>
      </c>
      <c r="Q370" s="29">
        <v>242</v>
      </c>
      <c r="R370" s="30" t="s">
        <v>83</v>
      </c>
      <c r="S370" s="8" t="str">
        <f t="shared" si="12"/>
        <v>-</v>
      </c>
      <c r="T370" s="8" t="s">
        <v>1894</v>
      </c>
      <c r="U370" s="31">
        <v>26605</v>
      </c>
      <c r="V370" s="31" t="s">
        <v>1719</v>
      </c>
      <c r="W370" s="123" t="s">
        <v>2372</v>
      </c>
      <c r="X370" s="7" t="s">
        <v>2258</v>
      </c>
      <c r="Y370" s="6" t="s">
        <v>1740</v>
      </c>
    </row>
    <row r="371" spans="1:25" ht="30" customHeight="1" x14ac:dyDescent="0.15">
      <c r="A371" s="4"/>
      <c r="B371" s="10" t="s">
        <v>1446</v>
      </c>
      <c r="C371" s="25" t="s">
        <v>1447</v>
      </c>
      <c r="D371" s="24" t="s">
        <v>1424</v>
      </c>
      <c r="E371" s="18" t="s">
        <v>1562</v>
      </c>
      <c r="F371" s="8" t="s">
        <v>572</v>
      </c>
      <c r="G371" s="8" t="s">
        <v>287</v>
      </c>
      <c r="H371" s="10" t="s">
        <v>689</v>
      </c>
      <c r="I371" s="8"/>
      <c r="J371" s="8" t="s">
        <v>2</v>
      </c>
      <c r="K371" s="8" t="s">
        <v>5</v>
      </c>
      <c r="L371" s="8">
        <v>47</v>
      </c>
      <c r="M371" s="11"/>
      <c r="N371" s="8" t="s">
        <v>1882</v>
      </c>
      <c r="O371" s="12">
        <v>4647</v>
      </c>
      <c r="P371" s="20" t="s">
        <v>1892</v>
      </c>
      <c r="Q371" s="29">
        <v>98</v>
      </c>
      <c r="R371" s="30" t="s">
        <v>83</v>
      </c>
      <c r="S371" s="8" t="str">
        <f t="shared" si="12"/>
        <v>-</v>
      </c>
      <c r="T371" s="8" t="s">
        <v>1894</v>
      </c>
      <c r="U371" s="31">
        <v>13806</v>
      </c>
      <c r="V371" s="31" t="s">
        <v>1719</v>
      </c>
      <c r="W371" s="123" t="s">
        <v>2373</v>
      </c>
      <c r="X371" s="60"/>
      <c r="Y371" s="6" t="s">
        <v>1741</v>
      </c>
    </row>
    <row r="372" spans="1:25" ht="30" customHeight="1" x14ac:dyDescent="0.15">
      <c r="A372" s="4"/>
      <c r="B372" s="10" t="s">
        <v>1446</v>
      </c>
      <c r="C372" s="25" t="s">
        <v>1447</v>
      </c>
      <c r="D372" s="24" t="s">
        <v>1424</v>
      </c>
      <c r="E372" s="18" t="s">
        <v>1562</v>
      </c>
      <c r="F372" s="8" t="s">
        <v>572</v>
      </c>
      <c r="G372" s="8" t="s">
        <v>512</v>
      </c>
      <c r="H372" s="10" t="s">
        <v>690</v>
      </c>
      <c r="I372" s="8"/>
      <c r="J372" s="8" t="s">
        <v>2</v>
      </c>
      <c r="K372" s="8" t="s">
        <v>16</v>
      </c>
      <c r="L372" s="8">
        <v>49</v>
      </c>
      <c r="M372" s="11"/>
      <c r="N372" s="8" t="s">
        <v>1882</v>
      </c>
      <c r="O372" s="12">
        <v>6052</v>
      </c>
      <c r="P372" s="20" t="s">
        <v>1892</v>
      </c>
      <c r="Q372" s="29">
        <v>139</v>
      </c>
      <c r="R372" s="30" t="s">
        <v>83</v>
      </c>
      <c r="S372" s="8" t="str">
        <f t="shared" si="12"/>
        <v>-</v>
      </c>
      <c r="T372" s="8" t="s">
        <v>1894</v>
      </c>
      <c r="U372" s="31">
        <v>14520</v>
      </c>
      <c r="V372" s="31" t="s">
        <v>1719</v>
      </c>
      <c r="W372" s="123" t="s">
        <v>2374</v>
      </c>
      <c r="X372" s="60"/>
      <c r="Y372" s="6" t="s">
        <v>1742</v>
      </c>
    </row>
    <row r="373" spans="1:25" ht="30" customHeight="1" x14ac:dyDescent="0.15">
      <c r="A373" s="4"/>
      <c r="B373" s="10" t="s">
        <v>1446</v>
      </c>
      <c r="C373" s="25" t="s">
        <v>1447</v>
      </c>
      <c r="D373" s="24" t="s">
        <v>1424</v>
      </c>
      <c r="E373" s="18" t="s">
        <v>1562</v>
      </c>
      <c r="F373" s="8" t="s">
        <v>572</v>
      </c>
      <c r="G373" s="8" t="s">
        <v>513</v>
      </c>
      <c r="H373" s="10" t="s">
        <v>691</v>
      </c>
      <c r="I373" s="8" t="s">
        <v>38</v>
      </c>
      <c r="J373" s="8" t="s">
        <v>2</v>
      </c>
      <c r="K373" s="8" t="s">
        <v>14</v>
      </c>
      <c r="L373" s="8">
        <v>45</v>
      </c>
      <c r="M373" s="11"/>
      <c r="N373" s="8" t="s">
        <v>1882</v>
      </c>
      <c r="O373" s="12">
        <v>5717</v>
      </c>
      <c r="P373" s="20" t="s">
        <v>1892</v>
      </c>
      <c r="Q373" s="29">
        <v>165</v>
      </c>
      <c r="R373" s="30" t="s">
        <v>83</v>
      </c>
      <c r="S373" s="8" t="str">
        <f t="shared" si="12"/>
        <v>-</v>
      </c>
      <c r="T373" s="8" t="s">
        <v>1894</v>
      </c>
      <c r="U373" s="31">
        <v>12261</v>
      </c>
      <c r="V373" s="31" t="s">
        <v>1719</v>
      </c>
      <c r="W373" s="123" t="s">
        <v>2375</v>
      </c>
      <c r="X373" s="7" t="s">
        <v>2259</v>
      </c>
      <c r="Y373" s="6" t="s">
        <v>1743</v>
      </c>
    </row>
    <row r="374" spans="1:25" ht="30" customHeight="1" x14ac:dyDescent="0.15">
      <c r="A374" s="4"/>
      <c r="B374" s="10" t="s">
        <v>1446</v>
      </c>
      <c r="C374" s="25" t="s">
        <v>1447</v>
      </c>
      <c r="D374" s="24" t="s">
        <v>1424</v>
      </c>
      <c r="E374" s="18" t="s">
        <v>1562</v>
      </c>
      <c r="F374" s="8" t="s">
        <v>572</v>
      </c>
      <c r="G374" s="8" t="s">
        <v>458</v>
      </c>
      <c r="H374" s="10" t="s">
        <v>692</v>
      </c>
      <c r="I374" s="8"/>
      <c r="J374" s="8" t="s">
        <v>2</v>
      </c>
      <c r="K374" s="8" t="s">
        <v>21</v>
      </c>
      <c r="L374" s="8">
        <v>37</v>
      </c>
      <c r="M374" s="11"/>
      <c r="N374" s="8" t="s">
        <v>1882</v>
      </c>
      <c r="O374" s="12">
        <v>4618</v>
      </c>
      <c r="P374" s="20" t="s">
        <v>1892</v>
      </c>
      <c r="Q374" s="29">
        <v>50</v>
      </c>
      <c r="R374" s="30" t="s">
        <v>83</v>
      </c>
      <c r="S374" s="8" t="str">
        <f t="shared" si="12"/>
        <v>-</v>
      </c>
      <c r="T374" s="8" t="s">
        <v>1894</v>
      </c>
      <c r="U374" s="31">
        <v>18558</v>
      </c>
      <c r="V374" s="31" t="s">
        <v>1719</v>
      </c>
      <c r="W374" s="123" t="s">
        <v>2376</v>
      </c>
      <c r="X374" s="7"/>
      <c r="Y374" s="6" t="s">
        <v>1744</v>
      </c>
    </row>
    <row r="375" spans="1:25" ht="30" customHeight="1" x14ac:dyDescent="0.15">
      <c r="A375" s="4"/>
      <c r="B375" s="10" t="s">
        <v>1446</v>
      </c>
      <c r="C375" s="25" t="s">
        <v>1447</v>
      </c>
      <c r="D375" s="24" t="s">
        <v>1424</v>
      </c>
      <c r="E375" s="18" t="s">
        <v>1562</v>
      </c>
      <c r="F375" s="8" t="s">
        <v>572</v>
      </c>
      <c r="G375" s="8" t="s">
        <v>270</v>
      </c>
      <c r="H375" s="10" t="s">
        <v>693</v>
      </c>
      <c r="I375" s="8"/>
      <c r="J375" s="8" t="s">
        <v>2</v>
      </c>
      <c r="K375" s="8" t="s">
        <v>9</v>
      </c>
      <c r="L375" s="8">
        <v>51</v>
      </c>
      <c r="M375" s="11" t="s">
        <v>670</v>
      </c>
      <c r="N375" s="8" t="s">
        <v>1882</v>
      </c>
      <c r="O375" s="12">
        <v>7623</v>
      </c>
      <c r="P375" s="20" t="s">
        <v>1892</v>
      </c>
      <c r="Q375" s="29">
        <v>756</v>
      </c>
      <c r="R375" s="30" t="s">
        <v>83</v>
      </c>
      <c r="S375" s="8" t="str">
        <f t="shared" si="12"/>
        <v>-</v>
      </c>
      <c r="T375" s="8" t="s">
        <v>1894</v>
      </c>
      <c r="U375" s="31">
        <v>25437</v>
      </c>
      <c r="V375" s="31" t="s">
        <v>1719</v>
      </c>
      <c r="W375" s="123" t="s">
        <v>2377</v>
      </c>
      <c r="X375" s="60"/>
      <c r="Y375" s="6" t="s">
        <v>1745</v>
      </c>
    </row>
    <row r="376" spans="1:25" ht="30" customHeight="1" x14ac:dyDescent="0.15">
      <c r="A376" s="4"/>
      <c r="B376" s="10" t="s">
        <v>1446</v>
      </c>
      <c r="C376" s="25" t="s">
        <v>1447</v>
      </c>
      <c r="D376" s="24" t="s">
        <v>1424</v>
      </c>
      <c r="E376" s="18" t="s">
        <v>1562</v>
      </c>
      <c r="F376" s="8" t="s">
        <v>572</v>
      </c>
      <c r="G376" s="8" t="s">
        <v>274</v>
      </c>
      <c r="H376" s="10" t="s">
        <v>694</v>
      </c>
      <c r="I376" s="8"/>
      <c r="J376" s="8" t="s">
        <v>2</v>
      </c>
      <c r="K376" s="8" t="s">
        <v>22</v>
      </c>
      <c r="L376" s="8">
        <v>43</v>
      </c>
      <c r="M376" s="11"/>
      <c r="N376" s="8" t="s">
        <v>1882</v>
      </c>
      <c r="O376" s="12">
        <v>5405</v>
      </c>
      <c r="P376" s="20" t="s">
        <v>1892</v>
      </c>
      <c r="Q376" s="29">
        <v>329</v>
      </c>
      <c r="R376" s="30" t="s">
        <v>83</v>
      </c>
      <c r="S376" s="8" t="str">
        <f t="shared" si="12"/>
        <v>-</v>
      </c>
      <c r="T376" s="8" t="s">
        <v>1894</v>
      </c>
      <c r="U376" s="31">
        <v>23357</v>
      </c>
      <c r="V376" s="31" t="s">
        <v>1719</v>
      </c>
      <c r="W376" s="123" t="s">
        <v>2378</v>
      </c>
      <c r="X376" s="60"/>
      <c r="Y376" s="6" t="s">
        <v>1910</v>
      </c>
    </row>
    <row r="377" spans="1:25" ht="30" customHeight="1" x14ac:dyDescent="0.15">
      <c r="A377" s="4"/>
      <c r="B377" s="10" t="s">
        <v>1446</v>
      </c>
      <c r="C377" s="25" t="s">
        <v>1447</v>
      </c>
      <c r="D377" s="24" t="s">
        <v>1424</v>
      </c>
      <c r="E377" s="18" t="s">
        <v>1562</v>
      </c>
      <c r="F377" s="8" t="s">
        <v>572</v>
      </c>
      <c r="G377" s="8" t="s">
        <v>279</v>
      </c>
      <c r="H377" s="10" t="s">
        <v>695</v>
      </c>
      <c r="I377" s="8"/>
      <c r="J377" s="8" t="s">
        <v>2</v>
      </c>
      <c r="K377" s="8" t="s">
        <v>18</v>
      </c>
      <c r="L377" s="8">
        <v>34</v>
      </c>
      <c r="M377" s="11"/>
      <c r="N377" s="8" t="s">
        <v>1882</v>
      </c>
      <c r="O377" s="12">
        <v>8331</v>
      </c>
      <c r="P377" s="20" t="s">
        <v>1892</v>
      </c>
      <c r="Q377" s="29">
        <v>697</v>
      </c>
      <c r="R377" s="30" t="s">
        <v>83</v>
      </c>
      <c r="S377" s="8" t="str">
        <f t="shared" si="12"/>
        <v>-</v>
      </c>
      <c r="T377" s="8" t="s">
        <v>1894</v>
      </c>
      <c r="U377" s="31">
        <v>31537</v>
      </c>
      <c r="V377" s="31" t="s">
        <v>1719</v>
      </c>
      <c r="W377" s="123" t="s">
        <v>2379</v>
      </c>
      <c r="X377" s="60"/>
      <c r="Y377" s="6" t="s">
        <v>1746</v>
      </c>
    </row>
    <row r="378" spans="1:25" ht="30" customHeight="1" x14ac:dyDescent="0.15">
      <c r="A378" s="4"/>
      <c r="B378" s="10" t="s">
        <v>1446</v>
      </c>
      <c r="C378" s="25" t="s">
        <v>1447</v>
      </c>
      <c r="D378" s="24" t="s">
        <v>1424</v>
      </c>
      <c r="E378" s="18" t="s">
        <v>482</v>
      </c>
      <c r="F378" s="8" t="s">
        <v>560</v>
      </c>
      <c r="G378" s="8" t="s">
        <v>267</v>
      </c>
      <c r="H378" s="10" t="s">
        <v>696</v>
      </c>
      <c r="I378" s="8"/>
      <c r="J378" s="8" t="s">
        <v>2</v>
      </c>
      <c r="K378" s="8" t="s">
        <v>16</v>
      </c>
      <c r="L378" s="8">
        <v>49</v>
      </c>
      <c r="M378" s="11"/>
      <c r="N378" s="8" t="s">
        <v>1882</v>
      </c>
      <c r="O378" s="12">
        <v>6610</v>
      </c>
      <c r="P378" s="20" t="s">
        <v>1892</v>
      </c>
      <c r="Q378" s="29">
        <v>499</v>
      </c>
      <c r="R378" s="30" t="s">
        <v>83</v>
      </c>
      <c r="S378" s="8" t="str">
        <f t="shared" si="12"/>
        <v>-</v>
      </c>
      <c r="T378" s="8" t="s">
        <v>1894</v>
      </c>
      <c r="U378" s="31">
        <v>31541</v>
      </c>
      <c r="V378" s="31" t="s">
        <v>1719</v>
      </c>
      <c r="W378" s="123" t="s">
        <v>2380</v>
      </c>
      <c r="X378" s="60"/>
      <c r="Y378" s="6" t="s">
        <v>1747</v>
      </c>
    </row>
    <row r="379" spans="1:25" ht="30" customHeight="1" x14ac:dyDescent="0.15">
      <c r="A379" s="4"/>
      <c r="B379" s="10" t="s">
        <v>1446</v>
      </c>
      <c r="C379" s="25" t="s">
        <v>1447</v>
      </c>
      <c r="D379" s="24" t="s">
        <v>1424</v>
      </c>
      <c r="E379" s="18" t="s">
        <v>482</v>
      </c>
      <c r="F379" s="8" t="s">
        <v>560</v>
      </c>
      <c r="G379" s="8" t="s">
        <v>271</v>
      </c>
      <c r="H379" s="10" t="s">
        <v>697</v>
      </c>
      <c r="I379" s="8" t="s">
        <v>66</v>
      </c>
      <c r="J379" s="8" t="s">
        <v>2</v>
      </c>
      <c r="K379" s="8" t="s">
        <v>5</v>
      </c>
      <c r="L379" s="8">
        <v>47</v>
      </c>
      <c r="M379" s="11"/>
      <c r="N379" s="8" t="s">
        <v>1882</v>
      </c>
      <c r="O379" s="12">
        <v>7520</v>
      </c>
      <c r="P379" s="20" t="s">
        <v>1892</v>
      </c>
      <c r="Q379" s="29">
        <v>430</v>
      </c>
      <c r="R379" s="30" t="s">
        <v>83</v>
      </c>
      <c r="S379" s="8" t="str">
        <f t="shared" si="12"/>
        <v>-</v>
      </c>
      <c r="T379" s="8" t="s">
        <v>1894</v>
      </c>
      <c r="U379" s="31">
        <v>30427</v>
      </c>
      <c r="V379" s="31" t="s">
        <v>1719</v>
      </c>
      <c r="W379" s="123" t="s">
        <v>2381</v>
      </c>
      <c r="X379" s="7" t="s">
        <v>2260</v>
      </c>
      <c r="Y379" s="6" t="s">
        <v>1726</v>
      </c>
    </row>
    <row r="380" spans="1:25" ht="30" customHeight="1" x14ac:dyDescent="0.15">
      <c r="A380" s="4"/>
      <c r="B380" s="10" t="s">
        <v>1446</v>
      </c>
      <c r="C380" s="25" t="s">
        <v>1447</v>
      </c>
      <c r="D380" s="24" t="s">
        <v>1424</v>
      </c>
      <c r="E380" s="18" t="s">
        <v>482</v>
      </c>
      <c r="F380" s="8" t="s">
        <v>560</v>
      </c>
      <c r="G380" s="8" t="s">
        <v>275</v>
      </c>
      <c r="H380" s="10" t="s">
        <v>698</v>
      </c>
      <c r="I380" s="8"/>
      <c r="J380" s="8" t="s">
        <v>2</v>
      </c>
      <c r="K380" s="8" t="s">
        <v>14</v>
      </c>
      <c r="L380" s="8">
        <v>45</v>
      </c>
      <c r="M380" s="11"/>
      <c r="N380" s="8" t="s">
        <v>1882</v>
      </c>
      <c r="O380" s="12">
        <v>3943</v>
      </c>
      <c r="P380" s="20" t="s">
        <v>1892</v>
      </c>
      <c r="Q380" s="29">
        <v>404</v>
      </c>
      <c r="R380" s="30" t="s">
        <v>83</v>
      </c>
      <c r="S380" s="8" t="str">
        <f t="shared" si="12"/>
        <v>-</v>
      </c>
      <c r="T380" s="8" t="s">
        <v>1894</v>
      </c>
      <c r="U380" s="31">
        <v>15144</v>
      </c>
      <c r="V380" s="31" t="s">
        <v>1719</v>
      </c>
      <c r="W380" s="123" t="s">
        <v>2382</v>
      </c>
      <c r="X380" s="60"/>
      <c r="Y380" s="6" t="s">
        <v>1748</v>
      </c>
    </row>
    <row r="381" spans="1:25" ht="30" customHeight="1" x14ac:dyDescent="0.15">
      <c r="A381" s="4"/>
      <c r="B381" s="10" t="s">
        <v>1446</v>
      </c>
      <c r="C381" s="25" t="s">
        <v>1447</v>
      </c>
      <c r="D381" s="24" t="s">
        <v>1424</v>
      </c>
      <c r="E381" s="18" t="s">
        <v>482</v>
      </c>
      <c r="F381" s="8" t="s">
        <v>560</v>
      </c>
      <c r="G381" s="8" t="s">
        <v>411</v>
      </c>
      <c r="H381" s="10" t="s">
        <v>699</v>
      </c>
      <c r="I381" s="8"/>
      <c r="J381" s="8" t="s">
        <v>2</v>
      </c>
      <c r="K381" s="8" t="s">
        <v>5</v>
      </c>
      <c r="L381" s="8">
        <v>47</v>
      </c>
      <c r="M381" s="11"/>
      <c r="N381" s="8" t="s">
        <v>1882</v>
      </c>
      <c r="O381" s="12">
        <v>5158</v>
      </c>
      <c r="P381" s="20" t="s">
        <v>1892</v>
      </c>
      <c r="Q381" s="29">
        <v>419</v>
      </c>
      <c r="R381" s="30" t="s">
        <v>83</v>
      </c>
      <c r="S381" s="8" t="str">
        <f t="shared" si="12"/>
        <v>-</v>
      </c>
      <c r="T381" s="8" t="s">
        <v>1894</v>
      </c>
      <c r="U381" s="31">
        <v>30044</v>
      </c>
      <c r="V381" s="31" t="s">
        <v>1719</v>
      </c>
      <c r="W381" s="123" t="s">
        <v>2383</v>
      </c>
      <c r="X381" s="60"/>
      <c r="Y381" s="6" t="s">
        <v>1749</v>
      </c>
    </row>
    <row r="382" spans="1:25" ht="30" customHeight="1" x14ac:dyDescent="0.15">
      <c r="A382" s="4"/>
      <c r="B382" s="10" t="s">
        <v>1446</v>
      </c>
      <c r="C382" s="25" t="s">
        <v>1447</v>
      </c>
      <c r="D382" s="24" t="s">
        <v>1424</v>
      </c>
      <c r="E382" s="18" t="s">
        <v>482</v>
      </c>
      <c r="F382" s="8" t="s">
        <v>560</v>
      </c>
      <c r="G382" s="8" t="s">
        <v>282</v>
      </c>
      <c r="H382" s="10" t="s">
        <v>700</v>
      </c>
      <c r="I382" s="8" t="s">
        <v>1892</v>
      </c>
      <c r="J382" s="8" t="s">
        <v>2</v>
      </c>
      <c r="K382" s="8" t="s">
        <v>22</v>
      </c>
      <c r="L382" s="8">
        <v>43</v>
      </c>
      <c r="M382" s="11"/>
      <c r="N382" s="8" t="s">
        <v>1882</v>
      </c>
      <c r="O382" s="12">
        <v>5828</v>
      </c>
      <c r="P382" s="20" t="s">
        <v>1892</v>
      </c>
      <c r="Q382" s="29">
        <v>319</v>
      </c>
      <c r="R382" s="30" t="s">
        <v>83</v>
      </c>
      <c r="S382" s="8" t="str">
        <f t="shared" si="12"/>
        <v>-</v>
      </c>
      <c r="T382" s="8" t="s">
        <v>1894</v>
      </c>
      <c r="U382" s="31">
        <v>20974</v>
      </c>
      <c r="V382" s="31" t="s">
        <v>1719</v>
      </c>
      <c r="W382" s="123" t="s">
        <v>2384</v>
      </c>
      <c r="X382" s="60" t="s">
        <v>2269</v>
      </c>
      <c r="Y382" s="6" t="s">
        <v>1750</v>
      </c>
    </row>
    <row r="383" spans="1:25" ht="30" customHeight="1" x14ac:dyDescent="0.15">
      <c r="A383" s="4"/>
      <c r="B383" s="10" t="s">
        <v>1446</v>
      </c>
      <c r="C383" s="25" t="s">
        <v>1447</v>
      </c>
      <c r="D383" s="24" t="s">
        <v>1424</v>
      </c>
      <c r="E383" s="18" t="s">
        <v>482</v>
      </c>
      <c r="F383" s="8" t="s">
        <v>560</v>
      </c>
      <c r="G383" s="8" t="s">
        <v>405</v>
      </c>
      <c r="H383" s="10" t="s">
        <v>701</v>
      </c>
      <c r="I383" s="8"/>
      <c r="J383" s="8" t="s">
        <v>2</v>
      </c>
      <c r="K383" s="8" t="s">
        <v>22</v>
      </c>
      <c r="L383" s="8">
        <v>43</v>
      </c>
      <c r="M383" s="11"/>
      <c r="N383" s="8" t="s">
        <v>1882</v>
      </c>
      <c r="O383" s="12">
        <v>3483</v>
      </c>
      <c r="P383" s="20" t="s">
        <v>1892</v>
      </c>
      <c r="Q383" s="29">
        <v>24</v>
      </c>
      <c r="R383" s="30" t="s">
        <v>83</v>
      </c>
      <c r="S383" s="8" t="str">
        <f t="shared" si="12"/>
        <v>-</v>
      </c>
      <c r="T383" s="8" t="s">
        <v>1894</v>
      </c>
      <c r="U383" s="31">
        <v>13131</v>
      </c>
      <c r="V383" s="31" t="s">
        <v>1719</v>
      </c>
      <c r="W383" s="123" t="s">
        <v>2374</v>
      </c>
      <c r="X383" s="60"/>
      <c r="Y383" s="6" t="s">
        <v>1751</v>
      </c>
    </row>
    <row r="384" spans="1:25" ht="30" customHeight="1" x14ac:dyDescent="0.15">
      <c r="A384" s="4"/>
      <c r="B384" s="10" t="s">
        <v>1446</v>
      </c>
      <c r="C384" s="25" t="s">
        <v>1447</v>
      </c>
      <c r="D384" s="24" t="s">
        <v>1424</v>
      </c>
      <c r="E384" s="18" t="s">
        <v>482</v>
      </c>
      <c r="F384" s="8" t="s">
        <v>560</v>
      </c>
      <c r="G384" s="8" t="s">
        <v>288</v>
      </c>
      <c r="H384" s="10" t="s">
        <v>702</v>
      </c>
      <c r="I384" s="8"/>
      <c r="J384" s="8" t="s">
        <v>2</v>
      </c>
      <c r="K384" s="8" t="s">
        <v>11</v>
      </c>
      <c r="L384" s="8">
        <v>53</v>
      </c>
      <c r="M384" s="11"/>
      <c r="N384" s="8" t="s">
        <v>1883</v>
      </c>
      <c r="O384" s="12">
        <v>5920</v>
      </c>
      <c r="P384" s="20" t="s">
        <v>1892</v>
      </c>
      <c r="Q384" s="29">
        <v>579</v>
      </c>
      <c r="R384" s="30" t="s">
        <v>83</v>
      </c>
      <c r="S384" s="8" t="str">
        <f t="shared" si="12"/>
        <v>-</v>
      </c>
      <c r="T384" s="8" t="s">
        <v>1894</v>
      </c>
      <c r="U384" s="31">
        <v>29451</v>
      </c>
      <c r="V384" s="31" t="s">
        <v>1719</v>
      </c>
      <c r="W384" s="123" t="s">
        <v>2385</v>
      </c>
      <c r="X384" s="107"/>
      <c r="Y384" s="6" t="s">
        <v>1752</v>
      </c>
    </row>
    <row r="385" spans="1:25" ht="30" customHeight="1" x14ac:dyDescent="0.15">
      <c r="A385" s="4"/>
      <c r="B385" s="10" t="s">
        <v>1446</v>
      </c>
      <c r="C385" s="25" t="s">
        <v>1447</v>
      </c>
      <c r="D385" s="24" t="s">
        <v>1424</v>
      </c>
      <c r="E385" s="18" t="s">
        <v>521</v>
      </c>
      <c r="F385" s="8" t="s">
        <v>562</v>
      </c>
      <c r="G385" s="8" t="s">
        <v>519</v>
      </c>
      <c r="H385" s="10" t="s">
        <v>703</v>
      </c>
      <c r="I385" s="8"/>
      <c r="J385" s="8" t="s">
        <v>2</v>
      </c>
      <c r="K385" s="8" t="s">
        <v>17</v>
      </c>
      <c r="L385" s="8">
        <v>59</v>
      </c>
      <c r="M385" s="11"/>
      <c r="N385" s="8" t="s">
        <v>1883</v>
      </c>
      <c r="O385" s="12">
        <v>4635</v>
      </c>
      <c r="P385" s="20" t="s">
        <v>1892</v>
      </c>
      <c r="Q385" s="29">
        <v>159</v>
      </c>
      <c r="R385" s="30" t="s">
        <v>83</v>
      </c>
      <c r="S385" s="8" t="str">
        <f t="shared" si="12"/>
        <v>-</v>
      </c>
      <c r="T385" s="8" t="s">
        <v>1894</v>
      </c>
      <c r="U385" s="31">
        <v>16648</v>
      </c>
      <c r="V385" s="31" t="s">
        <v>1719</v>
      </c>
      <c r="W385" s="123" t="s">
        <v>2386</v>
      </c>
      <c r="X385" s="60"/>
      <c r="Y385" s="6" t="s">
        <v>1729</v>
      </c>
    </row>
    <row r="386" spans="1:25" ht="30" customHeight="1" x14ac:dyDescent="0.15">
      <c r="A386" s="4"/>
      <c r="B386" s="10" t="s">
        <v>1446</v>
      </c>
      <c r="C386" s="25" t="s">
        <v>1447</v>
      </c>
      <c r="D386" s="24" t="s">
        <v>1424</v>
      </c>
      <c r="E386" s="18" t="s">
        <v>521</v>
      </c>
      <c r="F386" s="8" t="s">
        <v>562</v>
      </c>
      <c r="G386" s="8" t="s">
        <v>522</v>
      </c>
      <c r="H386" s="10" t="s">
        <v>704</v>
      </c>
      <c r="I386" s="8" t="s">
        <v>38</v>
      </c>
      <c r="J386" s="8" t="s">
        <v>2</v>
      </c>
      <c r="K386" s="8" t="s">
        <v>23</v>
      </c>
      <c r="L386" s="8">
        <v>62</v>
      </c>
      <c r="M386" s="11"/>
      <c r="N386" s="8" t="s">
        <v>1883</v>
      </c>
      <c r="O386" s="12">
        <v>5095</v>
      </c>
      <c r="P386" s="20" t="s">
        <v>1892</v>
      </c>
      <c r="Q386" s="29">
        <v>188</v>
      </c>
      <c r="R386" s="30" t="s">
        <v>83</v>
      </c>
      <c r="S386" s="8" t="str">
        <f t="shared" si="12"/>
        <v>-</v>
      </c>
      <c r="T386" s="8" t="s">
        <v>1894</v>
      </c>
      <c r="U386" s="31">
        <v>19632</v>
      </c>
      <c r="V386" s="31" t="s">
        <v>1719</v>
      </c>
      <c r="W386" s="123" t="s">
        <v>2387</v>
      </c>
      <c r="X386" s="61" t="s">
        <v>2261</v>
      </c>
      <c r="Y386" s="6" t="s">
        <v>1753</v>
      </c>
    </row>
    <row r="387" spans="1:25" ht="30" customHeight="1" x14ac:dyDescent="0.15">
      <c r="A387" s="4"/>
      <c r="B387" s="10" t="s">
        <v>1446</v>
      </c>
      <c r="C387" s="25" t="s">
        <v>1447</v>
      </c>
      <c r="D387" s="24" t="s">
        <v>1424</v>
      </c>
      <c r="E387" s="18" t="s">
        <v>521</v>
      </c>
      <c r="F387" s="8" t="s">
        <v>562</v>
      </c>
      <c r="G387" s="8" t="s">
        <v>523</v>
      </c>
      <c r="H387" s="10" t="s">
        <v>705</v>
      </c>
      <c r="I387" s="8"/>
      <c r="J387" s="8" t="s">
        <v>2</v>
      </c>
      <c r="K387" s="8" t="s">
        <v>6</v>
      </c>
      <c r="L387" s="8">
        <v>55</v>
      </c>
      <c r="M387" s="11"/>
      <c r="N387" s="8" t="s">
        <v>1883</v>
      </c>
      <c r="O387" s="12">
        <v>4211</v>
      </c>
      <c r="P387" s="20" t="s">
        <v>1892</v>
      </c>
      <c r="Q387" s="29">
        <v>154</v>
      </c>
      <c r="R387" s="30" t="s">
        <v>83</v>
      </c>
      <c r="S387" s="8" t="str">
        <f t="shared" si="12"/>
        <v>-</v>
      </c>
      <c r="T387" s="8" t="s">
        <v>1894</v>
      </c>
      <c r="U387" s="31">
        <v>13443</v>
      </c>
      <c r="V387" s="31" t="s">
        <v>1719</v>
      </c>
      <c r="W387" s="123" t="s">
        <v>2388</v>
      </c>
      <c r="X387" s="60"/>
      <c r="Y387" s="6" t="s">
        <v>1728</v>
      </c>
    </row>
    <row r="388" spans="1:25" ht="30" customHeight="1" x14ac:dyDescent="0.15">
      <c r="A388" s="4"/>
      <c r="B388" s="10" t="s">
        <v>1446</v>
      </c>
      <c r="C388" s="25" t="s">
        <v>1447</v>
      </c>
      <c r="D388" s="24" t="s">
        <v>1424</v>
      </c>
      <c r="E388" s="18" t="s">
        <v>521</v>
      </c>
      <c r="F388" s="8" t="s">
        <v>562</v>
      </c>
      <c r="G388" s="8" t="s">
        <v>524</v>
      </c>
      <c r="H388" s="10" t="s">
        <v>706</v>
      </c>
      <c r="I388" s="8"/>
      <c r="J388" s="8" t="s">
        <v>2</v>
      </c>
      <c r="K388" s="8" t="s">
        <v>6</v>
      </c>
      <c r="L388" s="8">
        <v>55</v>
      </c>
      <c r="M388" s="11"/>
      <c r="N388" s="8" t="s">
        <v>1883</v>
      </c>
      <c r="O388" s="12">
        <v>6350</v>
      </c>
      <c r="P388" s="20" t="s">
        <v>1892</v>
      </c>
      <c r="Q388" s="29">
        <v>542</v>
      </c>
      <c r="R388" s="30" t="s">
        <v>83</v>
      </c>
      <c r="S388" s="8" t="str">
        <f t="shared" si="12"/>
        <v>-</v>
      </c>
      <c r="T388" s="8" t="s">
        <v>1894</v>
      </c>
      <c r="U388" s="31">
        <v>32476</v>
      </c>
      <c r="V388" s="31" t="s">
        <v>1719</v>
      </c>
      <c r="W388" s="123" t="s">
        <v>2389</v>
      </c>
      <c r="X388" s="60"/>
      <c r="Y388" s="6" t="s">
        <v>1754</v>
      </c>
    </row>
    <row r="389" spans="1:25" ht="30" customHeight="1" x14ac:dyDescent="0.15">
      <c r="A389" s="4"/>
      <c r="B389" s="10" t="s">
        <v>1446</v>
      </c>
      <c r="C389" s="25" t="s">
        <v>1447</v>
      </c>
      <c r="D389" s="24" t="s">
        <v>1424</v>
      </c>
      <c r="E389" s="18" t="s">
        <v>491</v>
      </c>
      <c r="F389" s="8" t="s">
        <v>574</v>
      </c>
      <c r="G389" s="8" t="s">
        <v>525</v>
      </c>
      <c r="H389" s="10" t="s">
        <v>707</v>
      </c>
      <c r="I389" s="8" t="s">
        <v>1892</v>
      </c>
      <c r="J389" s="8" t="s">
        <v>2</v>
      </c>
      <c r="K389" s="8" t="s">
        <v>14</v>
      </c>
      <c r="L389" s="8">
        <v>45</v>
      </c>
      <c r="M389" s="11"/>
      <c r="N389" s="8" t="s">
        <v>1882</v>
      </c>
      <c r="O389" s="12">
        <v>3082</v>
      </c>
      <c r="P389" s="20" t="s">
        <v>1892</v>
      </c>
      <c r="Q389" s="29">
        <v>38</v>
      </c>
      <c r="R389" s="30" t="s">
        <v>83</v>
      </c>
      <c r="S389" s="8" t="str">
        <f t="shared" si="12"/>
        <v>-</v>
      </c>
      <c r="T389" s="8" t="s">
        <v>1894</v>
      </c>
      <c r="U389" s="31">
        <v>9739</v>
      </c>
      <c r="V389" s="31" t="s">
        <v>1719</v>
      </c>
      <c r="W389" s="123" t="s">
        <v>2390</v>
      </c>
      <c r="X389" s="60" t="s">
        <v>2206</v>
      </c>
      <c r="Y389" s="6" t="s">
        <v>1755</v>
      </c>
    </row>
    <row r="390" spans="1:25" ht="30" customHeight="1" x14ac:dyDescent="0.15">
      <c r="A390" s="4"/>
      <c r="B390" s="10" t="s">
        <v>1446</v>
      </c>
      <c r="C390" s="25" t="s">
        <v>1447</v>
      </c>
      <c r="D390" s="24" t="s">
        <v>1424</v>
      </c>
      <c r="E390" s="18" t="s">
        <v>491</v>
      </c>
      <c r="F390" s="8" t="s">
        <v>574</v>
      </c>
      <c r="G390" s="8" t="s">
        <v>272</v>
      </c>
      <c r="H390" s="10" t="s">
        <v>708</v>
      </c>
      <c r="I390" s="8" t="s">
        <v>1892</v>
      </c>
      <c r="J390" s="8" t="s">
        <v>2</v>
      </c>
      <c r="K390" s="8" t="s">
        <v>9</v>
      </c>
      <c r="L390" s="8">
        <v>51</v>
      </c>
      <c r="M390" s="11"/>
      <c r="N390" s="8" t="s">
        <v>1883</v>
      </c>
      <c r="O390" s="12">
        <v>4171</v>
      </c>
      <c r="P390" s="20" t="s">
        <v>1892</v>
      </c>
      <c r="Q390" s="29">
        <v>368</v>
      </c>
      <c r="R390" s="30" t="s">
        <v>83</v>
      </c>
      <c r="S390" s="8" t="str">
        <f t="shared" si="12"/>
        <v>-</v>
      </c>
      <c r="T390" s="8" t="s">
        <v>1894</v>
      </c>
      <c r="U390" s="31">
        <v>24000</v>
      </c>
      <c r="V390" s="31" t="s">
        <v>1719</v>
      </c>
      <c r="W390" s="123" t="s">
        <v>2391</v>
      </c>
      <c r="X390" s="60" t="s">
        <v>2207</v>
      </c>
      <c r="Y390" s="6" t="s">
        <v>1756</v>
      </c>
    </row>
    <row r="391" spans="1:25" ht="30" customHeight="1" x14ac:dyDescent="0.15">
      <c r="A391" s="4"/>
      <c r="B391" s="10" t="s">
        <v>1446</v>
      </c>
      <c r="C391" s="25" t="s">
        <v>1447</v>
      </c>
      <c r="D391" s="24" t="s">
        <v>1424</v>
      </c>
      <c r="E391" s="18" t="s">
        <v>534</v>
      </c>
      <c r="F391" s="8" t="s">
        <v>346</v>
      </c>
      <c r="G391" s="8" t="s">
        <v>468</v>
      </c>
      <c r="H391" s="10" t="s">
        <v>709</v>
      </c>
      <c r="I391" s="8"/>
      <c r="J391" s="8" t="s">
        <v>2</v>
      </c>
      <c r="K391" s="8" t="s">
        <v>13</v>
      </c>
      <c r="L391" s="8">
        <v>42</v>
      </c>
      <c r="M391" s="11"/>
      <c r="N391" s="8" t="s">
        <v>1882</v>
      </c>
      <c r="O391" s="12">
        <v>2898</v>
      </c>
      <c r="P391" s="20" t="s">
        <v>1892</v>
      </c>
      <c r="Q391" s="29">
        <v>46</v>
      </c>
      <c r="R391" s="30" t="s">
        <v>83</v>
      </c>
      <c r="S391" s="8" t="str">
        <f t="shared" si="12"/>
        <v>-</v>
      </c>
      <c r="T391" s="8" t="s">
        <v>1894</v>
      </c>
      <c r="U391" s="31">
        <v>11366</v>
      </c>
      <c r="V391" s="31" t="s">
        <v>1719</v>
      </c>
      <c r="W391" s="123" t="s">
        <v>2392</v>
      </c>
      <c r="X391" s="60"/>
      <c r="Y391" s="6" t="s">
        <v>1757</v>
      </c>
    </row>
    <row r="392" spans="1:25" ht="30" customHeight="1" x14ac:dyDescent="0.15">
      <c r="A392" s="4"/>
      <c r="B392" s="10" t="s">
        <v>1446</v>
      </c>
      <c r="C392" s="25" t="s">
        <v>1447</v>
      </c>
      <c r="D392" s="24" t="s">
        <v>1424</v>
      </c>
      <c r="E392" s="18" t="s">
        <v>534</v>
      </c>
      <c r="F392" s="8" t="s">
        <v>346</v>
      </c>
      <c r="G392" s="8" t="s">
        <v>392</v>
      </c>
      <c r="H392" s="10" t="s">
        <v>710</v>
      </c>
      <c r="I392" s="8"/>
      <c r="J392" s="8" t="s">
        <v>2</v>
      </c>
      <c r="K392" s="8" t="s">
        <v>10</v>
      </c>
      <c r="L392" s="8">
        <v>44</v>
      </c>
      <c r="M392" s="11"/>
      <c r="N392" s="8" t="s">
        <v>1882</v>
      </c>
      <c r="O392" s="12">
        <v>3393</v>
      </c>
      <c r="P392" s="20" t="s">
        <v>1892</v>
      </c>
      <c r="Q392" s="29">
        <v>122</v>
      </c>
      <c r="R392" s="30" t="s">
        <v>83</v>
      </c>
      <c r="S392" s="8" t="str">
        <f t="shared" si="12"/>
        <v>-</v>
      </c>
      <c r="T392" s="8" t="s">
        <v>1894</v>
      </c>
      <c r="U392" s="31">
        <v>14181</v>
      </c>
      <c r="V392" s="31" t="s">
        <v>1719</v>
      </c>
      <c r="W392" s="123" t="s">
        <v>2393</v>
      </c>
      <c r="X392" s="60"/>
      <c r="Y392" s="6" t="s">
        <v>1758</v>
      </c>
    </row>
    <row r="393" spans="1:25" ht="30" customHeight="1" x14ac:dyDescent="0.15">
      <c r="A393" s="4"/>
      <c r="B393" s="10" t="s">
        <v>1446</v>
      </c>
      <c r="C393" s="25" t="s">
        <v>1447</v>
      </c>
      <c r="D393" s="24" t="s">
        <v>1424</v>
      </c>
      <c r="E393" s="18" t="s">
        <v>534</v>
      </c>
      <c r="F393" s="8" t="s">
        <v>346</v>
      </c>
      <c r="G393" s="8" t="s">
        <v>264</v>
      </c>
      <c r="H393" s="10" t="s">
        <v>711</v>
      </c>
      <c r="I393" s="8"/>
      <c r="J393" s="8" t="s">
        <v>2</v>
      </c>
      <c r="K393" s="8" t="s">
        <v>24</v>
      </c>
      <c r="L393" s="8">
        <v>71</v>
      </c>
      <c r="M393" s="11"/>
      <c r="N393" s="8" t="s">
        <v>1883</v>
      </c>
      <c r="O393" s="12">
        <v>4851</v>
      </c>
      <c r="P393" s="20" t="s">
        <v>1892</v>
      </c>
      <c r="Q393" s="29">
        <v>178</v>
      </c>
      <c r="R393" s="30" t="s">
        <v>83</v>
      </c>
      <c r="S393" s="8" t="str">
        <f t="shared" si="12"/>
        <v>-</v>
      </c>
      <c r="T393" s="8" t="s">
        <v>1894</v>
      </c>
      <c r="U393" s="31">
        <v>22939</v>
      </c>
      <c r="V393" s="31" t="s">
        <v>1719</v>
      </c>
      <c r="W393" s="123" t="s">
        <v>2394</v>
      </c>
      <c r="X393" s="60"/>
      <c r="Y393" s="6" t="s">
        <v>1759</v>
      </c>
    </row>
    <row r="394" spans="1:25" ht="30" customHeight="1" x14ac:dyDescent="0.15">
      <c r="A394" s="4"/>
      <c r="B394" s="10" t="s">
        <v>1446</v>
      </c>
      <c r="C394" s="25" t="s">
        <v>1447</v>
      </c>
      <c r="D394" s="24" t="s">
        <v>1424</v>
      </c>
      <c r="E394" s="18" t="s">
        <v>534</v>
      </c>
      <c r="F394" s="8" t="s">
        <v>346</v>
      </c>
      <c r="G394" s="8" t="s">
        <v>280</v>
      </c>
      <c r="H394" s="10" t="s">
        <v>712</v>
      </c>
      <c r="I394" s="8"/>
      <c r="J394" s="8" t="s">
        <v>2</v>
      </c>
      <c r="K394" s="8" t="s">
        <v>25</v>
      </c>
      <c r="L394" s="8">
        <v>66</v>
      </c>
      <c r="M394" s="11"/>
      <c r="N394" s="8" t="s">
        <v>1883</v>
      </c>
      <c r="O394" s="12">
        <v>3016</v>
      </c>
      <c r="P394" s="20" t="s">
        <v>1892</v>
      </c>
      <c r="Q394" s="29">
        <v>101</v>
      </c>
      <c r="R394" s="30" t="s">
        <v>83</v>
      </c>
      <c r="S394" s="8" t="str">
        <f t="shared" si="12"/>
        <v>-</v>
      </c>
      <c r="T394" s="8" t="s">
        <v>1894</v>
      </c>
      <c r="U394" s="31">
        <v>13861</v>
      </c>
      <c r="V394" s="31" t="s">
        <v>1719</v>
      </c>
      <c r="W394" s="123" t="s">
        <v>2363</v>
      </c>
      <c r="X394" s="60"/>
      <c r="Y394" s="6" t="s">
        <v>1760</v>
      </c>
    </row>
    <row r="395" spans="1:25" ht="30" customHeight="1" x14ac:dyDescent="0.15">
      <c r="A395" s="4"/>
      <c r="B395" s="10" t="s">
        <v>1446</v>
      </c>
      <c r="C395" s="25" t="s">
        <v>1447</v>
      </c>
      <c r="D395" s="24" t="s">
        <v>1424</v>
      </c>
      <c r="E395" s="18" t="s">
        <v>538</v>
      </c>
      <c r="F395" s="8" t="s">
        <v>575</v>
      </c>
      <c r="G395" s="8" t="s">
        <v>537</v>
      </c>
      <c r="H395" s="10" t="s">
        <v>713</v>
      </c>
      <c r="I395" s="8" t="s">
        <v>38</v>
      </c>
      <c r="J395" s="8" t="s">
        <v>2</v>
      </c>
      <c r="K395" s="8" t="s">
        <v>26</v>
      </c>
      <c r="L395" s="8">
        <v>28</v>
      </c>
      <c r="M395" s="11"/>
      <c r="N395" s="8" t="s">
        <v>1882</v>
      </c>
      <c r="O395" s="12">
        <v>5018</v>
      </c>
      <c r="P395" s="20" t="s">
        <v>1892</v>
      </c>
      <c r="Q395" s="29">
        <v>140</v>
      </c>
      <c r="R395" s="30" t="s">
        <v>83</v>
      </c>
      <c r="S395" s="8" t="str">
        <f t="shared" si="12"/>
        <v>-</v>
      </c>
      <c r="T395" s="8" t="s">
        <v>1894</v>
      </c>
      <c r="U395" s="31">
        <v>14105</v>
      </c>
      <c r="V395" s="31" t="s">
        <v>1719</v>
      </c>
      <c r="W395" s="123" t="s">
        <v>2395</v>
      </c>
      <c r="X395" s="60" t="s">
        <v>2263</v>
      </c>
      <c r="Y395" s="6" t="s">
        <v>1761</v>
      </c>
    </row>
    <row r="396" spans="1:25" ht="30" customHeight="1" x14ac:dyDescent="0.15">
      <c r="A396" s="4"/>
      <c r="B396" s="10" t="s">
        <v>1446</v>
      </c>
      <c r="C396" s="25" t="s">
        <v>1447</v>
      </c>
      <c r="D396" s="24" t="s">
        <v>1424</v>
      </c>
      <c r="E396" s="18" t="s">
        <v>495</v>
      </c>
      <c r="F396" s="8" t="s">
        <v>563</v>
      </c>
      <c r="G396" s="8" t="s">
        <v>268</v>
      </c>
      <c r="H396" s="10" t="s">
        <v>714</v>
      </c>
      <c r="I396" s="8"/>
      <c r="J396" s="8" t="s">
        <v>2</v>
      </c>
      <c r="K396" s="8" t="s">
        <v>27</v>
      </c>
      <c r="L396" s="8">
        <v>21</v>
      </c>
      <c r="M396" s="11"/>
      <c r="N396" s="8" t="s">
        <v>1884</v>
      </c>
      <c r="O396" s="12">
        <v>7538</v>
      </c>
      <c r="P396" s="20" t="s">
        <v>1892</v>
      </c>
      <c r="Q396" s="29">
        <v>421</v>
      </c>
      <c r="R396" s="30" t="s">
        <v>83</v>
      </c>
      <c r="S396" s="8" t="str">
        <f t="shared" si="12"/>
        <v>-</v>
      </c>
      <c r="T396" s="8" t="s">
        <v>1894</v>
      </c>
      <c r="U396" s="31">
        <v>24938</v>
      </c>
      <c r="V396" s="31" t="s">
        <v>1719</v>
      </c>
      <c r="W396" s="123" t="s">
        <v>2396</v>
      </c>
      <c r="X396" s="7"/>
      <c r="Y396" s="6" t="s">
        <v>1302</v>
      </c>
    </row>
    <row r="397" spans="1:25" ht="30" customHeight="1" x14ac:dyDescent="0.15">
      <c r="A397" s="4"/>
      <c r="B397" s="10" t="s">
        <v>1446</v>
      </c>
      <c r="C397" s="25" t="s">
        <v>1447</v>
      </c>
      <c r="D397" s="24" t="s">
        <v>1424</v>
      </c>
      <c r="E397" s="18" t="s">
        <v>495</v>
      </c>
      <c r="F397" s="8" t="s">
        <v>563</v>
      </c>
      <c r="G397" s="8" t="s">
        <v>473</v>
      </c>
      <c r="H397" s="10" t="s">
        <v>715</v>
      </c>
      <c r="I397" s="8" t="s">
        <v>1892</v>
      </c>
      <c r="J397" s="8" t="s">
        <v>2</v>
      </c>
      <c r="K397" s="8" t="s">
        <v>16</v>
      </c>
      <c r="L397" s="8">
        <v>49</v>
      </c>
      <c r="M397" s="11"/>
      <c r="N397" s="8" t="s">
        <v>1882</v>
      </c>
      <c r="O397" s="12">
        <v>5929</v>
      </c>
      <c r="P397" s="20" t="s">
        <v>1892</v>
      </c>
      <c r="Q397" s="29">
        <v>364</v>
      </c>
      <c r="R397" s="30" t="s">
        <v>83</v>
      </c>
      <c r="S397" s="8" t="str">
        <f t="shared" si="12"/>
        <v>-</v>
      </c>
      <c r="T397" s="8" t="s">
        <v>1894</v>
      </c>
      <c r="U397" s="31">
        <v>21854</v>
      </c>
      <c r="V397" s="31" t="s">
        <v>1719</v>
      </c>
      <c r="W397" s="123" t="s">
        <v>2397</v>
      </c>
      <c r="X397" s="60"/>
      <c r="Y397" s="6" t="s">
        <v>2264</v>
      </c>
    </row>
    <row r="398" spans="1:25" ht="30" customHeight="1" x14ac:dyDescent="0.15">
      <c r="A398" s="4"/>
      <c r="B398" s="10" t="s">
        <v>1446</v>
      </c>
      <c r="C398" s="25" t="s">
        <v>1447</v>
      </c>
      <c r="D398" s="24" t="s">
        <v>1424</v>
      </c>
      <c r="E398" s="18" t="s">
        <v>497</v>
      </c>
      <c r="F398" s="8" t="s">
        <v>576</v>
      </c>
      <c r="G398" s="8" t="s">
        <v>377</v>
      </c>
      <c r="H398" s="10" t="s">
        <v>716</v>
      </c>
      <c r="I398" s="8" t="s">
        <v>38</v>
      </c>
      <c r="J398" s="8" t="s">
        <v>2</v>
      </c>
      <c r="K398" s="8" t="s">
        <v>16</v>
      </c>
      <c r="L398" s="8">
        <v>49</v>
      </c>
      <c r="M398" s="11"/>
      <c r="N398" s="8" t="s">
        <v>1882</v>
      </c>
      <c r="O398" s="12">
        <v>4047</v>
      </c>
      <c r="P398" s="20" t="s">
        <v>1892</v>
      </c>
      <c r="Q398" s="29">
        <v>43</v>
      </c>
      <c r="R398" s="30" t="s">
        <v>83</v>
      </c>
      <c r="S398" s="8" t="str">
        <f t="shared" si="12"/>
        <v>-</v>
      </c>
      <c r="T398" s="8" t="s">
        <v>1894</v>
      </c>
      <c r="U398" s="31">
        <v>11943</v>
      </c>
      <c r="V398" s="31" t="s">
        <v>1719</v>
      </c>
      <c r="W398" s="123" t="s">
        <v>2398</v>
      </c>
      <c r="X398" s="7" t="s">
        <v>2266</v>
      </c>
      <c r="Y398" s="6" t="s">
        <v>1762</v>
      </c>
    </row>
    <row r="399" spans="1:25" ht="30" customHeight="1" x14ac:dyDescent="0.15">
      <c r="A399" s="4"/>
      <c r="B399" s="10" t="s">
        <v>1446</v>
      </c>
      <c r="C399" s="25" t="s">
        <v>1447</v>
      </c>
      <c r="D399" s="24" t="s">
        <v>1424</v>
      </c>
      <c r="E399" s="18" t="s">
        <v>497</v>
      </c>
      <c r="F399" s="8" t="s">
        <v>576</v>
      </c>
      <c r="G399" s="8" t="s">
        <v>375</v>
      </c>
      <c r="H399" s="10" t="s">
        <v>717</v>
      </c>
      <c r="I399" s="8" t="s">
        <v>38</v>
      </c>
      <c r="J399" s="8" t="s">
        <v>2</v>
      </c>
      <c r="K399" s="8" t="s">
        <v>28</v>
      </c>
      <c r="L399" s="8">
        <v>48</v>
      </c>
      <c r="M399" s="11"/>
      <c r="N399" s="8" t="s">
        <v>1882</v>
      </c>
      <c r="O399" s="12">
        <v>4339</v>
      </c>
      <c r="P399" s="20" t="s">
        <v>1892</v>
      </c>
      <c r="Q399" s="29">
        <v>61</v>
      </c>
      <c r="R399" s="30" t="s">
        <v>83</v>
      </c>
      <c r="S399" s="8" t="str">
        <f t="shared" si="12"/>
        <v>-</v>
      </c>
      <c r="T399" s="8" t="s">
        <v>1894</v>
      </c>
      <c r="U399" s="31">
        <v>14574</v>
      </c>
      <c r="V399" s="31" t="s">
        <v>1719</v>
      </c>
      <c r="W399" s="123" t="s">
        <v>2399</v>
      </c>
      <c r="X399" s="7" t="s">
        <v>2267</v>
      </c>
      <c r="Y399" s="6" t="s">
        <v>1763</v>
      </c>
    </row>
    <row r="400" spans="1:25" ht="30" customHeight="1" x14ac:dyDescent="0.15">
      <c r="A400" s="4"/>
      <c r="B400" s="10" t="s">
        <v>1446</v>
      </c>
      <c r="C400" s="25" t="s">
        <v>1447</v>
      </c>
      <c r="D400" s="24" t="s">
        <v>1424</v>
      </c>
      <c r="E400" s="18" t="s">
        <v>497</v>
      </c>
      <c r="F400" s="8" t="s">
        <v>576</v>
      </c>
      <c r="G400" s="8" t="s">
        <v>373</v>
      </c>
      <c r="H400" s="10" t="s">
        <v>718</v>
      </c>
      <c r="I400" s="8"/>
      <c r="J400" s="8" t="s">
        <v>2</v>
      </c>
      <c r="K400" s="8" t="s">
        <v>22</v>
      </c>
      <c r="L400" s="8">
        <v>43</v>
      </c>
      <c r="M400" s="11"/>
      <c r="N400" s="8" t="s">
        <v>1882</v>
      </c>
      <c r="O400" s="12">
        <v>4278</v>
      </c>
      <c r="P400" s="20" t="s">
        <v>1892</v>
      </c>
      <c r="Q400" s="29">
        <v>125</v>
      </c>
      <c r="R400" s="30" t="s">
        <v>83</v>
      </c>
      <c r="S400" s="8" t="str">
        <f t="shared" si="12"/>
        <v>-</v>
      </c>
      <c r="T400" s="8" t="s">
        <v>1894</v>
      </c>
      <c r="U400" s="31">
        <v>13088</v>
      </c>
      <c r="V400" s="31" t="s">
        <v>1719</v>
      </c>
      <c r="W400" s="123" t="s">
        <v>2400</v>
      </c>
      <c r="X400" s="60"/>
      <c r="Y400" s="6" t="s">
        <v>1764</v>
      </c>
    </row>
    <row r="401" spans="1:25" ht="30" customHeight="1" x14ac:dyDescent="0.15">
      <c r="A401" s="4"/>
      <c r="B401" s="10" t="s">
        <v>1446</v>
      </c>
      <c r="C401" s="25" t="s">
        <v>1447</v>
      </c>
      <c r="D401" s="24" t="s">
        <v>1424</v>
      </c>
      <c r="E401" s="18" t="s">
        <v>497</v>
      </c>
      <c r="F401" s="8" t="s">
        <v>576</v>
      </c>
      <c r="G401" s="8" t="s">
        <v>370</v>
      </c>
      <c r="H401" s="10" t="s">
        <v>719</v>
      </c>
      <c r="I401" s="8"/>
      <c r="J401" s="8" t="s">
        <v>2</v>
      </c>
      <c r="K401" s="8" t="s">
        <v>30</v>
      </c>
      <c r="L401" s="8">
        <v>35</v>
      </c>
      <c r="M401" s="11"/>
      <c r="N401" s="8" t="s">
        <v>1882</v>
      </c>
      <c r="O401" s="12">
        <v>4062</v>
      </c>
      <c r="P401" s="20" t="s">
        <v>1892</v>
      </c>
      <c r="Q401" s="29">
        <v>50</v>
      </c>
      <c r="R401" s="30" t="s">
        <v>83</v>
      </c>
      <c r="S401" s="8" t="str">
        <f t="shared" si="12"/>
        <v>-</v>
      </c>
      <c r="T401" s="8" t="s">
        <v>1894</v>
      </c>
      <c r="U401" s="31">
        <v>15913</v>
      </c>
      <c r="V401" s="31" t="s">
        <v>1719</v>
      </c>
      <c r="W401" s="123" t="s">
        <v>2401</v>
      </c>
      <c r="X401" s="60"/>
      <c r="Y401" s="6" t="s">
        <v>1765</v>
      </c>
    </row>
    <row r="402" spans="1:25" ht="30" customHeight="1" x14ac:dyDescent="0.15">
      <c r="A402" s="4"/>
      <c r="B402" s="10" t="s">
        <v>1446</v>
      </c>
      <c r="C402" s="25" t="s">
        <v>1447</v>
      </c>
      <c r="D402" s="24" t="s">
        <v>1424</v>
      </c>
      <c r="E402" s="18" t="s">
        <v>497</v>
      </c>
      <c r="F402" s="8" t="s">
        <v>576</v>
      </c>
      <c r="G402" s="8" t="s">
        <v>366</v>
      </c>
      <c r="H402" s="10" t="s">
        <v>720</v>
      </c>
      <c r="I402" s="8"/>
      <c r="J402" s="8" t="s">
        <v>2</v>
      </c>
      <c r="K402" s="8" t="s">
        <v>29</v>
      </c>
      <c r="L402" s="8">
        <v>39</v>
      </c>
      <c r="M402" s="11"/>
      <c r="N402" s="8" t="s">
        <v>1882</v>
      </c>
      <c r="O402" s="12">
        <v>4106</v>
      </c>
      <c r="P402" s="20" t="s">
        <v>1892</v>
      </c>
      <c r="Q402" s="29">
        <v>36</v>
      </c>
      <c r="R402" s="30" t="s">
        <v>83</v>
      </c>
      <c r="S402" s="8" t="str">
        <f t="shared" si="12"/>
        <v>-</v>
      </c>
      <c r="T402" s="8" t="s">
        <v>1894</v>
      </c>
      <c r="U402" s="31">
        <v>14823</v>
      </c>
      <c r="V402" s="31" t="s">
        <v>1719</v>
      </c>
      <c r="W402" s="123" t="s">
        <v>2402</v>
      </c>
      <c r="X402" s="60"/>
      <c r="Y402" s="6" t="s">
        <v>1766</v>
      </c>
    </row>
    <row r="403" spans="1:25" ht="30" customHeight="1" x14ac:dyDescent="0.15">
      <c r="A403" s="4"/>
      <c r="B403" s="10" t="s">
        <v>1446</v>
      </c>
      <c r="C403" s="25" t="s">
        <v>1447</v>
      </c>
      <c r="D403" s="24" t="s">
        <v>1424</v>
      </c>
      <c r="E403" s="18" t="s">
        <v>502</v>
      </c>
      <c r="F403" s="8" t="s">
        <v>577</v>
      </c>
      <c r="G403" s="8" t="s">
        <v>273</v>
      </c>
      <c r="H403" s="10" t="s">
        <v>721</v>
      </c>
      <c r="I403" s="8"/>
      <c r="J403" s="8" t="s">
        <v>3</v>
      </c>
      <c r="K403" s="8" t="s">
        <v>31</v>
      </c>
      <c r="L403" s="8">
        <v>26</v>
      </c>
      <c r="M403" s="11"/>
      <c r="N403" s="8" t="s">
        <v>1883</v>
      </c>
      <c r="O403" s="12">
        <v>3757</v>
      </c>
      <c r="P403" s="20" t="s">
        <v>1892</v>
      </c>
      <c r="Q403" s="29">
        <v>38</v>
      </c>
      <c r="R403" s="30" t="s">
        <v>83</v>
      </c>
      <c r="S403" s="8" t="str">
        <f t="shared" si="12"/>
        <v>-</v>
      </c>
      <c r="T403" s="8" t="s">
        <v>1894</v>
      </c>
      <c r="U403" s="31">
        <v>15356</v>
      </c>
      <c r="V403" s="31" t="s">
        <v>1719</v>
      </c>
      <c r="W403" s="123" t="s">
        <v>2403</v>
      </c>
      <c r="X403" s="60"/>
      <c r="Y403" s="6" t="s">
        <v>1767</v>
      </c>
    </row>
    <row r="404" spans="1:25" ht="30" customHeight="1" x14ac:dyDescent="0.15">
      <c r="A404" s="4"/>
      <c r="B404" s="10" t="s">
        <v>1446</v>
      </c>
      <c r="C404" s="10" t="s">
        <v>1448</v>
      </c>
      <c r="D404" s="24" t="s">
        <v>1424</v>
      </c>
      <c r="E404" s="18" t="s">
        <v>1562</v>
      </c>
      <c r="F404" s="8" t="s">
        <v>572</v>
      </c>
      <c r="G404" s="8" t="s">
        <v>265</v>
      </c>
      <c r="H404" s="10" t="s">
        <v>722</v>
      </c>
      <c r="I404" s="8"/>
      <c r="J404" s="8" t="s">
        <v>2</v>
      </c>
      <c r="K404" s="8" t="s">
        <v>12</v>
      </c>
      <c r="L404" s="8">
        <v>57</v>
      </c>
      <c r="M404" s="11"/>
      <c r="N404" s="8" t="s">
        <v>1883</v>
      </c>
      <c r="O404" s="12">
        <v>8235</v>
      </c>
      <c r="P404" s="20" t="s">
        <v>1892</v>
      </c>
      <c r="Q404" s="29">
        <v>324</v>
      </c>
      <c r="R404" s="30" t="s">
        <v>83</v>
      </c>
      <c r="S404" s="8" t="str">
        <f t="shared" si="12"/>
        <v>-</v>
      </c>
      <c r="T404" s="8" t="s">
        <v>1894</v>
      </c>
      <c r="U404" s="31">
        <v>18130</v>
      </c>
      <c r="V404" s="31" t="s">
        <v>1719</v>
      </c>
      <c r="W404" s="123" t="s">
        <v>2404</v>
      </c>
      <c r="X404" s="60"/>
      <c r="Y404" s="6" t="s">
        <v>1911</v>
      </c>
    </row>
    <row r="405" spans="1:25" ht="30" customHeight="1" x14ac:dyDescent="0.15">
      <c r="A405" s="4"/>
      <c r="B405" s="10" t="s">
        <v>1446</v>
      </c>
      <c r="C405" s="10" t="s">
        <v>1448</v>
      </c>
      <c r="D405" s="24" t="s">
        <v>1424</v>
      </c>
      <c r="E405" s="18" t="s">
        <v>1562</v>
      </c>
      <c r="F405" s="8" t="s">
        <v>572</v>
      </c>
      <c r="G405" s="8" t="s">
        <v>507</v>
      </c>
      <c r="H405" s="10" t="s">
        <v>723</v>
      </c>
      <c r="I405" s="8"/>
      <c r="J405" s="8" t="s">
        <v>2</v>
      </c>
      <c r="K405" s="8" t="s">
        <v>16</v>
      </c>
      <c r="L405" s="8">
        <v>49</v>
      </c>
      <c r="M405" s="11"/>
      <c r="N405" s="8" t="s">
        <v>1882</v>
      </c>
      <c r="O405" s="12">
        <v>8108</v>
      </c>
      <c r="P405" s="20" t="s">
        <v>1892</v>
      </c>
      <c r="Q405" s="29">
        <v>567</v>
      </c>
      <c r="R405" s="30" t="s">
        <v>83</v>
      </c>
      <c r="S405" s="8" t="str">
        <f t="shared" si="12"/>
        <v>-</v>
      </c>
      <c r="T405" s="8" t="s">
        <v>1894</v>
      </c>
      <c r="U405" s="31">
        <v>25653</v>
      </c>
      <c r="V405" s="31" t="s">
        <v>1719</v>
      </c>
      <c r="W405" s="123" t="s">
        <v>2368</v>
      </c>
      <c r="X405" s="60"/>
      <c r="Y405" s="6" t="s">
        <v>1768</v>
      </c>
    </row>
    <row r="406" spans="1:25" ht="30" customHeight="1" x14ac:dyDescent="0.15">
      <c r="A406" s="4"/>
      <c r="B406" s="10" t="s">
        <v>1446</v>
      </c>
      <c r="C406" s="10" t="s">
        <v>1448</v>
      </c>
      <c r="D406" s="24" t="s">
        <v>1424</v>
      </c>
      <c r="E406" s="18" t="s">
        <v>1562</v>
      </c>
      <c r="F406" s="8" t="s">
        <v>572</v>
      </c>
      <c r="G406" s="8" t="s">
        <v>281</v>
      </c>
      <c r="H406" s="10" t="s">
        <v>724</v>
      </c>
      <c r="I406" s="8"/>
      <c r="J406" s="8" t="s">
        <v>2</v>
      </c>
      <c r="K406" s="8" t="s">
        <v>11</v>
      </c>
      <c r="L406" s="8">
        <v>53</v>
      </c>
      <c r="M406" s="11"/>
      <c r="N406" s="8" t="s">
        <v>1883</v>
      </c>
      <c r="O406" s="12">
        <v>7001</v>
      </c>
      <c r="P406" s="20" t="s">
        <v>1892</v>
      </c>
      <c r="Q406" s="29">
        <v>112</v>
      </c>
      <c r="R406" s="30" t="s">
        <v>83</v>
      </c>
      <c r="S406" s="8" t="str">
        <f t="shared" si="12"/>
        <v>-</v>
      </c>
      <c r="T406" s="8" t="s">
        <v>1894</v>
      </c>
      <c r="U406" s="31">
        <v>16296</v>
      </c>
      <c r="V406" s="31" t="s">
        <v>1719</v>
      </c>
      <c r="W406" s="123" t="s">
        <v>2405</v>
      </c>
      <c r="X406" s="60"/>
      <c r="Y406" s="6" t="s">
        <v>1769</v>
      </c>
    </row>
    <row r="407" spans="1:25" ht="30" customHeight="1" x14ac:dyDescent="0.15">
      <c r="A407" s="4"/>
      <c r="B407" s="10" t="s">
        <v>1446</v>
      </c>
      <c r="C407" s="10" t="s">
        <v>1448</v>
      </c>
      <c r="D407" s="24" t="s">
        <v>1424</v>
      </c>
      <c r="E407" s="18" t="s">
        <v>1562</v>
      </c>
      <c r="F407" s="8" t="s">
        <v>572</v>
      </c>
      <c r="G407" s="8" t="s">
        <v>284</v>
      </c>
      <c r="H407" s="10" t="s">
        <v>725</v>
      </c>
      <c r="I407" s="8"/>
      <c r="J407" s="8" t="s">
        <v>2</v>
      </c>
      <c r="K407" s="8" t="s">
        <v>7</v>
      </c>
      <c r="L407" s="8">
        <v>56</v>
      </c>
      <c r="M407" s="11"/>
      <c r="N407" s="8" t="s">
        <v>1883</v>
      </c>
      <c r="O407" s="12">
        <v>7578</v>
      </c>
      <c r="P407" s="20" t="s">
        <v>1892</v>
      </c>
      <c r="Q407" s="29">
        <v>456</v>
      </c>
      <c r="R407" s="30" t="s">
        <v>83</v>
      </c>
      <c r="S407" s="8" t="str">
        <f t="shared" si="12"/>
        <v>-</v>
      </c>
      <c r="T407" s="8" t="s">
        <v>1894</v>
      </c>
      <c r="U407" s="31">
        <v>25251</v>
      </c>
      <c r="V407" s="31" t="s">
        <v>1719</v>
      </c>
      <c r="W407" s="123" t="s">
        <v>2406</v>
      </c>
      <c r="X407" s="60"/>
      <c r="Y407" s="6" t="s">
        <v>1770</v>
      </c>
    </row>
    <row r="408" spans="1:25" ht="30" customHeight="1" x14ac:dyDescent="0.15">
      <c r="A408" s="4"/>
      <c r="B408" s="10" t="s">
        <v>1446</v>
      </c>
      <c r="C408" s="10" t="s">
        <v>1448</v>
      </c>
      <c r="D408" s="24" t="s">
        <v>1424</v>
      </c>
      <c r="E408" s="18" t="s">
        <v>1562</v>
      </c>
      <c r="F408" s="8" t="s">
        <v>572</v>
      </c>
      <c r="G408" s="8" t="s">
        <v>289</v>
      </c>
      <c r="H408" s="10" t="s">
        <v>726</v>
      </c>
      <c r="I408" s="8"/>
      <c r="J408" s="8" t="s">
        <v>2</v>
      </c>
      <c r="K408" s="8" t="s">
        <v>32</v>
      </c>
      <c r="L408" s="8">
        <v>61</v>
      </c>
      <c r="M408" s="11" t="s">
        <v>669</v>
      </c>
      <c r="N408" s="8" t="s">
        <v>1882</v>
      </c>
      <c r="O408" s="12">
        <v>6946</v>
      </c>
      <c r="P408" s="20" t="s">
        <v>1892</v>
      </c>
      <c r="Q408" s="29">
        <v>373</v>
      </c>
      <c r="R408" s="30" t="s">
        <v>83</v>
      </c>
      <c r="S408" s="8" t="str">
        <f t="shared" si="12"/>
        <v>-</v>
      </c>
      <c r="T408" s="8" t="s">
        <v>1894</v>
      </c>
      <c r="U408" s="31">
        <v>19192</v>
      </c>
      <c r="V408" s="31" t="s">
        <v>1719</v>
      </c>
      <c r="W408" s="123" t="s">
        <v>2407</v>
      </c>
      <c r="X408" s="60"/>
      <c r="Y408" s="6" t="s">
        <v>1912</v>
      </c>
    </row>
    <row r="409" spans="1:25" ht="30" customHeight="1" x14ac:dyDescent="0.15">
      <c r="A409" s="4"/>
      <c r="B409" s="10" t="s">
        <v>1446</v>
      </c>
      <c r="C409" s="10" t="s">
        <v>1448</v>
      </c>
      <c r="D409" s="24" t="s">
        <v>1424</v>
      </c>
      <c r="E409" s="18" t="s">
        <v>1562</v>
      </c>
      <c r="F409" s="8" t="s">
        <v>572</v>
      </c>
      <c r="G409" s="8" t="s">
        <v>578</v>
      </c>
      <c r="H409" s="10" t="s">
        <v>727</v>
      </c>
      <c r="I409" s="8"/>
      <c r="J409" s="8" t="s">
        <v>2</v>
      </c>
      <c r="K409" s="8" t="s">
        <v>8</v>
      </c>
      <c r="L409" s="8">
        <v>54</v>
      </c>
      <c r="M409" s="11"/>
      <c r="N409" s="8" t="s">
        <v>1883</v>
      </c>
      <c r="O409" s="12">
        <v>9087</v>
      </c>
      <c r="P409" s="20" t="s">
        <v>1892</v>
      </c>
      <c r="Q409" s="29">
        <v>353</v>
      </c>
      <c r="R409" s="30" t="s">
        <v>83</v>
      </c>
      <c r="S409" s="8" t="str">
        <f t="shared" si="12"/>
        <v>-</v>
      </c>
      <c r="T409" s="8" t="s">
        <v>1894</v>
      </c>
      <c r="U409" s="31">
        <v>19916</v>
      </c>
      <c r="V409" s="31" t="s">
        <v>1719</v>
      </c>
      <c r="W409" s="123" t="s">
        <v>2408</v>
      </c>
      <c r="X409" s="60"/>
      <c r="Y409" s="6" t="s">
        <v>1771</v>
      </c>
    </row>
    <row r="410" spans="1:25" ht="30" customHeight="1" x14ac:dyDescent="0.15">
      <c r="A410" s="4"/>
      <c r="B410" s="10" t="s">
        <v>1446</v>
      </c>
      <c r="C410" s="10" t="s">
        <v>1448</v>
      </c>
      <c r="D410" s="24" t="s">
        <v>1424</v>
      </c>
      <c r="E410" s="18" t="s">
        <v>1562</v>
      </c>
      <c r="F410" s="8" t="s">
        <v>572</v>
      </c>
      <c r="G410" s="8" t="s">
        <v>283</v>
      </c>
      <c r="H410" s="10" t="s">
        <v>728</v>
      </c>
      <c r="I410" s="8"/>
      <c r="J410" s="8" t="s">
        <v>2</v>
      </c>
      <c r="K410" s="8" t="s">
        <v>9</v>
      </c>
      <c r="L410" s="8">
        <v>51</v>
      </c>
      <c r="M410" s="11" t="s">
        <v>255</v>
      </c>
      <c r="N410" s="8" t="s">
        <v>1882</v>
      </c>
      <c r="O410" s="12">
        <v>9083</v>
      </c>
      <c r="P410" s="20" t="s">
        <v>1892</v>
      </c>
      <c r="Q410" s="29">
        <v>470</v>
      </c>
      <c r="R410" s="30" t="s">
        <v>83</v>
      </c>
      <c r="S410" s="8" t="str">
        <f t="shared" si="12"/>
        <v>-</v>
      </c>
      <c r="T410" s="8" t="s">
        <v>1894</v>
      </c>
      <c r="U410" s="31">
        <v>17272</v>
      </c>
      <c r="V410" s="31" t="s">
        <v>1719</v>
      </c>
      <c r="W410" s="123" t="s">
        <v>2409</v>
      </c>
      <c r="X410" s="60"/>
      <c r="Y410" s="6" t="s">
        <v>1772</v>
      </c>
    </row>
    <row r="411" spans="1:25" ht="30" customHeight="1" x14ac:dyDescent="0.15">
      <c r="A411" s="4"/>
      <c r="B411" s="10" t="s">
        <v>1446</v>
      </c>
      <c r="C411" s="10" t="s">
        <v>1448</v>
      </c>
      <c r="D411" s="24" t="s">
        <v>1424</v>
      </c>
      <c r="E411" s="18" t="s">
        <v>1562</v>
      </c>
      <c r="F411" s="8" t="s">
        <v>572</v>
      </c>
      <c r="G411" s="8" t="s">
        <v>513</v>
      </c>
      <c r="H411" s="10" t="s">
        <v>729</v>
      </c>
      <c r="I411" s="8"/>
      <c r="J411" s="8" t="s">
        <v>2</v>
      </c>
      <c r="K411" s="8" t="s">
        <v>13</v>
      </c>
      <c r="L411" s="8">
        <v>42</v>
      </c>
      <c r="M411" s="11"/>
      <c r="N411" s="8" t="s">
        <v>1882</v>
      </c>
      <c r="O411" s="12">
        <v>7594</v>
      </c>
      <c r="P411" s="20" t="s">
        <v>1892</v>
      </c>
      <c r="Q411" s="29">
        <v>313</v>
      </c>
      <c r="R411" s="30" t="s">
        <v>83</v>
      </c>
      <c r="S411" s="8" t="str">
        <f t="shared" si="12"/>
        <v>-</v>
      </c>
      <c r="T411" s="8" t="s">
        <v>1894</v>
      </c>
      <c r="U411" s="31">
        <v>16526</v>
      </c>
      <c r="V411" s="31" t="s">
        <v>1719</v>
      </c>
      <c r="W411" s="123" t="s">
        <v>2410</v>
      </c>
      <c r="X411" s="60"/>
      <c r="Y411" s="6" t="s">
        <v>1773</v>
      </c>
    </row>
    <row r="412" spans="1:25" ht="30" customHeight="1" x14ac:dyDescent="0.15">
      <c r="A412" s="4"/>
      <c r="B412" s="10" t="s">
        <v>1446</v>
      </c>
      <c r="C412" s="10" t="s">
        <v>1448</v>
      </c>
      <c r="D412" s="24" t="s">
        <v>1424</v>
      </c>
      <c r="E412" s="18" t="s">
        <v>1562</v>
      </c>
      <c r="F412" s="8" t="s">
        <v>572</v>
      </c>
      <c r="G412" s="8" t="s">
        <v>279</v>
      </c>
      <c r="H412" s="10" t="s">
        <v>730</v>
      </c>
      <c r="I412" s="8"/>
      <c r="J412" s="8" t="s">
        <v>2</v>
      </c>
      <c r="K412" s="8" t="s">
        <v>18</v>
      </c>
      <c r="L412" s="8">
        <v>34</v>
      </c>
      <c r="M412" s="11"/>
      <c r="N412" s="8" t="s">
        <v>1882</v>
      </c>
      <c r="O412" s="12">
        <v>7133</v>
      </c>
      <c r="P412" s="20" t="s">
        <v>1892</v>
      </c>
      <c r="Q412" s="29">
        <v>318</v>
      </c>
      <c r="R412" s="30" t="s">
        <v>83</v>
      </c>
      <c r="S412" s="8" t="str">
        <f t="shared" si="12"/>
        <v>-</v>
      </c>
      <c r="T412" s="8" t="s">
        <v>1894</v>
      </c>
      <c r="U412" s="31">
        <v>13750</v>
      </c>
      <c r="V412" s="31" t="s">
        <v>1719</v>
      </c>
      <c r="W412" s="123" t="s">
        <v>2396</v>
      </c>
      <c r="X412" s="60"/>
      <c r="Y412" s="6" t="s">
        <v>1774</v>
      </c>
    </row>
    <row r="413" spans="1:25" ht="30" customHeight="1" x14ac:dyDescent="0.15">
      <c r="A413" s="4"/>
      <c r="B413" s="10" t="s">
        <v>1446</v>
      </c>
      <c r="C413" s="10" t="s">
        <v>1448</v>
      </c>
      <c r="D413" s="24" t="s">
        <v>1424</v>
      </c>
      <c r="E413" s="18" t="s">
        <v>482</v>
      </c>
      <c r="F413" s="8" t="s">
        <v>560</v>
      </c>
      <c r="G413" s="8" t="s">
        <v>267</v>
      </c>
      <c r="H413" s="10" t="s">
        <v>731</v>
      </c>
      <c r="I413" s="8"/>
      <c r="J413" s="8" t="s">
        <v>2</v>
      </c>
      <c r="K413" s="8" t="s">
        <v>9</v>
      </c>
      <c r="L413" s="8">
        <v>51</v>
      </c>
      <c r="M413" s="11" t="s">
        <v>670</v>
      </c>
      <c r="N413" s="8" t="s">
        <v>1882</v>
      </c>
      <c r="O413" s="12">
        <v>9385</v>
      </c>
      <c r="P413" s="20" t="s">
        <v>1892</v>
      </c>
      <c r="Q413" s="29">
        <v>587</v>
      </c>
      <c r="R413" s="30" t="s">
        <v>83</v>
      </c>
      <c r="S413" s="8" t="str">
        <f t="shared" si="12"/>
        <v>-</v>
      </c>
      <c r="T413" s="8" t="s">
        <v>1894</v>
      </c>
      <c r="U413" s="31">
        <v>22811</v>
      </c>
      <c r="V413" s="31" t="s">
        <v>1719</v>
      </c>
      <c r="W413" s="123" t="s">
        <v>2411</v>
      </c>
      <c r="X413" s="60"/>
      <c r="Y413" s="6" t="s">
        <v>1775</v>
      </c>
    </row>
    <row r="414" spans="1:25" ht="30" customHeight="1" x14ac:dyDescent="0.15">
      <c r="A414" s="4"/>
      <c r="B414" s="10" t="s">
        <v>1446</v>
      </c>
      <c r="C414" s="10" t="s">
        <v>1448</v>
      </c>
      <c r="D414" s="24" t="s">
        <v>1424</v>
      </c>
      <c r="E414" s="18" t="s">
        <v>482</v>
      </c>
      <c r="F414" s="8" t="s">
        <v>560</v>
      </c>
      <c r="G414" s="8" t="s">
        <v>282</v>
      </c>
      <c r="H414" s="10" t="s">
        <v>732</v>
      </c>
      <c r="I414" s="8"/>
      <c r="J414" s="8" t="s">
        <v>2</v>
      </c>
      <c r="K414" s="8" t="s">
        <v>16</v>
      </c>
      <c r="L414" s="8">
        <v>49</v>
      </c>
      <c r="M414" s="11"/>
      <c r="N414" s="8" t="s">
        <v>1882</v>
      </c>
      <c r="O414" s="12">
        <v>5306</v>
      </c>
      <c r="P414" s="20" t="s">
        <v>1892</v>
      </c>
      <c r="Q414" s="29">
        <v>211</v>
      </c>
      <c r="R414" s="30" t="s">
        <v>83</v>
      </c>
      <c r="S414" s="8" t="str">
        <f t="shared" ref="S414:S473" si="13">IF(R414="-","-",IF(ISNUMBER(R414),IF(R414&gt;=0.6,"A",IF(R414&gt;=0.3,"B","C")),"C"))</f>
        <v>-</v>
      </c>
      <c r="T414" s="8" t="s">
        <v>1894</v>
      </c>
      <c r="U414" s="31">
        <v>17317</v>
      </c>
      <c r="V414" s="31" t="s">
        <v>1719</v>
      </c>
      <c r="W414" s="123" t="s">
        <v>2365</v>
      </c>
      <c r="X414" s="60"/>
      <c r="Y414" s="6" t="s">
        <v>1776</v>
      </c>
    </row>
    <row r="415" spans="1:25" ht="30" customHeight="1" x14ac:dyDescent="0.15">
      <c r="A415" s="4"/>
      <c r="B415" s="10" t="s">
        <v>1446</v>
      </c>
      <c r="C415" s="10" t="s">
        <v>1448</v>
      </c>
      <c r="D415" s="24" t="s">
        <v>1424</v>
      </c>
      <c r="E415" s="18" t="s">
        <v>482</v>
      </c>
      <c r="F415" s="8" t="s">
        <v>560</v>
      </c>
      <c r="G415" s="8" t="s">
        <v>288</v>
      </c>
      <c r="H415" s="10" t="s">
        <v>733</v>
      </c>
      <c r="I415" s="8"/>
      <c r="J415" s="8" t="s">
        <v>2</v>
      </c>
      <c r="K415" s="8" t="s">
        <v>20</v>
      </c>
      <c r="L415" s="8">
        <v>41</v>
      </c>
      <c r="M415" s="11"/>
      <c r="N415" s="8" t="s">
        <v>1882</v>
      </c>
      <c r="O415" s="12">
        <v>7431</v>
      </c>
      <c r="P415" s="20" t="s">
        <v>1892</v>
      </c>
      <c r="Q415" s="29">
        <v>450</v>
      </c>
      <c r="R415" s="30" t="s">
        <v>83</v>
      </c>
      <c r="S415" s="8" t="str">
        <f t="shared" si="13"/>
        <v>-</v>
      </c>
      <c r="T415" s="8" t="s">
        <v>1894</v>
      </c>
      <c r="U415" s="31">
        <v>15927</v>
      </c>
      <c r="V415" s="31" t="s">
        <v>1719</v>
      </c>
      <c r="W415" s="123" t="s">
        <v>2412</v>
      </c>
      <c r="X415" s="60"/>
      <c r="Y415" s="6" t="s">
        <v>1777</v>
      </c>
    </row>
    <row r="416" spans="1:25" ht="30" customHeight="1" x14ac:dyDescent="0.15">
      <c r="A416" s="4"/>
      <c r="B416" s="10" t="s">
        <v>1446</v>
      </c>
      <c r="C416" s="10" t="s">
        <v>1448</v>
      </c>
      <c r="D416" s="24" t="s">
        <v>1424</v>
      </c>
      <c r="E416" s="18" t="s">
        <v>521</v>
      </c>
      <c r="F416" s="8" t="s">
        <v>562</v>
      </c>
      <c r="G416" s="8" t="s">
        <v>522</v>
      </c>
      <c r="H416" s="10" t="s">
        <v>734</v>
      </c>
      <c r="I416" s="8"/>
      <c r="J416" s="8" t="s">
        <v>2</v>
      </c>
      <c r="K416" s="8" t="s">
        <v>12</v>
      </c>
      <c r="L416" s="8">
        <v>57</v>
      </c>
      <c r="M416" s="11"/>
      <c r="N416" s="8" t="s">
        <v>1883</v>
      </c>
      <c r="O416" s="12">
        <v>10363</v>
      </c>
      <c r="P416" s="20" t="s">
        <v>1892</v>
      </c>
      <c r="Q416" s="29">
        <v>481</v>
      </c>
      <c r="R416" s="30" t="s">
        <v>83</v>
      </c>
      <c r="S416" s="8" t="str">
        <f t="shared" si="13"/>
        <v>-</v>
      </c>
      <c r="T416" s="8" t="s">
        <v>1894</v>
      </c>
      <c r="U416" s="31">
        <v>26399</v>
      </c>
      <c r="V416" s="31" t="s">
        <v>1719</v>
      </c>
      <c r="W416" s="123" t="s">
        <v>2369</v>
      </c>
      <c r="X416" s="60"/>
      <c r="Y416" s="6" t="s">
        <v>1778</v>
      </c>
    </row>
    <row r="417" spans="1:32" ht="30" customHeight="1" x14ac:dyDescent="0.15">
      <c r="A417" s="4"/>
      <c r="B417" s="10" t="s">
        <v>1446</v>
      </c>
      <c r="C417" s="10" t="s">
        <v>1448</v>
      </c>
      <c r="D417" s="24" t="s">
        <v>1424</v>
      </c>
      <c r="E417" s="18" t="s">
        <v>491</v>
      </c>
      <c r="F417" s="8" t="s">
        <v>574</v>
      </c>
      <c r="G417" s="8" t="s">
        <v>272</v>
      </c>
      <c r="H417" s="10" t="s">
        <v>735</v>
      </c>
      <c r="I417" s="8"/>
      <c r="J417" s="8" t="s">
        <v>2</v>
      </c>
      <c r="K417" s="8" t="s">
        <v>33</v>
      </c>
      <c r="L417" s="8">
        <v>20</v>
      </c>
      <c r="M417" s="11"/>
      <c r="N417" s="8" t="s">
        <v>1884</v>
      </c>
      <c r="O417" s="12">
        <v>6397</v>
      </c>
      <c r="P417" s="20" t="s">
        <v>1892</v>
      </c>
      <c r="Q417" s="29">
        <v>225</v>
      </c>
      <c r="R417" s="30" t="s">
        <v>83</v>
      </c>
      <c r="S417" s="8" t="str">
        <f t="shared" si="13"/>
        <v>-</v>
      </c>
      <c r="T417" s="8" t="s">
        <v>1894</v>
      </c>
      <c r="U417" s="31">
        <v>20431</v>
      </c>
      <c r="V417" s="31" t="s">
        <v>1719</v>
      </c>
      <c r="W417" s="123" t="s">
        <v>2413</v>
      </c>
      <c r="X417" s="60"/>
      <c r="Y417" s="6" t="s">
        <v>1779</v>
      </c>
    </row>
    <row r="418" spans="1:32" ht="30" customHeight="1" x14ac:dyDescent="0.15">
      <c r="A418" s="4"/>
      <c r="B418" s="10" t="s">
        <v>1446</v>
      </c>
      <c r="C418" s="10" t="s">
        <v>1448</v>
      </c>
      <c r="D418" s="24" t="s">
        <v>1424</v>
      </c>
      <c r="E418" s="18" t="s">
        <v>534</v>
      </c>
      <c r="F418" s="8" t="s">
        <v>346</v>
      </c>
      <c r="G418" s="8" t="s">
        <v>392</v>
      </c>
      <c r="H418" s="10" t="s">
        <v>736</v>
      </c>
      <c r="I418" s="8"/>
      <c r="J418" s="8" t="s">
        <v>2</v>
      </c>
      <c r="K418" s="8" t="s">
        <v>12</v>
      </c>
      <c r="L418" s="8">
        <v>57</v>
      </c>
      <c r="M418" s="11"/>
      <c r="N418" s="8" t="s">
        <v>1883</v>
      </c>
      <c r="O418" s="12">
        <v>7080</v>
      </c>
      <c r="P418" s="20" t="s">
        <v>1892</v>
      </c>
      <c r="Q418" s="29">
        <v>238</v>
      </c>
      <c r="R418" s="30" t="s">
        <v>83</v>
      </c>
      <c r="S418" s="8" t="str">
        <f t="shared" si="13"/>
        <v>-</v>
      </c>
      <c r="T418" s="8" t="s">
        <v>1894</v>
      </c>
      <c r="U418" s="31">
        <v>20431</v>
      </c>
      <c r="V418" s="31" t="s">
        <v>1719</v>
      </c>
      <c r="W418" s="123" t="s">
        <v>2414</v>
      </c>
      <c r="X418" s="60"/>
      <c r="Y418" s="6" t="s">
        <v>1780</v>
      </c>
    </row>
    <row r="419" spans="1:32" ht="30" customHeight="1" x14ac:dyDescent="0.15">
      <c r="A419" s="4"/>
      <c r="B419" s="10" t="s">
        <v>1446</v>
      </c>
      <c r="C419" s="10" t="s">
        <v>1448</v>
      </c>
      <c r="D419" s="24" t="s">
        <v>1424</v>
      </c>
      <c r="E419" s="18" t="s">
        <v>538</v>
      </c>
      <c r="F419" s="8" t="s">
        <v>575</v>
      </c>
      <c r="G419" s="8" t="s">
        <v>537</v>
      </c>
      <c r="H419" s="10" t="s">
        <v>737</v>
      </c>
      <c r="I419" s="8"/>
      <c r="J419" s="8" t="s">
        <v>2</v>
      </c>
      <c r="K419" s="8" t="s">
        <v>35</v>
      </c>
      <c r="L419" s="8">
        <v>23</v>
      </c>
      <c r="M419" s="11"/>
      <c r="N419" s="8" t="s">
        <v>1884</v>
      </c>
      <c r="O419" s="12">
        <v>5385</v>
      </c>
      <c r="P419" s="20" t="s">
        <v>1892</v>
      </c>
      <c r="Q419" s="29">
        <v>94</v>
      </c>
      <c r="R419" s="30" t="s">
        <v>83</v>
      </c>
      <c r="S419" s="8" t="str">
        <f t="shared" si="13"/>
        <v>-</v>
      </c>
      <c r="T419" s="8" t="s">
        <v>1894</v>
      </c>
      <c r="U419" s="31">
        <v>13736</v>
      </c>
      <c r="V419" s="31" t="s">
        <v>1719</v>
      </c>
      <c r="W419" s="123" t="s">
        <v>2415</v>
      </c>
      <c r="X419" s="60"/>
      <c r="Y419" s="6" t="s">
        <v>1781</v>
      </c>
    </row>
    <row r="420" spans="1:32" ht="30" customHeight="1" x14ac:dyDescent="0.15">
      <c r="A420" s="4"/>
      <c r="B420" s="10" t="s">
        <v>1446</v>
      </c>
      <c r="C420" s="10" t="s">
        <v>1448</v>
      </c>
      <c r="D420" s="24" t="s">
        <v>1424</v>
      </c>
      <c r="E420" s="18" t="s">
        <v>495</v>
      </c>
      <c r="F420" s="8" t="s">
        <v>563</v>
      </c>
      <c r="G420" s="8" t="s">
        <v>473</v>
      </c>
      <c r="H420" s="10" t="s">
        <v>738</v>
      </c>
      <c r="I420" s="8"/>
      <c r="J420" s="8" t="s">
        <v>2</v>
      </c>
      <c r="K420" s="8" t="s">
        <v>11</v>
      </c>
      <c r="L420" s="8">
        <v>53</v>
      </c>
      <c r="M420" s="11" t="s">
        <v>671</v>
      </c>
      <c r="N420" s="8" t="s">
        <v>1882</v>
      </c>
      <c r="O420" s="12">
        <v>8271</v>
      </c>
      <c r="P420" s="20" t="s">
        <v>1892</v>
      </c>
      <c r="Q420" s="29">
        <v>370</v>
      </c>
      <c r="R420" s="30" t="s">
        <v>83</v>
      </c>
      <c r="S420" s="8" t="str">
        <f t="shared" si="13"/>
        <v>-</v>
      </c>
      <c r="T420" s="8" t="s">
        <v>1894</v>
      </c>
      <c r="U420" s="31">
        <v>22526</v>
      </c>
      <c r="V420" s="31" t="s">
        <v>1719</v>
      </c>
      <c r="W420" s="123" t="s">
        <v>2416</v>
      </c>
      <c r="X420" s="60"/>
      <c r="Y420" s="6" t="s">
        <v>1782</v>
      </c>
    </row>
    <row r="421" spans="1:32" ht="30" customHeight="1" x14ac:dyDescent="0.15">
      <c r="A421" s="4"/>
      <c r="B421" s="10" t="s">
        <v>1446</v>
      </c>
      <c r="C421" s="10" t="s">
        <v>1448</v>
      </c>
      <c r="D421" s="24" t="s">
        <v>1424</v>
      </c>
      <c r="E421" s="18" t="s">
        <v>497</v>
      </c>
      <c r="F421" s="8" t="s">
        <v>576</v>
      </c>
      <c r="G421" s="8" t="s">
        <v>375</v>
      </c>
      <c r="H421" s="10" t="s">
        <v>739</v>
      </c>
      <c r="I421" s="8"/>
      <c r="J421" s="8" t="s">
        <v>2</v>
      </c>
      <c r="K421" s="8" t="s">
        <v>36</v>
      </c>
      <c r="L421" s="8">
        <v>63</v>
      </c>
      <c r="M421" s="11"/>
      <c r="N421" s="8" t="s">
        <v>1883</v>
      </c>
      <c r="O421" s="12">
        <v>5902</v>
      </c>
      <c r="P421" s="20" t="s">
        <v>1892</v>
      </c>
      <c r="Q421" s="29">
        <v>196</v>
      </c>
      <c r="R421" s="30" t="s">
        <v>83</v>
      </c>
      <c r="S421" s="8" t="str">
        <f t="shared" si="13"/>
        <v>-</v>
      </c>
      <c r="T421" s="8" t="s">
        <v>1894</v>
      </c>
      <c r="U421" s="31">
        <v>17022</v>
      </c>
      <c r="V421" s="31" t="s">
        <v>1719</v>
      </c>
      <c r="W421" s="123" t="s">
        <v>2417</v>
      </c>
      <c r="X421" s="60"/>
      <c r="Y421" s="6" t="s">
        <v>1783</v>
      </c>
    </row>
    <row r="422" spans="1:32" ht="30" customHeight="1" x14ac:dyDescent="0.15">
      <c r="A422" s="4"/>
      <c r="B422" s="10" t="s">
        <v>1446</v>
      </c>
      <c r="C422" s="10" t="s">
        <v>1448</v>
      </c>
      <c r="D422" s="24" t="s">
        <v>1424</v>
      </c>
      <c r="E422" s="18" t="s">
        <v>502</v>
      </c>
      <c r="F422" s="8" t="s">
        <v>577</v>
      </c>
      <c r="G422" s="8" t="s">
        <v>269</v>
      </c>
      <c r="H422" s="10" t="s">
        <v>740</v>
      </c>
      <c r="I422" s="8"/>
      <c r="J422" s="8" t="s">
        <v>2</v>
      </c>
      <c r="K422" s="8" t="s">
        <v>9</v>
      </c>
      <c r="L422" s="8">
        <v>51</v>
      </c>
      <c r="M422" s="11"/>
      <c r="N422" s="8" t="s">
        <v>1883</v>
      </c>
      <c r="O422" s="12">
        <v>7768</v>
      </c>
      <c r="P422" s="20" t="s">
        <v>1892</v>
      </c>
      <c r="Q422" s="29">
        <v>31</v>
      </c>
      <c r="R422" s="30" t="s">
        <v>83</v>
      </c>
      <c r="S422" s="8" t="str">
        <f t="shared" si="13"/>
        <v>-</v>
      </c>
      <c r="T422" s="8" t="s">
        <v>1894</v>
      </c>
      <c r="U422" s="31">
        <v>15446</v>
      </c>
      <c r="V422" s="31" t="s">
        <v>1719</v>
      </c>
      <c r="W422" s="123" t="s">
        <v>2409</v>
      </c>
      <c r="X422" s="60"/>
      <c r="Y422" s="6" t="s">
        <v>1784</v>
      </c>
    </row>
    <row r="423" spans="1:32" s="4" customFormat="1" ht="30" customHeight="1" x14ac:dyDescent="0.15">
      <c r="B423" s="10" t="s">
        <v>1446</v>
      </c>
      <c r="C423" s="25" t="s">
        <v>1549</v>
      </c>
      <c r="D423" s="24" t="s">
        <v>1424</v>
      </c>
      <c r="E423" s="10" t="s">
        <v>488</v>
      </c>
      <c r="F423" s="8" t="s">
        <v>573</v>
      </c>
      <c r="G423" s="8" t="s">
        <v>466</v>
      </c>
      <c r="H423" s="10" t="s">
        <v>672</v>
      </c>
      <c r="I423" s="10"/>
      <c r="J423" s="8" t="s">
        <v>2</v>
      </c>
      <c r="K423" s="8" t="s">
        <v>34</v>
      </c>
      <c r="L423" s="8">
        <v>22</v>
      </c>
      <c r="M423" s="11"/>
      <c r="N423" s="8" t="s">
        <v>1884</v>
      </c>
      <c r="O423" s="26">
        <v>6689</v>
      </c>
      <c r="P423" s="20" t="s">
        <v>1892</v>
      </c>
      <c r="Q423" s="29">
        <v>140</v>
      </c>
      <c r="R423" s="30" t="s">
        <v>244</v>
      </c>
      <c r="S423" s="8" t="str">
        <f t="shared" si="13"/>
        <v>-</v>
      </c>
      <c r="T423" s="8" t="s">
        <v>1894</v>
      </c>
      <c r="U423" s="31">
        <v>12173</v>
      </c>
      <c r="V423" s="31" t="s">
        <v>1719</v>
      </c>
      <c r="W423" s="123" t="s">
        <v>2418</v>
      </c>
      <c r="X423" s="61"/>
      <c r="Y423" s="13" t="s">
        <v>1905</v>
      </c>
    </row>
    <row r="424" spans="1:32" s="4" customFormat="1" ht="30" customHeight="1" x14ac:dyDescent="0.15">
      <c r="B424" s="10" t="s">
        <v>1446</v>
      </c>
      <c r="C424" s="25" t="s">
        <v>1549</v>
      </c>
      <c r="D424" s="24" t="s">
        <v>1424</v>
      </c>
      <c r="E424" s="10" t="s">
        <v>488</v>
      </c>
      <c r="F424" s="8" t="s">
        <v>573</v>
      </c>
      <c r="G424" s="8" t="s">
        <v>466</v>
      </c>
      <c r="H424" s="10" t="s">
        <v>673</v>
      </c>
      <c r="I424" s="10"/>
      <c r="J424" s="8" t="s">
        <v>1137</v>
      </c>
      <c r="K424" s="8" t="s">
        <v>741</v>
      </c>
      <c r="L424" s="8">
        <v>9</v>
      </c>
      <c r="M424" s="11"/>
      <c r="N424" s="8" t="s">
        <v>1884</v>
      </c>
      <c r="O424" s="12" t="s">
        <v>1370</v>
      </c>
      <c r="P424" s="20" t="s">
        <v>1892</v>
      </c>
      <c r="Q424" s="29">
        <v>85</v>
      </c>
      <c r="R424" s="30" t="s">
        <v>244</v>
      </c>
      <c r="S424" s="8" t="str">
        <f t="shared" si="13"/>
        <v>-</v>
      </c>
      <c r="T424" s="8" t="s">
        <v>1894</v>
      </c>
      <c r="U424" s="31" t="s">
        <v>1370</v>
      </c>
      <c r="V424" s="31" t="s">
        <v>1719</v>
      </c>
      <c r="W424" s="124"/>
      <c r="X424" s="61"/>
      <c r="Y424" s="13" t="s">
        <v>1905</v>
      </c>
    </row>
    <row r="425" spans="1:32" ht="30" customHeight="1" x14ac:dyDescent="0.15">
      <c r="A425" s="4"/>
      <c r="B425" s="10" t="s">
        <v>1446</v>
      </c>
      <c r="C425" s="10" t="s">
        <v>1449</v>
      </c>
      <c r="D425" s="24" t="s">
        <v>1424</v>
      </c>
      <c r="E425" s="18" t="s">
        <v>666</v>
      </c>
      <c r="F425" s="8" t="s">
        <v>560</v>
      </c>
      <c r="G425" s="8" t="s">
        <v>742</v>
      </c>
      <c r="H425" s="10" t="s">
        <v>743</v>
      </c>
      <c r="I425" s="8"/>
      <c r="J425" s="8" t="s">
        <v>69</v>
      </c>
      <c r="K425" s="8" t="s">
        <v>196</v>
      </c>
      <c r="L425" s="8">
        <v>14</v>
      </c>
      <c r="M425" s="11" t="s">
        <v>349</v>
      </c>
      <c r="N425" s="8" t="s">
        <v>1884</v>
      </c>
      <c r="O425" s="12">
        <v>3318.96</v>
      </c>
      <c r="P425" s="20" t="s">
        <v>1892</v>
      </c>
      <c r="Q425" s="40">
        <v>5000</v>
      </c>
      <c r="R425" s="30">
        <f>Q425/5400</f>
        <v>0.92592592592592593</v>
      </c>
      <c r="S425" s="8" t="str">
        <f t="shared" si="13"/>
        <v>A</v>
      </c>
      <c r="T425" s="8" t="s">
        <v>1894</v>
      </c>
      <c r="U425" s="31">
        <v>259928</v>
      </c>
      <c r="V425" s="31" t="s">
        <v>1697</v>
      </c>
      <c r="W425" s="118" t="s">
        <v>2419</v>
      </c>
      <c r="X425" s="60"/>
      <c r="Y425" s="6" t="s">
        <v>1927</v>
      </c>
      <c r="Z425" s="135" t="s">
        <v>2126</v>
      </c>
      <c r="AA425" s="132"/>
      <c r="AB425" s="132"/>
      <c r="AC425" s="132"/>
      <c r="AD425" s="101"/>
      <c r="AE425" s="101"/>
      <c r="AF425" s="101"/>
    </row>
    <row r="426" spans="1:32" ht="30" customHeight="1" x14ac:dyDescent="0.15">
      <c r="A426" s="4"/>
      <c r="B426" s="10" t="s">
        <v>1446</v>
      </c>
      <c r="C426" s="10" t="s">
        <v>1449</v>
      </c>
      <c r="D426" s="24" t="s">
        <v>1424</v>
      </c>
      <c r="E426" s="18" t="s">
        <v>538</v>
      </c>
      <c r="F426" s="8" t="s">
        <v>575</v>
      </c>
      <c r="G426" s="8" t="s">
        <v>537</v>
      </c>
      <c r="H426" s="10" t="s">
        <v>744</v>
      </c>
      <c r="I426" s="8" t="s">
        <v>38</v>
      </c>
      <c r="J426" s="8" t="s">
        <v>69</v>
      </c>
      <c r="K426" s="8" t="s">
        <v>26</v>
      </c>
      <c r="L426" s="8">
        <v>28</v>
      </c>
      <c r="M426" s="11" t="s">
        <v>349</v>
      </c>
      <c r="N426" s="8" t="s">
        <v>1882</v>
      </c>
      <c r="O426" s="12">
        <v>316.38</v>
      </c>
      <c r="P426" s="20" t="s">
        <v>1892</v>
      </c>
      <c r="Q426" s="40">
        <v>400</v>
      </c>
      <c r="R426" s="30">
        <f>Q426/500</f>
        <v>0.8</v>
      </c>
      <c r="S426" s="8" t="str">
        <f t="shared" si="13"/>
        <v>A</v>
      </c>
      <c r="T426" s="8" t="s">
        <v>1894</v>
      </c>
      <c r="U426" s="31">
        <v>10095</v>
      </c>
      <c r="V426" s="31" t="s">
        <v>1644</v>
      </c>
      <c r="W426" s="118" t="s">
        <v>2420</v>
      </c>
      <c r="X426" s="60" t="s">
        <v>1969</v>
      </c>
      <c r="Y426" s="6" t="s">
        <v>1928</v>
      </c>
      <c r="Z426" s="131"/>
      <c r="AA426" s="132"/>
      <c r="AB426" s="132"/>
      <c r="AC426" s="132"/>
      <c r="AD426" s="101"/>
      <c r="AE426" s="101"/>
      <c r="AF426" s="101"/>
    </row>
    <row r="427" spans="1:32" ht="30" customHeight="1" x14ac:dyDescent="0.15">
      <c r="A427" s="4"/>
      <c r="B427" s="10" t="s">
        <v>1446</v>
      </c>
      <c r="C427" s="10" t="s">
        <v>1449</v>
      </c>
      <c r="D427" s="24" t="s">
        <v>1424</v>
      </c>
      <c r="E427" s="18" t="s">
        <v>495</v>
      </c>
      <c r="F427" s="8" t="s">
        <v>563</v>
      </c>
      <c r="G427" s="8" t="s">
        <v>473</v>
      </c>
      <c r="H427" s="10" t="s">
        <v>745</v>
      </c>
      <c r="I427" s="8"/>
      <c r="J427" s="8" t="s">
        <v>69</v>
      </c>
      <c r="K427" s="8" t="s">
        <v>18</v>
      </c>
      <c r="L427" s="8">
        <v>34</v>
      </c>
      <c r="M427" s="11" t="s">
        <v>349</v>
      </c>
      <c r="N427" s="8" t="s">
        <v>1882</v>
      </c>
      <c r="O427" s="12">
        <v>932.32</v>
      </c>
      <c r="P427" s="20" t="s">
        <v>1892</v>
      </c>
      <c r="Q427" s="40">
        <v>1430</v>
      </c>
      <c r="R427" s="30">
        <f>Q427/1300</f>
        <v>1.1000000000000001</v>
      </c>
      <c r="S427" s="8" t="str">
        <f t="shared" si="13"/>
        <v>A</v>
      </c>
      <c r="T427" s="8" t="s">
        <v>1894</v>
      </c>
      <c r="U427" s="31">
        <v>29818</v>
      </c>
      <c r="V427" s="31" t="s">
        <v>1644</v>
      </c>
      <c r="W427" s="118" t="s">
        <v>2314</v>
      </c>
      <c r="X427" s="60"/>
      <c r="Y427" s="6" t="s">
        <v>1929</v>
      </c>
      <c r="Z427" s="131"/>
      <c r="AA427" s="132"/>
      <c r="AB427" s="132"/>
      <c r="AC427" s="132"/>
      <c r="AD427" s="101"/>
      <c r="AE427" s="101"/>
      <c r="AF427" s="101"/>
    </row>
    <row r="428" spans="1:32" ht="30" customHeight="1" x14ac:dyDescent="0.15">
      <c r="A428" s="4"/>
      <c r="B428" s="10" t="s">
        <v>1446</v>
      </c>
      <c r="C428" s="10" t="s">
        <v>1450</v>
      </c>
      <c r="D428" s="24" t="s">
        <v>1425</v>
      </c>
      <c r="E428" s="18" t="s">
        <v>746</v>
      </c>
      <c r="F428" s="8" t="s">
        <v>560</v>
      </c>
      <c r="G428" s="8" t="s">
        <v>748</v>
      </c>
      <c r="H428" s="10" t="s">
        <v>749</v>
      </c>
      <c r="I428" s="8"/>
      <c r="J428" s="8" t="s">
        <v>3</v>
      </c>
      <c r="K428" s="8" t="s">
        <v>21</v>
      </c>
      <c r="L428" s="8">
        <v>37</v>
      </c>
      <c r="M428" s="11" t="s">
        <v>349</v>
      </c>
      <c r="N428" s="8" t="s">
        <v>1883</v>
      </c>
      <c r="O428" s="12">
        <v>112.34</v>
      </c>
      <c r="P428" s="20" t="s">
        <v>1892</v>
      </c>
      <c r="Q428" s="29">
        <v>8</v>
      </c>
      <c r="R428" s="30" t="s">
        <v>83</v>
      </c>
      <c r="S428" s="8" t="str">
        <f t="shared" si="13"/>
        <v>-</v>
      </c>
      <c r="T428" s="8" t="s">
        <v>1894</v>
      </c>
      <c r="U428" s="31">
        <v>5176</v>
      </c>
      <c r="V428" s="31" t="s">
        <v>1644</v>
      </c>
      <c r="W428" s="118"/>
      <c r="X428" s="60"/>
      <c r="Y428" s="6" t="s">
        <v>1930</v>
      </c>
      <c r="Z428" s="150" t="s">
        <v>2127</v>
      </c>
      <c r="AA428" s="140"/>
      <c r="AB428" s="140"/>
      <c r="AC428" s="140"/>
    </row>
    <row r="429" spans="1:32" ht="30" customHeight="1" x14ac:dyDescent="0.15">
      <c r="A429" s="4"/>
      <c r="B429" s="10" t="s">
        <v>1446</v>
      </c>
      <c r="C429" s="10" t="s">
        <v>1452</v>
      </c>
      <c r="D429" s="24" t="s">
        <v>1557</v>
      </c>
      <c r="E429" s="18" t="s">
        <v>750</v>
      </c>
      <c r="F429" s="8" t="s">
        <v>290</v>
      </c>
      <c r="G429" s="8" t="s">
        <v>283</v>
      </c>
      <c r="H429" s="10" t="s">
        <v>1607</v>
      </c>
      <c r="I429" s="8"/>
      <c r="J429" s="8" t="s">
        <v>2</v>
      </c>
      <c r="K429" s="8" t="s">
        <v>12</v>
      </c>
      <c r="L429" s="8">
        <v>57</v>
      </c>
      <c r="M429" s="11" t="s">
        <v>349</v>
      </c>
      <c r="N429" s="8" t="s">
        <v>1883</v>
      </c>
      <c r="O429" s="12">
        <v>8502</v>
      </c>
      <c r="P429" s="20" t="s">
        <v>1892</v>
      </c>
      <c r="Q429" s="29">
        <v>611</v>
      </c>
      <c r="R429" s="30">
        <v>0.87</v>
      </c>
      <c r="S429" s="8" t="str">
        <f t="shared" si="13"/>
        <v>A</v>
      </c>
      <c r="T429" s="8" t="s">
        <v>1894</v>
      </c>
      <c r="U429" s="31">
        <v>155920</v>
      </c>
      <c r="V429" s="93">
        <v>177462</v>
      </c>
      <c r="W429" s="125" t="s">
        <v>2120</v>
      </c>
      <c r="X429" s="60"/>
      <c r="Y429" s="6" t="s">
        <v>1931</v>
      </c>
      <c r="Z429" s="129" t="s">
        <v>2128</v>
      </c>
      <c r="AA429" s="138"/>
      <c r="AB429" s="138"/>
      <c r="AC429" s="138"/>
    </row>
    <row r="430" spans="1:32" ht="30" customHeight="1" x14ac:dyDescent="0.15">
      <c r="A430" s="4"/>
      <c r="B430" s="10" t="s">
        <v>1446</v>
      </c>
      <c r="C430" s="25" t="s">
        <v>1453</v>
      </c>
      <c r="D430" s="24" t="s">
        <v>1424</v>
      </c>
      <c r="E430" s="18" t="s">
        <v>1163</v>
      </c>
      <c r="F430" s="8" t="s">
        <v>290</v>
      </c>
      <c r="G430" s="8" t="s">
        <v>265</v>
      </c>
      <c r="H430" s="10" t="s">
        <v>751</v>
      </c>
      <c r="I430" s="8" t="s">
        <v>38</v>
      </c>
      <c r="J430" s="8" t="s">
        <v>2</v>
      </c>
      <c r="K430" s="8" t="s">
        <v>19</v>
      </c>
      <c r="L430" s="8">
        <v>40</v>
      </c>
      <c r="M430" s="11" t="s">
        <v>349</v>
      </c>
      <c r="N430" s="8" t="s">
        <v>1882</v>
      </c>
      <c r="O430" s="12">
        <v>135</v>
      </c>
      <c r="P430" s="20" t="s">
        <v>1892</v>
      </c>
      <c r="Q430" s="29">
        <v>80</v>
      </c>
      <c r="R430" s="30">
        <v>1</v>
      </c>
      <c r="S430" s="8" t="str">
        <f t="shared" si="13"/>
        <v>A</v>
      </c>
      <c r="T430" s="8" t="s">
        <v>1896</v>
      </c>
      <c r="U430" s="31" t="s">
        <v>1796</v>
      </c>
      <c r="V430" s="31" t="s">
        <v>1719</v>
      </c>
      <c r="W430" s="118"/>
      <c r="X430" s="7" t="s">
        <v>1394</v>
      </c>
      <c r="Y430" s="6" t="s">
        <v>1270</v>
      </c>
      <c r="Z430" s="131" t="s">
        <v>2154</v>
      </c>
      <c r="AA430" s="132"/>
      <c r="AB430" s="132"/>
      <c r="AC430" s="132"/>
      <c r="AD430" s="101"/>
      <c r="AE430" s="101"/>
      <c r="AF430" s="101"/>
    </row>
    <row r="431" spans="1:32" ht="30" customHeight="1" x14ac:dyDescent="0.15">
      <c r="A431" s="4"/>
      <c r="B431" s="10" t="s">
        <v>1446</v>
      </c>
      <c r="C431" s="25" t="s">
        <v>1453</v>
      </c>
      <c r="D431" s="24" t="s">
        <v>1424</v>
      </c>
      <c r="E431" s="18" t="s">
        <v>1163</v>
      </c>
      <c r="F431" s="8" t="s">
        <v>290</v>
      </c>
      <c r="G431" s="8" t="s">
        <v>507</v>
      </c>
      <c r="H431" s="10" t="s">
        <v>752</v>
      </c>
      <c r="I431" s="8"/>
      <c r="J431" s="8" t="s">
        <v>69</v>
      </c>
      <c r="K431" s="8" t="s">
        <v>1135</v>
      </c>
      <c r="L431" s="8">
        <v>6</v>
      </c>
      <c r="M431" s="11" t="s">
        <v>349</v>
      </c>
      <c r="N431" s="8" t="s">
        <v>1884</v>
      </c>
      <c r="O431" s="12">
        <v>153.02000000000001</v>
      </c>
      <c r="P431" s="20" t="s">
        <v>1892</v>
      </c>
      <c r="Q431" s="29">
        <v>90</v>
      </c>
      <c r="R431" s="30">
        <v>1</v>
      </c>
      <c r="S431" s="8" t="str">
        <f t="shared" si="13"/>
        <v>A</v>
      </c>
      <c r="T431" s="8" t="s">
        <v>1896</v>
      </c>
      <c r="U431" s="31">
        <v>370</v>
      </c>
      <c r="V431" s="31" t="s">
        <v>1719</v>
      </c>
      <c r="W431" s="118" t="s">
        <v>2421</v>
      </c>
      <c r="X431" s="60"/>
      <c r="Y431" s="6" t="s">
        <v>1271</v>
      </c>
      <c r="Z431" s="131"/>
      <c r="AA431" s="132"/>
      <c r="AB431" s="132"/>
      <c r="AC431" s="132"/>
      <c r="AD431" s="101"/>
      <c r="AE431" s="101"/>
      <c r="AF431" s="101"/>
    </row>
    <row r="432" spans="1:32" ht="30" customHeight="1" x14ac:dyDescent="0.15">
      <c r="A432" s="4"/>
      <c r="B432" s="10" t="s">
        <v>1446</v>
      </c>
      <c r="C432" s="25" t="s">
        <v>1453</v>
      </c>
      <c r="D432" s="24" t="s">
        <v>1424</v>
      </c>
      <c r="E432" s="18" t="s">
        <v>1163</v>
      </c>
      <c r="F432" s="8" t="s">
        <v>290</v>
      </c>
      <c r="G432" s="8" t="s">
        <v>507</v>
      </c>
      <c r="H432" s="10" t="s">
        <v>753</v>
      </c>
      <c r="I432" s="8"/>
      <c r="J432" s="8" t="s">
        <v>69</v>
      </c>
      <c r="K432" s="8" t="s">
        <v>105</v>
      </c>
      <c r="L432" s="8">
        <v>25</v>
      </c>
      <c r="M432" s="11" t="s">
        <v>349</v>
      </c>
      <c r="N432" s="8" t="s">
        <v>1882</v>
      </c>
      <c r="O432" s="12">
        <v>142</v>
      </c>
      <c r="P432" s="20" t="s">
        <v>1892</v>
      </c>
      <c r="Q432" s="29">
        <v>45</v>
      </c>
      <c r="R432" s="30">
        <v>1.125</v>
      </c>
      <c r="S432" s="8" t="str">
        <f t="shared" si="13"/>
        <v>A</v>
      </c>
      <c r="T432" s="8" t="s">
        <v>1896</v>
      </c>
      <c r="U432" s="31" t="s">
        <v>1796</v>
      </c>
      <c r="V432" s="31" t="s">
        <v>1719</v>
      </c>
      <c r="W432" s="118"/>
      <c r="X432" s="60"/>
      <c r="Y432" s="6" t="s">
        <v>1272</v>
      </c>
      <c r="Z432" s="131"/>
      <c r="AA432" s="132"/>
      <c r="AB432" s="132"/>
      <c r="AC432" s="132"/>
      <c r="AD432" s="101"/>
      <c r="AE432" s="101"/>
      <c r="AF432" s="101"/>
    </row>
    <row r="433" spans="1:32" ht="30" customHeight="1" x14ac:dyDescent="0.15">
      <c r="A433" s="4"/>
      <c r="B433" s="10" t="s">
        <v>1446</v>
      </c>
      <c r="C433" s="25" t="s">
        <v>1453</v>
      </c>
      <c r="D433" s="24" t="s">
        <v>1424</v>
      </c>
      <c r="E433" s="18" t="s">
        <v>1163</v>
      </c>
      <c r="F433" s="8" t="s">
        <v>290</v>
      </c>
      <c r="G433" s="8" t="s">
        <v>507</v>
      </c>
      <c r="H433" s="10" t="s">
        <v>754</v>
      </c>
      <c r="I433" s="8"/>
      <c r="J433" s="8" t="s">
        <v>69</v>
      </c>
      <c r="K433" s="8" t="s">
        <v>202</v>
      </c>
      <c r="L433" s="8">
        <v>15</v>
      </c>
      <c r="M433" s="11" t="s">
        <v>349</v>
      </c>
      <c r="N433" s="8" t="s">
        <v>1884</v>
      </c>
      <c r="O433" s="12">
        <v>97.2</v>
      </c>
      <c r="P433" s="20" t="s">
        <v>1892</v>
      </c>
      <c r="Q433" s="29">
        <v>45</v>
      </c>
      <c r="R433" s="30">
        <v>1.125</v>
      </c>
      <c r="S433" s="8" t="str">
        <f t="shared" si="13"/>
        <v>A</v>
      </c>
      <c r="T433" s="8" t="s">
        <v>1896</v>
      </c>
      <c r="U433" s="31" t="s">
        <v>1796</v>
      </c>
      <c r="V433" s="31" t="s">
        <v>1719</v>
      </c>
      <c r="W433" s="118" t="s">
        <v>2313</v>
      </c>
      <c r="X433" s="60"/>
      <c r="Y433" s="6" t="s">
        <v>1272</v>
      </c>
      <c r="Z433" s="131"/>
      <c r="AA433" s="132"/>
      <c r="AB433" s="132"/>
      <c r="AC433" s="132"/>
      <c r="AD433" s="101"/>
      <c r="AE433" s="101"/>
      <c r="AF433" s="101"/>
    </row>
    <row r="434" spans="1:32" ht="30" customHeight="1" x14ac:dyDescent="0.15">
      <c r="A434" s="4"/>
      <c r="B434" s="10" t="s">
        <v>1446</v>
      </c>
      <c r="C434" s="25" t="s">
        <v>1453</v>
      </c>
      <c r="D434" s="24" t="s">
        <v>1424</v>
      </c>
      <c r="E434" s="18" t="s">
        <v>1163</v>
      </c>
      <c r="F434" s="8" t="s">
        <v>290</v>
      </c>
      <c r="G434" s="8" t="s">
        <v>667</v>
      </c>
      <c r="H434" s="10" t="s">
        <v>755</v>
      </c>
      <c r="I434" s="8"/>
      <c r="J434" s="8" t="s">
        <v>69</v>
      </c>
      <c r="K434" s="8" t="s">
        <v>103</v>
      </c>
      <c r="L434" s="8">
        <v>31</v>
      </c>
      <c r="M434" s="11" t="s">
        <v>349</v>
      </c>
      <c r="N434" s="8" t="s">
        <v>1882</v>
      </c>
      <c r="O434" s="12">
        <v>127</v>
      </c>
      <c r="P434" s="20" t="s">
        <v>1892</v>
      </c>
      <c r="Q434" s="29">
        <v>44</v>
      </c>
      <c r="R434" s="30">
        <v>0.73299999999999998</v>
      </c>
      <c r="S434" s="8" t="str">
        <f t="shared" si="13"/>
        <v>A</v>
      </c>
      <c r="T434" s="8" t="s">
        <v>1896</v>
      </c>
      <c r="U434" s="31">
        <v>11</v>
      </c>
      <c r="V434" s="31" t="s">
        <v>1719</v>
      </c>
      <c r="W434" s="118"/>
      <c r="X434" s="60"/>
      <c r="Y434" s="6" t="s">
        <v>1273</v>
      </c>
      <c r="Z434" s="131"/>
      <c r="AA434" s="132"/>
      <c r="AB434" s="132"/>
      <c r="AC434" s="132"/>
      <c r="AD434" s="101"/>
      <c r="AE434" s="101"/>
      <c r="AF434" s="101"/>
    </row>
    <row r="435" spans="1:32" ht="30" customHeight="1" x14ac:dyDescent="0.15">
      <c r="A435" s="4"/>
      <c r="B435" s="10" t="s">
        <v>1446</v>
      </c>
      <c r="C435" s="25" t="s">
        <v>1453</v>
      </c>
      <c r="D435" s="24" t="s">
        <v>1424</v>
      </c>
      <c r="E435" s="18" t="s">
        <v>1163</v>
      </c>
      <c r="F435" s="8" t="s">
        <v>290</v>
      </c>
      <c r="G435" s="8" t="s">
        <v>667</v>
      </c>
      <c r="H435" s="10" t="s">
        <v>791</v>
      </c>
      <c r="I435" s="8"/>
      <c r="J435" s="8" t="s">
        <v>2</v>
      </c>
      <c r="K435" s="8" t="s">
        <v>29</v>
      </c>
      <c r="L435" s="8">
        <v>39</v>
      </c>
      <c r="M435" s="11" t="s">
        <v>349</v>
      </c>
      <c r="N435" s="8" t="s">
        <v>1882</v>
      </c>
      <c r="O435" s="12">
        <v>150</v>
      </c>
      <c r="P435" s="20" t="s">
        <v>1892</v>
      </c>
      <c r="Q435" s="29">
        <v>43</v>
      </c>
      <c r="R435" s="30">
        <v>0.61399999999999999</v>
      </c>
      <c r="S435" s="8" t="str">
        <f t="shared" si="13"/>
        <v>A</v>
      </c>
      <c r="T435" s="8" t="s">
        <v>1896</v>
      </c>
      <c r="U435" s="31">
        <v>977</v>
      </c>
      <c r="V435" s="31" t="s">
        <v>1719</v>
      </c>
      <c r="W435" s="118" t="s">
        <v>2420</v>
      </c>
      <c r="X435" s="60"/>
      <c r="Y435" s="6" t="s">
        <v>1274</v>
      </c>
    </row>
    <row r="436" spans="1:32" ht="30" customHeight="1" x14ac:dyDescent="0.15">
      <c r="A436" s="4"/>
      <c r="B436" s="10" t="s">
        <v>1446</v>
      </c>
      <c r="C436" s="25" t="s">
        <v>1453</v>
      </c>
      <c r="D436" s="24" t="s">
        <v>1424</v>
      </c>
      <c r="E436" s="18" t="s">
        <v>1163</v>
      </c>
      <c r="F436" s="8" t="s">
        <v>290</v>
      </c>
      <c r="G436" s="8" t="s">
        <v>281</v>
      </c>
      <c r="H436" s="10" t="s">
        <v>756</v>
      </c>
      <c r="I436" s="8" t="s">
        <v>38</v>
      </c>
      <c r="J436" s="8" t="s">
        <v>2</v>
      </c>
      <c r="K436" s="8" t="s">
        <v>28</v>
      </c>
      <c r="L436" s="8">
        <v>48</v>
      </c>
      <c r="M436" s="11" t="s">
        <v>349</v>
      </c>
      <c r="N436" s="8" t="s">
        <v>1882</v>
      </c>
      <c r="O436" s="12">
        <v>113.99</v>
      </c>
      <c r="P436" s="20" t="s">
        <v>1892</v>
      </c>
      <c r="Q436" s="29">
        <v>31</v>
      </c>
      <c r="R436" s="30">
        <v>0.62</v>
      </c>
      <c r="S436" s="8" t="str">
        <f t="shared" si="13"/>
        <v>A</v>
      </c>
      <c r="T436" s="8" t="s">
        <v>1896</v>
      </c>
      <c r="U436" s="31">
        <v>49</v>
      </c>
      <c r="V436" s="31" t="s">
        <v>1719</v>
      </c>
      <c r="W436" s="118"/>
      <c r="X436" s="7" t="s">
        <v>1397</v>
      </c>
      <c r="Y436" s="6" t="s">
        <v>1276</v>
      </c>
    </row>
    <row r="437" spans="1:32" ht="30" customHeight="1" x14ac:dyDescent="0.15">
      <c r="A437" s="4"/>
      <c r="B437" s="10" t="s">
        <v>1446</v>
      </c>
      <c r="C437" s="25" t="s">
        <v>1453</v>
      </c>
      <c r="D437" s="24" t="s">
        <v>1424</v>
      </c>
      <c r="E437" s="18" t="s">
        <v>1163</v>
      </c>
      <c r="F437" s="8" t="s">
        <v>290</v>
      </c>
      <c r="G437" s="8" t="s">
        <v>284</v>
      </c>
      <c r="H437" s="10" t="s">
        <v>757</v>
      </c>
      <c r="I437" s="8"/>
      <c r="J437" s="8" t="s">
        <v>69</v>
      </c>
      <c r="K437" s="8" t="s">
        <v>105</v>
      </c>
      <c r="L437" s="8">
        <v>25</v>
      </c>
      <c r="M437" s="11" t="s">
        <v>349</v>
      </c>
      <c r="N437" s="8" t="s">
        <v>1882</v>
      </c>
      <c r="O437" s="12">
        <v>129.6</v>
      </c>
      <c r="P437" s="20" t="s">
        <v>1892</v>
      </c>
      <c r="Q437" s="29">
        <v>39</v>
      </c>
      <c r="R437" s="30">
        <v>0.86599999999999999</v>
      </c>
      <c r="S437" s="8" t="str">
        <f t="shared" si="13"/>
        <v>A</v>
      </c>
      <c r="T437" s="8" t="s">
        <v>1896</v>
      </c>
      <c r="U437" s="31">
        <v>35</v>
      </c>
      <c r="V437" s="31" t="s">
        <v>1719</v>
      </c>
      <c r="W437" s="118"/>
      <c r="X437" s="60"/>
      <c r="Y437" s="6" t="s">
        <v>1277</v>
      </c>
    </row>
    <row r="438" spans="1:32" ht="30" customHeight="1" x14ac:dyDescent="0.15">
      <c r="A438" s="4"/>
      <c r="B438" s="10" t="s">
        <v>1446</v>
      </c>
      <c r="C438" s="25" t="s">
        <v>1453</v>
      </c>
      <c r="D438" s="24" t="s">
        <v>1424</v>
      </c>
      <c r="E438" s="18" t="s">
        <v>1163</v>
      </c>
      <c r="F438" s="8" t="s">
        <v>290</v>
      </c>
      <c r="G438" s="8" t="s">
        <v>284</v>
      </c>
      <c r="H438" s="10" t="s">
        <v>758</v>
      </c>
      <c r="I438" s="8"/>
      <c r="J438" s="8" t="s">
        <v>69</v>
      </c>
      <c r="K438" s="8" t="s">
        <v>202</v>
      </c>
      <c r="L438" s="8">
        <v>15</v>
      </c>
      <c r="M438" s="11" t="s">
        <v>349</v>
      </c>
      <c r="N438" s="8" t="s">
        <v>1884</v>
      </c>
      <c r="O438" s="12">
        <v>97.2</v>
      </c>
      <c r="P438" s="20" t="s">
        <v>1892</v>
      </c>
      <c r="Q438" s="29">
        <v>40</v>
      </c>
      <c r="R438" s="30">
        <v>0.88800000000000001</v>
      </c>
      <c r="S438" s="8" t="str">
        <f t="shared" si="13"/>
        <v>A</v>
      </c>
      <c r="T438" s="8" t="s">
        <v>1896</v>
      </c>
      <c r="U438" s="31">
        <v>24</v>
      </c>
      <c r="V438" s="31" t="s">
        <v>1719</v>
      </c>
      <c r="W438" s="118" t="s">
        <v>2313</v>
      </c>
      <c r="X438" s="60"/>
      <c r="Y438" s="6" t="s">
        <v>1277</v>
      </c>
    </row>
    <row r="439" spans="1:32" ht="30" customHeight="1" x14ac:dyDescent="0.15">
      <c r="A439" s="4"/>
      <c r="B439" s="10" t="s">
        <v>1446</v>
      </c>
      <c r="C439" s="25" t="s">
        <v>1453</v>
      </c>
      <c r="D439" s="24" t="s">
        <v>1424</v>
      </c>
      <c r="E439" s="18" t="s">
        <v>1163</v>
      </c>
      <c r="F439" s="8" t="s">
        <v>290</v>
      </c>
      <c r="G439" s="8" t="s">
        <v>286</v>
      </c>
      <c r="H439" s="10" t="s">
        <v>759</v>
      </c>
      <c r="I439" s="8" t="s">
        <v>38</v>
      </c>
      <c r="J439" s="8" t="s">
        <v>2</v>
      </c>
      <c r="K439" s="8" t="s">
        <v>9</v>
      </c>
      <c r="L439" s="8">
        <v>51</v>
      </c>
      <c r="M439" s="11" t="s">
        <v>668</v>
      </c>
      <c r="N439" s="8" t="s">
        <v>1882</v>
      </c>
      <c r="O439" s="12">
        <v>216</v>
      </c>
      <c r="P439" s="20" t="s">
        <v>1892</v>
      </c>
      <c r="Q439" s="29">
        <v>135</v>
      </c>
      <c r="R439" s="30">
        <v>0.9</v>
      </c>
      <c r="S439" s="8" t="str">
        <f t="shared" si="13"/>
        <v>A</v>
      </c>
      <c r="T439" s="8" t="s">
        <v>1896</v>
      </c>
      <c r="U439" s="31" t="s">
        <v>1796</v>
      </c>
      <c r="V439" s="31" t="s">
        <v>1719</v>
      </c>
      <c r="W439" s="118" t="s">
        <v>2297</v>
      </c>
      <c r="X439" s="7" t="s">
        <v>1398</v>
      </c>
      <c r="Y439" s="6" t="s">
        <v>1278</v>
      </c>
    </row>
    <row r="440" spans="1:32" ht="30" customHeight="1" x14ac:dyDescent="0.15">
      <c r="A440" s="4"/>
      <c r="B440" s="10" t="s">
        <v>1446</v>
      </c>
      <c r="C440" s="25" t="s">
        <v>1453</v>
      </c>
      <c r="D440" s="24" t="s">
        <v>1424</v>
      </c>
      <c r="E440" s="18" t="s">
        <v>1163</v>
      </c>
      <c r="F440" s="8" t="s">
        <v>290</v>
      </c>
      <c r="G440" s="8" t="s">
        <v>656</v>
      </c>
      <c r="H440" s="10" t="s">
        <v>760</v>
      </c>
      <c r="I440" s="8"/>
      <c r="J440" s="8" t="s">
        <v>69</v>
      </c>
      <c r="K440" s="8" t="s">
        <v>31</v>
      </c>
      <c r="L440" s="8">
        <v>26</v>
      </c>
      <c r="M440" s="11" t="s">
        <v>349</v>
      </c>
      <c r="N440" s="8" t="s">
        <v>1882</v>
      </c>
      <c r="O440" s="12">
        <v>129.62</v>
      </c>
      <c r="P440" s="20" t="s">
        <v>1892</v>
      </c>
      <c r="Q440" s="29">
        <v>49</v>
      </c>
      <c r="R440" s="30">
        <v>0.92</v>
      </c>
      <c r="S440" s="8" t="str">
        <f t="shared" si="13"/>
        <v>A</v>
      </c>
      <c r="T440" s="8" t="s">
        <v>1896</v>
      </c>
      <c r="U440" s="31">
        <v>467</v>
      </c>
      <c r="V440" s="31" t="s">
        <v>1719</v>
      </c>
      <c r="W440" s="118"/>
      <c r="X440" s="60"/>
      <c r="Y440" s="6" t="s">
        <v>1279</v>
      </c>
    </row>
    <row r="441" spans="1:32" ht="30" customHeight="1" x14ac:dyDescent="0.15">
      <c r="A441" s="4"/>
      <c r="B441" s="10" t="s">
        <v>1446</v>
      </c>
      <c r="C441" s="25" t="s">
        <v>1453</v>
      </c>
      <c r="D441" s="24" t="s">
        <v>1424</v>
      </c>
      <c r="E441" s="18" t="s">
        <v>1163</v>
      </c>
      <c r="F441" s="8" t="s">
        <v>290</v>
      </c>
      <c r="G441" s="8" t="s">
        <v>656</v>
      </c>
      <c r="H441" s="10" t="s">
        <v>761</v>
      </c>
      <c r="I441" s="8"/>
      <c r="J441" s="8" t="s">
        <v>69</v>
      </c>
      <c r="K441" s="8" t="s">
        <v>202</v>
      </c>
      <c r="L441" s="8">
        <v>15</v>
      </c>
      <c r="M441" s="11" t="s">
        <v>349</v>
      </c>
      <c r="N441" s="8" t="s">
        <v>1884</v>
      </c>
      <c r="O441" s="12">
        <v>97.2</v>
      </c>
      <c r="P441" s="20" t="s">
        <v>1892</v>
      </c>
      <c r="Q441" s="29">
        <v>46</v>
      </c>
      <c r="R441" s="30">
        <v>0.88</v>
      </c>
      <c r="S441" s="8" t="str">
        <f t="shared" si="13"/>
        <v>A</v>
      </c>
      <c r="T441" s="8" t="s">
        <v>1896</v>
      </c>
      <c r="U441" s="31">
        <v>467</v>
      </c>
      <c r="V441" s="31" t="s">
        <v>1719</v>
      </c>
      <c r="W441" s="118" t="s">
        <v>2313</v>
      </c>
      <c r="X441" s="60"/>
      <c r="Y441" s="6" t="s">
        <v>1971</v>
      </c>
    </row>
    <row r="442" spans="1:32" ht="30" customHeight="1" x14ac:dyDescent="0.15">
      <c r="A442" s="4"/>
      <c r="B442" s="10" t="s">
        <v>1446</v>
      </c>
      <c r="C442" s="25" t="s">
        <v>1453</v>
      </c>
      <c r="D442" s="24" t="s">
        <v>1424</v>
      </c>
      <c r="E442" s="18" t="s">
        <v>1163</v>
      </c>
      <c r="F442" s="8" t="s">
        <v>290</v>
      </c>
      <c r="G442" s="8" t="s">
        <v>289</v>
      </c>
      <c r="H442" s="10" t="s">
        <v>762</v>
      </c>
      <c r="I442" s="8"/>
      <c r="J442" s="8" t="s">
        <v>69</v>
      </c>
      <c r="K442" s="8" t="s">
        <v>72</v>
      </c>
      <c r="L442" s="8">
        <v>30</v>
      </c>
      <c r="M442" s="11" t="s">
        <v>349</v>
      </c>
      <c r="N442" s="8" t="s">
        <v>1882</v>
      </c>
      <c r="O442" s="12">
        <v>174.68</v>
      </c>
      <c r="P442" s="20" t="s">
        <v>1892</v>
      </c>
      <c r="Q442" s="29">
        <v>104</v>
      </c>
      <c r="R442" s="30">
        <v>0.82499999999999996</v>
      </c>
      <c r="S442" s="8" t="str">
        <f t="shared" si="13"/>
        <v>A</v>
      </c>
      <c r="T442" s="8" t="s">
        <v>1896</v>
      </c>
      <c r="U442" s="31">
        <v>110</v>
      </c>
      <c r="V442" s="31" t="s">
        <v>1719</v>
      </c>
      <c r="W442" s="118"/>
      <c r="X442" s="60"/>
      <c r="Y442" s="6" t="s">
        <v>1280</v>
      </c>
    </row>
    <row r="443" spans="1:32" ht="30" customHeight="1" x14ac:dyDescent="0.15">
      <c r="A443" s="4"/>
      <c r="B443" s="10" t="s">
        <v>1446</v>
      </c>
      <c r="C443" s="25" t="s">
        <v>1453</v>
      </c>
      <c r="D443" s="24" t="s">
        <v>1424</v>
      </c>
      <c r="E443" s="18" t="s">
        <v>1163</v>
      </c>
      <c r="F443" s="8" t="s">
        <v>290</v>
      </c>
      <c r="G443" s="8" t="s">
        <v>266</v>
      </c>
      <c r="H443" s="10" t="s">
        <v>763</v>
      </c>
      <c r="I443" s="8" t="s">
        <v>38</v>
      </c>
      <c r="J443" s="8" t="s">
        <v>2</v>
      </c>
      <c r="K443" s="8" t="s">
        <v>1699</v>
      </c>
      <c r="L443" s="8">
        <v>52</v>
      </c>
      <c r="M443" s="11" t="s">
        <v>1700</v>
      </c>
      <c r="N443" s="8" t="s">
        <v>1882</v>
      </c>
      <c r="O443" s="12">
        <v>189.92</v>
      </c>
      <c r="P443" s="20" t="s">
        <v>1892</v>
      </c>
      <c r="Q443" s="29">
        <v>39</v>
      </c>
      <c r="R443" s="30">
        <v>0.97499999999999998</v>
      </c>
      <c r="S443" s="8" t="str">
        <f t="shared" si="13"/>
        <v>A</v>
      </c>
      <c r="T443" s="8" t="s">
        <v>1896</v>
      </c>
      <c r="U443" s="31">
        <v>105</v>
      </c>
      <c r="V443" s="31" t="s">
        <v>1719</v>
      </c>
      <c r="W443" s="118" t="s">
        <v>2295</v>
      </c>
      <c r="X443" s="7" t="s">
        <v>1399</v>
      </c>
      <c r="Y443" s="6" t="s">
        <v>1282</v>
      </c>
    </row>
    <row r="444" spans="1:32" ht="30" customHeight="1" x14ac:dyDescent="0.15">
      <c r="A444" s="4"/>
      <c r="B444" s="10" t="s">
        <v>1446</v>
      </c>
      <c r="C444" s="25" t="s">
        <v>1453</v>
      </c>
      <c r="D444" s="24" t="s">
        <v>1424</v>
      </c>
      <c r="E444" s="18" t="s">
        <v>1163</v>
      </c>
      <c r="F444" s="8" t="s">
        <v>290</v>
      </c>
      <c r="G444" s="8" t="s">
        <v>428</v>
      </c>
      <c r="H444" s="10" t="s">
        <v>764</v>
      </c>
      <c r="I444" s="8"/>
      <c r="J444" s="8" t="s">
        <v>69</v>
      </c>
      <c r="K444" s="8" t="s">
        <v>67</v>
      </c>
      <c r="L444" s="8">
        <v>36</v>
      </c>
      <c r="M444" s="11" t="s">
        <v>349</v>
      </c>
      <c r="N444" s="8" t="s">
        <v>1882</v>
      </c>
      <c r="O444" s="12">
        <v>143.49</v>
      </c>
      <c r="P444" s="20" t="s">
        <v>1892</v>
      </c>
      <c r="Q444" s="29">
        <v>27</v>
      </c>
      <c r="R444" s="30">
        <v>0.9</v>
      </c>
      <c r="S444" s="8" t="str">
        <f t="shared" si="13"/>
        <v>A</v>
      </c>
      <c r="T444" s="8" t="s">
        <v>1896</v>
      </c>
      <c r="U444" s="31" t="s">
        <v>1796</v>
      </c>
      <c r="V444" s="31" t="s">
        <v>1719</v>
      </c>
      <c r="W444" s="118"/>
      <c r="X444" s="60"/>
      <c r="Y444" s="6" t="s">
        <v>1972</v>
      </c>
    </row>
    <row r="445" spans="1:32" ht="30" customHeight="1" x14ac:dyDescent="0.15">
      <c r="A445" s="4"/>
      <c r="B445" s="10" t="s">
        <v>1446</v>
      </c>
      <c r="C445" s="25" t="s">
        <v>1453</v>
      </c>
      <c r="D445" s="24" t="s">
        <v>1424</v>
      </c>
      <c r="E445" s="18" t="s">
        <v>1163</v>
      </c>
      <c r="F445" s="8" t="s">
        <v>290</v>
      </c>
      <c r="G445" s="8" t="s">
        <v>278</v>
      </c>
      <c r="H445" s="10" t="s">
        <v>765</v>
      </c>
      <c r="I445" s="8"/>
      <c r="J445" s="8" t="s">
        <v>69</v>
      </c>
      <c r="K445" s="8" t="s">
        <v>27</v>
      </c>
      <c r="L445" s="8">
        <v>21</v>
      </c>
      <c r="M445" s="11" t="s">
        <v>349</v>
      </c>
      <c r="N445" s="8" t="s">
        <v>1882</v>
      </c>
      <c r="O445" s="12">
        <v>131.22</v>
      </c>
      <c r="P445" s="20" t="s">
        <v>1892</v>
      </c>
      <c r="Q445" s="29">
        <v>20</v>
      </c>
      <c r="R445" s="30">
        <v>0.4</v>
      </c>
      <c r="S445" s="8" t="str">
        <f t="shared" si="13"/>
        <v>B</v>
      </c>
      <c r="T445" s="8" t="s">
        <v>1896</v>
      </c>
      <c r="U445" s="31">
        <v>11</v>
      </c>
      <c r="V445" s="31" t="s">
        <v>1719</v>
      </c>
      <c r="W445" s="118"/>
      <c r="X445" s="61"/>
      <c r="Y445" s="6" t="s">
        <v>1283</v>
      </c>
    </row>
    <row r="446" spans="1:32" ht="30" customHeight="1" x14ac:dyDescent="0.15">
      <c r="A446" s="4"/>
      <c r="B446" s="10" t="s">
        <v>1446</v>
      </c>
      <c r="C446" s="25" t="s">
        <v>1453</v>
      </c>
      <c r="D446" s="24" t="s">
        <v>1424</v>
      </c>
      <c r="E446" s="18" t="s">
        <v>1163</v>
      </c>
      <c r="F446" s="8" t="s">
        <v>290</v>
      </c>
      <c r="G446" s="8" t="s">
        <v>283</v>
      </c>
      <c r="H446" s="10" t="s">
        <v>766</v>
      </c>
      <c r="I446" s="8"/>
      <c r="J446" s="8" t="s">
        <v>69</v>
      </c>
      <c r="K446" s="8" t="s">
        <v>21</v>
      </c>
      <c r="L446" s="8">
        <v>37</v>
      </c>
      <c r="M446" s="11" t="s">
        <v>349</v>
      </c>
      <c r="N446" s="8" t="s">
        <v>1882</v>
      </c>
      <c r="O446" s="12">
        <v>98</v>
      </c>
      <c r="P446" s="20" t="s">
        <v>1892</v>
      </c>
      <c r="Q446" s="29" t="s">
        <v>244</v>
      </c>
      <c r="R446" s="30" t="s">
        <v>1698</v>
      </c>
      <c r="S446" s="8" t="str">
        <f t="shared" si="13"/>
        <v>-</v>
      </c>
      <c r="T446" s="8" t="s">
        <v>1896</v>
      </c>
      <c r="U446" s="31" t="s">
        <v>1698</v>
      </c>
      <c r="V446" s="31" t="s">
        <v>1719</v>
      </c>
      <c r="W446" s="118"/>
      <c r="X446" s="61"/>
      <c r="Y446" s="6" t="s">
        <v>1284</v>
      </c>
    </row>
    <row r="447" spans="1:32" ht="30" customHeight="1" x14ac:dyDescent="0.15">
      <c r="A447" s="4"/>
      <c r="B447" s="10" t="s">
        <v>1446</v>
      </c>
      <c r="C447" s="25" t="s">
        <v>1453</v>
      </c>
      <c r="D447" s="24" t="s">
        <v>1424</v>
      </c>
      <c r="E447" s="18" t="s">
        <v>1163</v>
      </c>
      <c r="F447" s="8" t="s">
        <v>290</v>
      </c>
      <c r="G447" s="8" t="s">
        <v>283</v>
      </c>
      <c r="H447" s="10" t="s">
        <v>767</v>
      </c>
      <c r="I447" s="8"/>
      <c r="J447" s="8" t="s">
        <v>69</v>
      </c>
      <c r="K447" s="8" t="s">
        <v>202</v>
      </c>
      <c r="L447" s="8">
        <v>15</v>
      </c>
      <c r="M447" s="11" t="s">
        <v>349</v>
      </c>
      <c r="N447" s="8" t="s">
        <v>1884</v>
      </c>
      <c r="O447" s="12">
        <v>97.2</v>
      </c>
      <c r="P447" s="20" t="s">
        <v>1892</v>
      </c>
      <c r="Q447" s="29">
        <v>28</v>
      </c>
      <c r="R447" s="30">
        <v>0.62</v>
      </c>
      <c r="S447" s="8" t="str">
        <f t="shared" si="13"/>
        <v>A</v>
      </c>
      <c r="T447" s="8" t="s">
        <v>1896</v>
      </c>
      <c r="U447" s="31">
        <v>200</v>
      </c>
      <c r="V447" s="31" t="s">
        <v>1719</v>
      </c>
      <c r="W447" s="118" t="s">
        <v>2313</v>
      </c>
      <c r="X447" s="61"/>
      <c r="Y447" s="6" t="s">
        <v>1284</v>
      </c>
    </row>
    <row r="448" spans="1:32" ht="30" customHeight="1" x14ac:dyDescent="0.15">
      <c r="A448" s="4"/>
      <c r="B448" s="10" t="s">
        <v>1446</v>
      </c>
      <c r="C448" s="25" t="s">
        <v>1453</v>
      </c>
      <c r="D448" s="24" t="s">
        <v>1424</v>
      </c>
      <c r="E448" s="18" t="s">
        <v>1163</v>
      </c>
      <c r="F448" s="8" t="s">
        <v>290</v>
      </c>
      <c r="G448" s="8" t="s">
        <v>285</v>
      </c>
      <c r="H448" s="10" t="s">
        <v>768</v>
      </c>
      <c r="I448" s="8"/>
      <c r="J448" s="8" t="s">
        <v>69</v>
      </c>
      <c r="K448" s="8" t="s">
        <v>26</v>
      </c>
      <c r="L448" s="8">
        <v>28</v>
      </c>
      <c r="M448" s="11" t="s">
        <v>349</v>
      </c>
      <c r="N448" s="8" t="s">
        <v>1882</v>
      </c>
      <c r="O448" s="12">
        <v>116.64</v>
      </c>
      <c r="P448" s="20" t="s">
        <v>1892</v>
      </c>
      <c r="Q448" s="29">
        <v>71</v>
      </c>
      <c r="R448" s="30">
        <v>0.59</v>
      </c>
      <c r="S448" s="8" t="str">
        <f t="shared" si="13"/>
        <v>B</v>
      </c>
      <c r="T448" s="8" t="s">
        <v>1896</v>
      </c>
      <c r="U448" s="31">
        <v>81</v>
      </c>
      <c r="V448" s="31" t="s">
        <v>1719</v>
      </c>
      <c r="W448" s="118"/>
      <c r="X448" s="60"/>
      <c r="Y448" s="6" t="s">
        <v>1285</v>
      </c>
    </row>
    <row r="449" spans="1:25" ht="30" customHeight="1" x14ac:dyDescent="0.15">
      <c r="A449" s="4"/>
      <c r="B449" s="10" t="s">
        <v>1446</v>
      </c>
      <c r="C449" s="25" t="s">
        <v>1453</v>
      </c>
      <c r="D449" s="24" t="s">
        <v>1424</v>
      </c>
      <c r="E449" s="18" t="s">
        <v>1163</v>
      </c>
      <c r="F449" s="8" t="s">
        <v>290</v>
      </c>
      <c r="G449" s="8" t="s">
        <v>512</v>
      </c>
      <c r="H449" s="10" t="s">
        <v>769</v>
      </c>
      <c r="I449" s="8"/>
      <c r="J449" s="8" t="s">
        <v>2</v>
      </c>
      <c r="K449" s="8" t="s">
        <v>68</v>
      </c>
      <c r="L449" s="8">
        <v>38</v>
      </c>
      <c r="M449" s="11" t="s">
        <v>349</v>
      </c>
      <c r="N449" s="8" t="s">
        <v>1882</v>
      </c>
      <c r="O449" s="12">
        <v>95.04</v>
      </c>
      <c r="P449" s="20" t="s">
        <v>1892</v>
      </c>
      <c r="Q449" s="29">
        <v>46</v>
      </c>
      <c r="R449" s="30">
        <v>0.65</v>
      </c>
      <c r="S449" s="8" t="str">
        <f t="shared" si="13"/>
        <v>A</v>
      </c>
      <c r="T449" s="8" t="s">
        <v>1896</v>
      </c>
      <c r="U449" s="31">
        <v>607</v>
      </c>
      <c r="V449" s="31" t="s">
        <v>1719</v>
      </c>
      <c r="W449" s="118"/>
      <c r="X449" s="60"/>
      <c r="Y449" s="6" t="s">
        <v>1286</v>
      </c>
    </row>
    <row r="450" spans="1:25" ht="30" customHeight="1" x14ac:dyDescent="0.15">
      <c r="A450" s="4"/>
      <c r="B450" s="10" t="s">
        <v>1446</v>
      </c>
      <c r="C450" s="25" t="s">
        <v>1453</v>
      </c>
      <c r="D450" s="24" t="s">
        <v>1424</v>
      </c>
      <c r="E450" s="18" t="s">
        <v>1163</v>
      </c>
      <c r="F450" s="8" t="s">
        <v>290</v>
      </c>
      <c r="G450" s="8" t="s">
        <v>770</v>
      </c>
      <c r="H450" s="10" t="s">
        <v>792</v>
      </c>
      <c r="I450" s="8" t="s">
        <v>38</v>
      </c>
      <c r="J450" s="8" t="s">
        <v>2</v>
      </c>
      <c r="K450" s="8" t="s">
        <v>14</v>
      </c>
      <c r="L450" s="8">
        <v>45</v>
      </c>
      <c r="M450" s="11"/>
      <c r="N450" s="8" t="s">
        <v>1882</v>
      </c>
      <c r="O450" s="12">
        <v>66</v>
      </c>
      <c r="P450" s="20" t="s">
        <v>1892</v>
      </c>
      <c r="Q450" s="29">
        <v>37</v>
      </c>
      <c r="R450" s="30">
        <v>1</v>
      </c>
      <c r="S450" s="8" t="str">
        <f t="shared" si="13"/>
        <v>A</v>
      </c>
      <c r="T450" s="8" t="s">
        <v>1896</v>
      </c>
      <c r="U450" s="31" t="s">
        <v>1796</v>
      </c>
      <c r="V450" s="31" t="s">
        <v>1719</v>
      </c>
      <c r="W450" s="118" t="s">
        <v>2420</v>
      </c>
      <c r="X450" s="7" t="s">
        <v>1400</v>
      </c>
      <c r="Y450" s="6" t="s">
        <v>1287</v>
      </c>
    </row>
    <row r="451" spans="1:25" ht="30" customHeight="1" x14ac:dyDescent="0.15">
      <c r="A451" s="4"/>
      <c r="B451" s="10" t="s">
        <v>1446</v>
      </c>
      <c r="C451" s="25" t="s">
        <v>1453</v>
      </c>
      <c r="D451" s="24" t="s">
        <v>1424</v>
      </c>
      <c r="E451" s="18" t="s">
        <v>1163</v>
      </c>
      <c r="F451" s="8" t="s">
        <v>290</v>
      </c>
      <c r="G451" s="8" t="s">
        <v>270</v>
      </c>
      <c r="H451" s="10" t="s">
        <v>771</v>
      </c>
      <c r="I451" s="8"/>
      <c r="J451" s="8" t="s">
        <v>69</v>
      </c>
      <c r="K451" s="8" t="s">
        <v>105</v>
      </c>
      <c r="L451" s="8">
        <v>25</v>
      </c>
      <c r="M451" s="11" t="s">
        <v>349</v>
      </c>
      <c r="N451" s="8" t="s">
        <v>1882</v>
      </c>
      <c r="O451" s="12">
        <v>172.47</v>
      </c>
      <c r="P451" s="20" t="s">
        <v>1892</v>
      </c>
      <c r="Q451" s="29">
        <v>70</v>
      </c>
      <c r="R451" s="30">
        <v>1.4</v>
      </c>
      <c r="S451" s="8" t="str">
        <f t="shared" si="13"/>
        <v>A</v>
      </c>
      <c r="T451" s="8" t="s">
        <v>1896</v>
      </c>
      <c r="U451" s="31">
        <v>5</v>
      </c>
      <c r="V451" s="31" t="s">
        <v>1719</v>
      </c>
      <c r="W451" s="118"/>
      <c r="X451" s="60"/>
      <c r="Y451" s="6" t="s">
        <v>1288</v>
      </c>
    </row>
    <row r="452" spans="1:25" ht="30" customHeight="1" x14ac:dyDescent="0.15">
      <c r="A452" s="4"/>
      <c r="B452" s="10" t="s">
        <v>1446</v>
      </c>
      <c r="C452" s="25" t="s">
        <v>1453</v>
      </c>
      <c r="D452" s="24" t="s">
        <v>1424</v>
      </c>
      <c r="E452" s="18" t="s">
        <v>1163</v>
      </c>
      <c r="F452" s="8" t="s">
        <v>290</v>
      </c>
      <c r="G452" s="8" t="s">
        <v>270</v>
      </c>
      <c r="H452" s="10" t="s">
        <v>772</v>
      </c>
      <c r="I452" s="8"/>
      <c r="J452" s="8" t="s">
        <v>69</v>
      </c>
      <c r="K452" s="8" t="s">
        <v>202</v>
      </c>
      <c r="L452" s="8">
        <v>15</v>
      </c>
      <c r="M452" s="11" t="s">
        <v>349</v>
      </c>
      <c r="N452" s="8" t="s">
        <v>1884</v>
      </c>
      <c r="O452" s="12">
        <v>97.2</v>
      </c>
      <c r="P452" s="20" t="s">
        <v>1892</v>
      </c>
      <c r="Q452" s="29">
        <v>56</v>
      </c>
      <c r="R452" s="30">
        <v>1.1200000000000001</v>
      </c>
      <c r="S452" s="8" t="str">
        <f t="shared" si="13"/>
        <v>A</v>
      </c>
      <c r="T452" s="8" t="s">
        <v>1896</v>
      </c>
      <c r="U452" s="31">
        <v>5</v>
      </c>
      <c r="V452" s="31" t="s">
        <v>1719</v>
      </c>
      <c r="W452" s="118" t="s">
        <v>2313</v>
      </c>
      <c r="X452" s="60"/>
      <c r="Y452" s="6" t="s">
        <v>1288</v>
      </c>
    </row>
    <row r="453" spans="1:25" ht="30" customHeight="1" x14ac:dyDescent="0.15">
      <c r="A453" s="4"/>
      <c r="B453" s="10" t="s">
        <v>1446</v>
      </c>
      <c r="C453" s="25" t="s">
        <v>1453</v>
      </c>
      <c r="D453" s="24" t="s">
        <v>1424</v>
      </c>
      <c r="E453" s="18" t="s">
        <v>1163</v>
      </c>
      <c r="F453" s="8" t="s">
        <v>290</v>
      </c>
      <c r="G453" s="8" t="s">
        <v>274</v>
      </c>
      <c r="H453" s="10" t="s">
        <v>773</v>
      </c>
      <c r="I453" s="8"/>
      <c r="J453" s="8" t="s">
        <v>69</v>
      </c>
      <c r="K453" s="8" t="s">
        <v>74</v>
      </c>
      <c r="L453" s="8">
        <v>29</v>
      </c>
      <c r="M453" s="11" t="s">
        <v>349</v>
      </c>
      <c r="N453" s="8" t="s">
        <v>1882</v>
      </c>
      <c r="O453" s="12">
        <v>115.69</v>
      </c>
      <c r="P453" s="20" t="s">
        <v>1892</v>
      </c>
      <c r="Q453" s="29">
        <v>34</v>
      </c>
      <c r="R453" s="30">
        <v>0.68</v>
      </c>
      <c r="S453" s="8" t="str">
        <f t="shared" si="13"/>
        <v>A</v>
      </c>
      <c r="T453" s="8" t="s">
        <v>1896</v>
      </c>
      <c r="U453" s="31" t="s">
        <v>1796</v>
      </c>
      <c r="V453" s="31" t="s">
        <v>1719</v>
      </c>
      <c r="W453" s="118"/>
      <c r="X453" s="60"/>
      <c r="Y453" s="6" t="s">
        <v>1289</v>
      </c>
    </row>
    <row r="454" spans="1:25" ht="30" customHeight="1" x14ac:dyDescent="0.15">
      <c r="A454" s="4"/>
      <c r="B454" s="10" t="s">
        <v>1446</v>
      </c>
      <c r="C454" s="25" t="s">
        <v>1453</v>
      </c>
      <c r="D454" s="24" t="s">
        <v>1424</v>
      </c>
      <c r="E454" s="18" t="s">
        <v>1163</v>
      </c>
      <c r="F454" s="8" t="s">
        <v>290</v>
      </c>
      <c r="G454" s="8" t="s">
        <v>279</v>
      </c>
      <c r="H454" s="10" t="s">
        <v>774</v>
      </c>
      <c r="I454" s="8"/>
      <c r="J454" s="8" t="s">
        <v>69</v>
      </c>
      <c r="K454" s="8" t="s">
        <v>72</v>
      </c>
      <c r="L454" s="8">
        <v>30</v>
      </c>
      <c r="M454" s="11" t="s">
        <v>349</v>
      </c>
      <c r="N454" s="8" t="s">
        <v>1882</v>
      </c>
      <c r="O454" s="12">
        <v>126.43</v>
      </c>
      <c r="P454" s="20" t="s">
        <v>1892</v>
      </c>
      <c r="Q454" s="29">
        <v>40</v>
      </c>
      <c r="R454" s="30">
        <v>0.78400000000000003</v>
      </c>
      <c r="S454" s="8" t="str">
        <f t="shared" si="13"/>
        <v>A</v>
      </c>
      <c r="T454" s="8" t="s">
        <v>1896</v>
      </c>
      <c r="U454" s="31">
        <v>28</v>
      </c>
      <c r="V454" s="31" t="s">
        <v>1719</v>
      </c>
      <c r="W454" s="118"/>
      <c r="X454" s="60"/>
      <c r="Y454" s="6" t="s">
        <v>1290</v>
      </c>
    </row>
    <row r="455" spans="1:25" ht="30" customHeight="1" x14ac:dyDescent="0.15">
      <c r="A455" s="4"/>
      <c r="B455" s="10" t="s">
        <v>1446</v>
      </c>
      <c r="C455" s="25" t="s">
        <v>1453</v>
      </c>
      <c r="D455" s="24" t="s">
        <v>1424</v>
      </c>
      <c r="E455" s="18" t="s">
        <v>1163</v>
      </c>
      <c r="F455" s="8" t="s">
        <v>290</v>
      </c>
      <c r="G455" s="8" t="s">
        <v>279</v>
      </c>
      <c r="H455" s="10" t="s">
        <v>775</v>
      </c>
      <c r="I455" s="8"/>
      <c r="J455" s="8" t="s">
        <v>69</v>
      </c>
      <c r="K455" s="8" t="s">
        <v>70</v>
      </c>
      <c r="L455" s="8">
        <v>19</v>
      </c>
      <c r="M455" s="11" t="s">
        <v>349</v>
      </c>
      <c r="N455" s="8" t="s">
        <v>1882</v>
      </c>
      <c r="O455" s="12">
        <v>116.64</v>
      </c>
      <c r="P455" s="20" t="s">
        <v>1892</v>
      </c>
      <c r="Q455" s="29">
        <v>40</v>
      </c>
      <c r="R455" s="30">
        <v>0.64500000000000002</v>
      </c>
      <c r="S455" s="8" t="str">
        <f t="shared" si="13"/>
        <v>A</v>
      </c>
      <c r="T455" s="8" t="s">
        <v>1896</v>
      </c>
      <c r="U455" s="31">
        <v>83</v>
      </c>
      <c r="V455" s="31" t="s">
        <v>1719</v>
      </c>
      <c r="W455" s="118" t="s">
        <v>2338</v>
      </c>
      <c r="X455" s="60"/>
      <c r="Y455" s="6" t="s">
        <v>1290</v>
      </c>
    </row>
    <row r="456" spans="1:25" ht="30" customHeight="1" x14ac:dyDescent="0.15">
      <c r="A456" s="4"/>
      <c r="B456" s="10" t="s">
        <v>1446</v>
      </c>
      <c r="C456" s="25" t="s">
        <v>1453</v>
      </c>
      <c r="D456" s="24" t="s">
        <v>1424</v>
      </c>
      <c r="E456" s="18" t="s">
        <v>1163</v>
      </c>
      <c r="F456" s="8" t="s">
        <v>290</v>
      </c>
      <c r="G456" s="8" t="s">
        <v>279</v>
      </c>
      <c r="H456" s="10" t="s">
        <v>776</v>
      </c>
      <c r="I456" s="8"/>
      <c r="J456" s="8" t="s">
        <v>69</v>
      </c>
      <c r="K456" s="8" t="s">
        <v>204</v>
      </c>
      <c r="L456" s="8">
        <v>12</v>
      </c>
      <c r="M456" s="11" t="s">
        <v>349</v>
      </c>
      <c r="N456" s="8" t="s">
        <v>1884</v>
      </c>
      <c r="O456" s="12">
        <v>98</v>
      </c>
      <c r="P456" s="20" t="s">
        <v>1892</v>
      </c>
      <c r="Q456" s="29">
        <v>38</v>
      </c>
      <c r="R456" s="30">
        <v>0.745</v>
      </c>
      <c r="S456" s="8" t="str">
        <f t="shared" si="13"/>
        <v>A</v>
      </c>
      <c r="T456" s="8" t="s">
        <v>1896</v>
      </c>
      <c r="U456" s="31">
        <v>2</v>
      </c>
      <c r="V456" s="31" t="s">
        <v>1719</v>
      </c>
      <c r="W456" s="118" t="s">
        <v>2341</v>
      </c>
      <c r="X456" s="60"/>
      <c r="Y456" s="6" t="s">
        <v>1290</v>
      </c>
    </row>
    <row r="457" spans="1:25" ht="30" customHeight="1" x14ac:dyDescent="0.15">
      <c r="A457" s="4"/>
      <c r="B457" s="10" t="s">
        <v>1446</v>
      </c>
      <c r="C457" s="25" t="s">
        <v>1453</v>
      </c>
      <c r="D457" s="24" t="s">
        <v>1424</v>
      </c>
      <c r="E457" s="18" t="s">
        <v>1163</v>
      </c>
      <c r="F457" s="8" t="s">
        <v>307</v>
      </c>
      <c r="G457" s="8" t="s">
        <v>267</v>
      </c>
      <c r="H457" s="10" t="s">
        <v>777</v>
      </c>
      <c r="I457" s="8"/>
      <c r="J457" s="8" t="s">
        <v>69</v>
      </c>
      <c r="K457" s="8" t="s">
        <v>34</v>
      </c>
      <c r="L457" s="8">
        <v>22</v>
      </c>
      <c r="M457" s="11" t="s">
        <v>349</v>
      </c>
      <c r="N457" s="8" t="s">
        <v>1882</v>
      </c>
      <c r="O457" s="12">
        <v>147.69999999999999</v>
      </c>
      <c r="P457" s="20" t="s">
        <v>1892</v>
      </c>
      <c r="Q457" s="29">
        <v>104</v>
      </c>
      <c r="R457" s="30">
        <v>0.92800000000000005</v>
      </c>
      <c r="S457" s="8" t="str">
        <f t="shared" si="13"/>
        <v>A</v>
      </c>
      <c r="T457" s="8" t="s">
        <v>1896</v>
      </c>
      <c r="U457" s="31">
        <v>108</v>
      </c>
      <c r="V457" s="31" t="s">
        <v>1719</v>
      </c>
      <c r="W457" s="118"/>
      <c r="X457" s="60"/>
      <c r="Y457" s="6" t="s">
        <v>1291</v>
      </c>
    </row>
    <row r="458" spans="1:25" ht="30" customHeight="1" x14ac:dyDescent="0.15">
      <c r="A458" s="4"/>
      <c r="B458" s="10" t="s">
        <v>1446</v>
      </c>
      <c r="C458" s="25" t="s">
        <v>1453</v>
      </c>
      <c r="D458" s="24" t="s">
        <v>1424</v>
      </c>
      <c r="E458" s="18" t="s">
        <v>1163</v>
      </c>
      <c r="F458" s="8" t="s">
        <v>307</v>
      </c>
      <c r="G458" s="8" t="s">
        <v>271</v>
      </c>
      <c r="H458" s="10" t="s">
        <v>778</v>
      </c>
      <c r="I458" s="8"/>
      <c r="J458" s="8" t="s">
        <v>69</v>
      </c>
      <c r="K458" s="8" t="s">
        <v>37</v>
      </c>
      <c r="L458" s="8">
        <v>24</v>
      </c>
      <c r="M458" s="11" t="s">
        <v>349</v>
      </c>
      <c r="N458" s="8" t="s">
        <v>1882</v>
      </c>
      <c r="O458" s="12">
        <v>147.69999999999999</v>
      </c>
      <c r="P458" s="20" t="s">
        <v>1892</v>
      </c>
      <c r="Q458" s="29">
        <v>72</v>
      </c>
      <c r="R458" s="30">
        <v>1</v>
      </c>
      <c r="S458" s="8" t="str">
        <f t="shared" si="13"/>
        <v>A</v>
      </c>
      <c r="T458" s="8" t="s">
        <v>1896</v>
      </c>
      <c r="U458" s="31">
        <v>11</v>
      </c>
      <c r="V458" s="31" t="s">
        <v>1719</v>
      </c>
      <c r="W458" s="118" t="s">
        <v>2421</v>
      </c>
      <c r="X458" s="60"/>
      <c r="Y458" s="6" t="s">
        <v>1292</v>
      </c>
    </row>
    <row r="459" spans="1:25" ht="30" customHeight="1" x14ac:dyDescent="0.15">
      <c r="A459" s="4"/>
      <c r="B459" s="10" t="s">
        <v>1446</v>
      </c>
      <c r="C459" s="25" t="s">
        <v>1453</v>
      </c>
      <c r="D459" s="24" t="s">
        <v>1424</v>
      </c>
      <c r="E459" s="18" t="s">
        <v>1163</v>
      </c>
      <c r="F459" s="8" t="s">
        <v>307</v>
      </c>
      <c r="G459" s="8" t="s">
        <v>275</v>
      </c>
      <c r="H459" s="10" t="s">
        <v>779</v>
      </c>
      <c r="I459" s="8"/>
      <c r="J459" s="8" t="s">
        <v>69</v>
      </c>
      <c r="K459" s="8" t="s">
        <v>27</v>
      </c>
      <c r="L459" s="8">
        <v>21</v>
      </c>
      <c r="M459" s="11" t="s">
        <v>349</v>
      </c>
      <c r="N459" s="8" t="s">
        <v>1882</v>
      </c>
      <c r="O459" s="12">
        <v>125.69</v>
      </c>
      <c r="P459" s="20" t="s">
        <v>1892</v>
      </c>
      <c r="Q459" s="29">
        <v>58</v>
      </c>
      <c r="R459" s="30">
        <v>0.93500000000000005</v>
      </c>
      <c r="S459" s="8" t="str">
        <f t="shared" si="13"/>
        <v>A</v>
      </c>
      <c r="T459" s="8" t="s">
        <v>1896</v>
      </c>
      <c r="U459" s="31">
        <v>1069</v>
      </c>
      <c r="V459" s="31" t="s">
        <v>1719</v>
      </c>
      <c r="W459" s="118"/>
      <c r="X459" s="60"/>
      <c r="Y459" s="6" t="s">
        <v>1293</v>
      </c>
    </row>
    <row r="460" spans="1:25" ht="30" customHeight="1" x14ac:dyDescent="0.15">
      <c r="A460" s="4"/>
      <c r="B460" s="10" t="s">
        <v>1446</v>
      </c>
      <c r="C460" s="25" t="s">
        <v>1453</v>
      </c>
      <c r="D460" s="24" t="s">
        <v>1424</v>
      </c>
      <c r="E460" s="18" t="s">
        <v>1163</v>
      </c>
      <c r="F460" s="8" t="s">
        <v>307</v>
      </c>
      <c r="G460" s="8" t="s">
        <v>282</v>
      </c>
      <c r="H460" s="10" t="s">
        <v>780</v>
      </c>
      <c r="I460" s="8"/>
      <c r="J460" s="8" t="s">
        <v>69</v>
      </c>
      <c r="K460" s="8" t="s">
        <v>37</v>
      </c>
      <c r="L460" s="8">
        <v>24</v>
      </c>
      <c r="M460" s="11" t="s">
        <v>349</v>
      </c>
      <c r="N460" s="8" t="s">
        <v>1882</v>
      </c>
      <c r="O460" s="12">
        <v>94.77</v>
      </c>
      <c r="P460" s="20" t="s">
        <v>1892</v>
      </c>
      <c r="Q460" s="29">
        <v>67</v>
      </c>
      <c r="R460" s="30">
        <v>0.74399999999999999</v>
      </c>
      <c r="S460" s="8" t="str">
        <f t="shared" si="13"/>
        <v>A</v>
      </c>
      <c r="T460" s="8" t="s">
        <v>1896</v>
      </c>
      <c r="U460" s="31">
        <v>201</v>
      </c>
      <c r="V460" s="31" t="s">
        <v>1719</v>
      </c>
      <c r="W460" s="118" t="s">
        <v>2421</v>
      </c>
      <c r="X460" s="60"/>
      <c r="Y460" s="6" t="s">
        <v>1294</v>
      </c>
    </row>
    <row r="461" spans="1:25" ht="30" customHeight="1" x14ac:dyDescent="0.15">
      <c r="A461" s="4"/>
      <c r="B461" s="10" t="s">
        <v>1446</v>
      </c>
      <c r="C461" s="25" t="s">
        <v>1453</v>
      </c>
      <c r="D461" s="24" t="s">
        <v>1424</v>
      </c>
      <c r="E461" s="18" t="s">
        <v>1163</v>
      </c>
      <c r="F461" s="8" t="s">
        <v>307</v>
      </c>
      <c r="G461" s="8" t="s">
        <v>288</v>
      </c>
      <c r="H461" s="10" t="s">
        <v>2162</v>
      </c>
      <c r="I461" s="8"/>
      <c r="J461" s="8" t="s">
        <v>69</v>
      </c>
      <c r="K461" s="8" t="s">
        <v>37</v>
      </c>
      <c r="L461" s="8">
        <v>24</v>
      </c>
      <c r="M461" s="11" t="s">
        <v>349</v>
      </c>
      <c r="N461" s="8" t="s">
        <v>1882</v>
      </c>
      <c r="O461" s="12">
        <v>113.4</v>
      </c>
      <c r="P461" s="20" t="s">
        <v>1892</v>
      </c>
      <c r="Q461" s="29">
        <v>47</v>
      </c>
      <c r="R461" s="30">
        <v>0.78300000000000003</v>
      </c>
      <c r="S461" s="8" t="str">
        <f t="shared" si="13"/>
        <v>A</v>
      </c>
      <c r="T461" s="8" t="s">
        <v>1896</v>
      </c>
      <c r="U461" s="31">
        <v>5</v>
      </c>
      <c r="V461" s="31" t="s">
        <v>1719</v>
      </c>
      <c r="W461" s="118"/>
      <c r="X461" s="60"/>
      <c r="Y461" s="6" t="s">
        <v>1295</v>
      </c>
    </row>
    <row r="462" spans="1:25" ht="30" customHeight="1" x14ac:dyDescent="0.15">
      <c r="A462" s="4"/>
      <c r="B462" s="10" t="s">
        <v>1446</v>
      </c>
      <c r="C462" s="25" t="s">
        <v>1453</v>
      </c>
      <c r="D462" s="24" t="s">
        <v>1424</v>
      </c>
      <c r="E462" s="18" t="s">
        <v>1163</v>
      </c>
      <c r="F462" s="8" t="s">
        <v>307</v>
      </c>
      <c r="G462" s="8" t="s">
        <v>288</v>
      </c>
      <c r="H462" s="10" t="s">
        <v>1812</v>
      </c>
      <c r="I462" s="8"/>
      <c r="J462" s="8" t="s">
        <v>69</v>
      </c>
      <c r="K462" s="8" t="s">
        <v>33</v>
      </c>
      <c r="L462" s="8">
        <v>20</v>
      </c>
      <c r="M462" s="11" t="s">
        <v>349</v>
      </c>
      <c r="N462" s="8" t="s">
        <v>1882</v>
      </c>
      <c r="O462" s="12">
        <v>106.6</v>
      </c>
      <c r="P462" s="20" t="s">
        <v>1892</v>
      </c>
      <c r="Q462" s="29">
        <v>47</v>
      </c>
      <c r="R462" s="30">
        <v>0.78300000000000003</v>
      </c>
      <c r="S462" s="8" t="str">
        <f t="shared" si="13"/>
        <v>A</v>
      </c>
      <c r="T462" s="8" t="s">
        <v>1896</v>
      </c>
      <c r="U462" s="31">
        <v>5</v>
      </c>
      <c r="V462" s="31" t="s">
        <v>1719</v>
      </c>
      <c r="W462" s="118"/>
      <c r="X462" s="60"/>
      <c r="Y462" s="6" t="s">
        <v>1295</v>
      </c>
    </row>
    <row r="463" spans="1:25" ht="30" customHeight="1" x14ac:dyDescent="0.15">
      <c r="A463" s="4"/>
      <c r="B463" s="10" t="s">
        <v>1446</v>
      </c>
      <c r="C463" s="25" t="s">
        <v>1453</v>
      </c>
      <c r="D463" s="24" t="s">
        <v>1424</v>
      </c>
      <c r="E463" s="18" t="s">
        <v>1163</v>
      </c>
      <c r="F463" s="8" t="s">
        <v>518</v>
      </c>
      <c r="G463" s="8" t="s">
        <v>522</v>
      </c>
      <c r="H463" s="10" t="s">
        <v>781</v>
      </c>
      <c r="I463" s="8" t="s">
        <v>38</v>
      </c>
      <c r="J463" s="8" t="s">
        <v>2</v>
      </c>
      <c r="K463" s="8" t="s">
        <v>13</v>
      </c>
      <c r="L463" s="8">
        <v>42</v>
      </c>
      <c r="M463" s="11" t="s">
        <v>349</v>
      </c>
      <c r="N463" s="8" t="s">
        <v>1882</v>
      </c>
      <c r="O463" s="12">
        <v>87</v>
      </c>
      <c r="P463" s="20" t="s">
        <v>1892</v>
      </c>
      <c r="Q463" s="29">
        <v>46</v>
      </c>
      <c r="R463" s="30">
        <v>0.92</v>
      </c>
      <c r="S463" s="8" t="str">
        <f t="shared" si="13"/>
        <v>A</v>
      </c>
      <c r="T463" s="8" t="s">
        <v>1896</v>
      </c>
      <c r="U463" s="31" t="s">
        <v>1796</v>
      </c>
      <c r="V463" s="31" t="s">
        <v>1719</v>
      </c>
      <c r="W463" s="118" t="s">
        <v>2420</v>
      </c>
      <c r="X463" s="7" t="s">
        <v>2262</v>
      </c>
      <c r="Y463" s="6" t="s">
        <v>1296</v>
      </c>
    </row>
    <row r="464" spans="1:25" ht="30" customHeight="1" x14ac:dyDescent="0.15">
      <c r="A464" s="4"/>
      <c r="B464" s="10" t="s">
        <v>1446</v>
      </c>
      <c r="C464" s="25" t="s">
        <v>1453</v>
      </c>
      <c r="D464" s="24" t="s">
        <v>1424</v>
      </c>
      <c r="E464" s="18" t="s">
        <v>1163</v>
      </c>
      <c r="F464" s="8" t="s">
        <v>518</v>
      </c>
      <c r="G464" s="8" t="s">
        <v>524</v>
      </c>
      <c r="H464" s="10" t="s">
        <v>782</v>
      </c>
      <c r="I464" s="8"/>
      <c r="J464" s="8" t="s">
        <v>69</v>
      </c>
      <c r="K464" s="8" t="s">
        <v>155</v>
      </c>
      <c r="L464" s="8">
        <v>11</v>
      </c>
      <c r="M464" s="11" t="s">
        <v>349</v>
      </c>
      <c r="N464" s="8" t="s">
        <v>1884</v>
      </c>
      <c r="O464" s="12">
        <v>99</v>
      </c>
      <c r="P464" s="20" t="s">
        <v>1892</v>
      </c>
      <c r="Q464" s="29">
        <v>42</v>
      </c>
      <c r="R464" s="30">
        <v>0.84</v>
      </c>
      <c r="S464" s="8" t="str">
        <f t="shared" si="13"/>
        <v>A</v>
      </c>
      <c r="T464" s="8" t="s">
        <v>1896</v>
      </c>
      <c r="U464" s="31">
        <v>41</v>
      </c>
      <c r="V464" s="31" t="s">
        <v>1719</v>
      </c>
      <c r="W464" s="118" t="s">
        <v>2300</v>
      </c>
      <c r="X464" s="60"/>
      <c r="Y464" s="6" t="s">
        <v>1297</v>
      </c>
    </row>
    <row r="465" spans="1:25" ht="30" customHeight="1" x14ac:dyDescent="0.15">
      <c r="A465" s="4"/>
      <c r="B465" s="10" t="s">
        <v>1446</v>
      </c>
      <c r="C465" s="25" t="s">
        <v>1453</v>
      </c>
      <c r="D465" s="24" t="s">
        <v>1424</v>
      </c>
      <c r="E465" s="18" t="s">
        <v>1163</v>
      </c>
      <c r="F465" s="8" t="s">
        <v>314</v>
      </c>
      <c r="G465" s="8" t="s">
        <v>272</v>
      </c>
      <c r="H465" s="10" t="s">
        <v>1151</v>
      </c>
      <c r="I465" s="8"/>
      <c r="J465" s="8" t="s">
        <v>69</v>
      </c>
      <c r="K465" s="8" t="s">
        <v>196</v>
      </c>
      <c r="L465" s="8">
        <v>14</v>
      </c>
      <c r="M465" s="11" t="s">
        <v>349</v>
      </c>
      <c r="N465" s="8" t="s">
        <v>1884</v>
      </c>
      <c r="O465" s="12">
        <v>97.2</v>
      </c>
      <c r="P465" s="20" t="s">
        <v>1892</v>
      </c>
      <c r="Q465" s="29">
        <v>45</v>
      </c>
      <c r="R465" s="30">
        <v>0.9</v>
      </c>
      <c r="S465" s="8" t="str">
        <f t="shared" si="13"/>
        <v>A</v>
      </c>
      <c r="T465" s="8" t="s">
        <v>1896</v>
      </c>
      <c r="U465" s="31">
        <v>11</v>
      </c>
      <c r="V465" s="31" t="s">
        <v>1719</v>
      </c>
      <c r="W465" s="118" t="s">
        <v>2316</v>
      </c>
      <c r="X465" s="60"/>
      <c r="Y465" s="6" t="s">
        <v>1298</v>
      </c>
    </row>
    <row r="466" spans="1:25" ht="30" customHeight="1" x14ac:dyDescent="0.15">
      <c r="A466" s="4"/>
      <c r="B466" s="10" t="s">
        <v>1446</v>
      </c>
      <c r="C466" s="25" t="s">
        <v>1453</v>
      </c>
      <c r="D466" s="24" t="s">
        <v>1424</v>
      </c>
      <c r="E466" s="18" t="s">
        <v>1163</v>
      </c>
      <c r="F466" s="8" t="s">
        <v>264</v>
      </c>
      <c r="G466" s="8" t="s">
        <v>392</v>
      </c>
      <c r="H466" s="10" t="s">
        <v>783</v>
      </c>
      <c r="I466" s="8"/>
      <c r="J466" s="8" t="s">
        <v>69</v>
      </c>
      <c r="K466" s="8" t="s">
        <v>203</v>
      </c>
      <c r="L466" s="8">
        <v>8</v>
      </c>
      <c r="M466" s="11" t="s">
        <v>349</v>
      </c>
      <c r="N466" s="8" t="s">
        <v>1884</v>
      </c>
      <c r="O466" s="12">
        <v>98.8</v>
      </c>
      <c r="P466" s="20" t="s">
        <v>1892</v>
      </c>
      <c r="Q466" s="29">
        <v>38</v>
      </c>
      <c r="R466" s="30">
        <v>0.86299999999999999</v>
      </c>
      <c r="S466" s="8" t="str">
        <f t="shared" si="13"/>
        <v>A</v>
      </c>
      <c r="T466" s="8" t="s">
        <v>1896</v>
      </c>
      <c r="U466" s="31" t="s">
        <v>1796</v>
      </c>
      <c r="V466" s="31" t="s">
        <v>1719</v>
      </c>
      <c r="W466" s="118" t="s">
        <v>2305</v>
      </c>
      <c r="X466" s="60"/>
      <c r="Y466" s="6" t="s">
        <v>1814</v>
      </c>
    </row>
    <row r="467" spans="1:25" ht="30" customHeight="1" x14ac:dyDescent="0.15">
      <c r="A467" s="4"/>
      <c r="B467" s="10" t="s">
        <v>1446</v>
      </c>
      <c r="C467" s="25" t="s">
        <v>1453</v>
      </c>
      <c r="D467" s="24" t="s">
        <v>1424</v>
      </c>
      <c r="E467" s="18" t="s">
        <v>1163</v>
      </c>
      <c r="F467" s="8" t="s">
        <v>264</v>
      </c>
      <c r="G467" s="8" t="s">
        <v>264</v>
      </c>
      <c r="H467" s="10" t="s">
        <v>784</v>
      </c>
      <c r="I467" s="8"/>
      <c r="J467" s="8" t="s">
        <v>69</v>
      </c>
      <c r="K467" s="8" t="s">
        <v>19</v>
      </c>
      <c r="L467" s="8">
        <v>40</v>
      </c>
      <c r="M467" s="11" t="s">
        <v>349</v>
      </c>
      <c r="N467" s="8" t="s">
        <v>1883</v>
      </c>
      <c r="O467" s="12">
        <v>61.17</v>
      </c>
      <c r="P467" s="20" t="s">
        <v>1892</v>
      </c>
      <c r="Q467" s="29">
        <v>50</v>
      </c>
      <c r="R467" s="30">
        <v>1.25</v>
      </c>
      <c r="S467" s="8" t="str">
        <f t="shared" si="13"/>
        <v>A</v>
      </c>
      <c r="T467" s="8" t="s">
        <v>1896</v>
      </c>
      <c r="U467" s="31">
        <v>205</v>
      </c>
      <c r="V467" s="31" t="s">
        <v>1719</v>
      </c>
      <c r="W467" s="118"/>
      <c r="X467" s="60"/>
      <c r="Y467" s="6" t="s">
        <v>1299</v>
      </c>
    </row>
    <row r="468" spans="1:25" ht="30" customHeight="1" x14ac:dyDescent="0.15">
      <c r="A468" s="4"/>
      <c r="B468" s="10" t="s">
        <v>1446</v>
      </c>
      <c r="C468" s="25" t="s">
        <v>1453</v>
      </c>
      <c r="D468" s="24" t="s">
        <v>1424</v>
      </c>
      <c r="E468" s="10" t="s">
        <v>1163</v>
      </c>
      <c r="F468" s="8" t="s">
        <v>264</v>
      </c>
      <c r="G468" s="8" t="s">
        <v>280</v>
      </c>
      <c r="H468" s="10" t="s">
        <v>785</v>
      </c>
      <c r="I468" s="8"/>
      <c r="J468" s="8" t="s">
        <v>3</v>
      </c>
      <c r="K468" s="8" t="s">
        <v>74</v>
      </c>
      <c r="L468" s="8">
        <v>29</v>
      </c>
      <c r="M468" s="11" t="s">
        <v>349</v>
      </c>
      <c r="N468" s="8" t="s">
        <v>1883</v>
      </c>
      <c r="O468" s="12">
        <v>87</v>
      </c>
      <c r="P468" s="20" t="s">
        <v>1892</v>
      </c>
      <c r="Q468" s="29">
        <v>25</v>
      </c>
      <c r="R468" s="30">
        <v>0.625</v>
      </c>
      <c r="S468" s="8" t="str">
        <f t="shared" si="13"/>
        <v>A</v>
      </c>
      <c r="T468" s="8" t="s">
        <v>1896</v>
      </c>
      <c r="U468" s="31" t="s">
        <v>1796</v>
      </c>
      <c r="V468" s="31" t="s">
        <v>1719</v>
      </c>
      <c r="W468" s="118"/>
      <c r="X468" s="60"/>
      <c r="Y468" s="6" t="s">
        <v>1300</v>
      </c>
    </row>
    <row r="469" spans="1:25" ht="30" customHeight="1" x14ac:dyDescent="0.15">
      <c r="A469" s="4"/>
      <c r="B469" s="10" t="s">
        <v>1446</v>
      </c>
      <c r="C469" s="25" t="s">
        <v>1453</v>
      </c>
      <c r="D469" s="24" t="s">
        <v>1424</v>
      </c>
      <c r="E469" s="18" t="s">
        <v>1163</v>
      </c>
      <c r="F469" s="8" t="s">
        <v>537</v>
      </c>
      <c r="G469" s="8" t="s">
        <v>537</v>
      </c>
      <c r="H469" s="10" t="s">
        <v>786</v>
      </c>
      <c r="I469" s="8"/>
      <c r="J469" s="8" t="s">
        <v>69</v>
      </c>
      <c r="K469" s="8" t="s">
        <v>204</v>
      </c>
      <c r="L469" s="8">
        <v>12</v>
      </c>
      <c r="M469" s="11" t="s">
        <v>349</v>
      </c>
      <c r="N469" s="8" t="s">
        <v>1884</v>
      </c>
      <c r="O469" s="12">
        <v>97.2</v>
      </c>
      <c r="P469" s="20" t="s">
        <v>1892</v>
      </c>
      <c r="Q469" s="29">
        <v>29</v>
      </c>
      <c r="R469" s="30">
        <v>0.64400000000000002</v>
      </c>
      <c r="S469" s="8" t="str">
        <f t="shared" si="13"/>
        <v>A</v>
      </c>
      <c r="T469" s="8" t="s">
        <v>1896</v>
      </c>
      <c r="U469" s="31">
        <v>381</v>
      </c>
      <c r="V469" s="31" t="s">
        <v>1719</v>
      </c>
      <c r="W469" s="118" t="s">
        <v>2351</v>
      </c>
      <c r="X469" s="60"/>
      <c r="Y469" s="6" t="s">
        <v>1301</v>
      </c>
    </row>
    <row r="470" spans="1:25" ht="30" customHeight="1" x14ac:dyDescent="0.15">
      <c r="A470" s="4"/>
      <c r="B470" s="10" t="s">
        <v>1446</v>
      </c>
      <c r="C470" s="25" t="s">
        <v>1453</v>
      </c>
      <c r="D470" s="24" t="s">
        <v>1424</v>
      </c>
      <c r="E470" s="18" t="s">
        <v>1163</v>
      </c>
      <c r="F470" s="8" t="s">
        <v>321</v>
      </c>
      <c r="G470" s="8" t="s">
        <v>268</v>
      </c>
      <c r="H470" s="10" t="s">
        <v>793</v>
      </c>
      <c r="I470" s="8" t="s">
        <v>38</v>
      </c>
      <c r="J470" s="8" t="s">
        <v>2</v>
      </c>
      <c r="K470" s="8" t="s">
        <v>27</v>
      </c>
      <c r="L470" s="8">
        <v>21</v>
      </c>
      <c r="M470" s="11" t="s">
        <v>349</v>
      </c>
      <c r="N470" s="8" t="s">
        <v>1884</v>
      </c>
      <c r="O470" s="12">
        <v>192.21</v>
      </c>
      <c r="P470" s="20" t="s">
        <v>1892</v>
      </c>
      <c r="Q470" s="29">
        <v>83</v>
      </c>
      <c r="R470" s="30">
        <v>0.83</v>
      </c>
      <c r="S470" s="8" t="str">
        <f t="shared" si="13"/>
        <v>A</v>
      </c>
      <c r="T470" s="8" t="s">
        <v>1896</v>
      </c>
      <c r="U470" s="31" t="s">
        <v>1796</v>
      </c>
      <c r="V470" s="31" t="s">
        <v>1719</v>
      </c>
      <c r="W470" s="118" t="s">
        <v>2297</v>
      </c>
      <c r="X470" s="60" t="s">
        <v>1387</v>
      </c>
      <c r="Y470" s="6" t="s">
        <v>1302</v>
      </c>
    </row>
    <row r="471" spans="1:25" ht="30" customHeight="1" x14ac:dyDescent="0.15">
      <c r="A471" s="4"/>
      <c r="B471" s="10" t="s">
        <v>1446</v>
      </c>
      <c r="C471" s="25" t="s">
        <v>1453</v>
      </c>
      <c r="D471" s="24" t="s">
        <v>1424</v>
      </c>
      <c r="E471" s="18" t="s">
        <v>1163</v>
      </c>
      <c r="F471" s="8" t="s">
        <v>367</v>
      </c>
      <c r="G471" s="8" t="s">
        <v>377</v>
      </c>
      <c r="H471" s="10" t="s">
        <v>787</v>
      </c>
      <c r="I471" s="8" t="s">
        <v>38</v>
      </c>
      <c r="J471" s="8" t="s">
        <v>2</v>
      </c>
      <c r="K471" s="8" t="s">
        <v>16</v>
      </c>
      <c r="L471" s="8">
        <v>49</v>
      </c>
      <c r="M471" s="11" t="s">
        <v>349</v>
      </c>
      <c r="N471" s="8" t="s">
        <v>1882</v>
      </c>
      <c r="O471" s="12">
        <v>61.6</v>
      </c>
      <c r="P471" s="20" t="s">
        <v>1892</v>
      </c>
      <c r="Q471" s="29">
        <v>9</v>
      </c>
      <c r="R471" s="30">
        <v>0.45</v>
      </c>
      <c r="S471" s="8" t="str">
        <f t="shared" si="13"/>
        <v>B</v>
      </c>
      <c r="T471" s="8" t="s">
        <v>1896</v>
      </c>
      <c r="U471" s="31" t="s">
        <v>1796</v>
      </c>
      <c r="V471" s="31" t="s">
        <v>1719</v>
      </c>
      <c r="W471" s="118"/>
      <c r="X471" s="7" t="s">
        <v>1401</v>
      </c>
      <c r="Y471" s="6" t="s">
        <v>2265</v>
      </c>
    </row>
    <row r="472" spans="1:25" ht="30" customHeight="1" x14ac:dyDescent="0.15">
      <c r="A472" s="4"/>
      <c r="B472" s="10" t="s">
        <v>1446</v>
      </c>
      <c r="C472" s="25" t="s">
        <v>1453</v>
      </c>
      <c r="D472" s="24" t="s">
        <v>1424</v>
      </c>
      <c r="E472" s="18" t="s">
        <v>1163</v>
      </c>
      <c r="F472" s="8" t="s">
        <v>367</v>
      </c>
      <c r="G472" s="8" t="s">
        <v>375</v>
      </c>
      <c r="H472" s="10" t="s">
        <v>788</v>
      </c>
      <c r="I472" s="8" t="s">
        <v>38</v>
      </c>
      <c r="J472" s="8" t="s">
        <v>2</v>
      </c>
      <c r="K472" s="8" t="s">
        <v>4</v>
      </c>
      <c r="L472" s="8">
        <v>46</v>
      </c>
      <c r="M472" s="11" t="s">
        <v>349</v>
      </c>
      <c r="N472" s="8" t="s">
        <v>1882</v>
      </c>
      <c r="O472" s="12">
        <v>56.3</v>
      </c>
      <c r="P472" s="20" t="s">
        <v>1892</v>
      </c>
      <c r="Q472" s="29">
        <v>28</v>
      </c>
      <c r="R472" s="30">
        <v>0.93300000000000005</v>
      </c>
      <c r="S472" s="8" t="str">
        <f t="shared" si="13"/>
        <v>A</v>
      </c>
      <c r="T472" s="8" t="s">
        <v>1896</v>
      </c>
      <c r="U472" s="31">
        <v>49</v>
      </c>
      <c r="V472" s="31" t="s">
        <v>1719</v>
      </c>
      <c r="W472" s="118" t="s">
        <v>2422</v>
      </c>
      <c r="X472" s="7" t="s">
        <v>1395</v>
      </c>
      <c r="Y472" s="6" t="s">
        <v>1303</v>
      </c>
    </row>
    <row r="473" spans="1:25" ht="30" customHeight="1" x14ac:dyDescent="0.15">
      <c r="A473" s="4"/>
      <c r="B473" s="10" t="s">
        <v>1446</v>
      </c>
      <c r="C473" s="25" t="s">
        <v>1453</v>
      </c>
      <c r="D473" s="24" t="s">
        <v>1424</v>
      </c>
      <c r="E473" s="18" t="s">
        <v>1163</v>
      </c>
      <c r="F473" s="8" t="s">
        <v>367</v>
      </c>
      <c r="G473" s="8" t="s">
        <v>373</v>
      </c>
      <c r="H473" s="10" t="s">
        <v>789</v>
      </c>
      <c r="I473" s="8"/>
      <c r="J473" s="8" t="s">
        <v>69</v>
      </c>
      <c r="K473" s="8" t="s">
        <v>18</v>
      </c>
      <c r="L473" s="8">
        <v>34</v>
      </c>
      <c r="M473" s="11" t="s">
        <v>349</v>
      </c>
      <c r="N473" s="8" t="s">
        <v>1882</v>
      </c>
      <c r="O473" s="12">
        <v>657</v>
      </c>
      <c r="P473" s="20" t="s">
        <v>1892</v>
      </c>
      <c r="Q473" s="29">
        <v>39</v>
      </c>
      <c r="R473" s="30">
        <v>0.97499999999999998</v>
      </c>
      <c r="S473" s="8" t="str">
        <f t="shared" si="13"/>
        <v>A</v>
      </c>
      <c r="T473" s="8" t="s">
        <v>1896</v>
      </c>
      <c r="U473" s="31">
        <v>11</v>
      </c>
      <c r="V473" s="31" t="s">
        <v>1719</v>
      </c>
      <c r="W473" s="118"/>
      <c r="X473" s="60"/>
      <c r="Y473" s="6" t="s">
        <v>1304</v>
      </c>
    </row>
    <row r="474" spans="1:25" ht="30" customHeight="1" x14ac:dyDescent="0.15">
      <c r="A474" s="4"/>
      <c r="B474" s="10" t="s">
        <v>1446</v>
      </c>
      <c r="C474" s="25" t="s">
        <v>1453</v>
      </c>
      <c r="D474" s="24" t="s">
        <v>1424</v>
      </c>
      <c r="E474" s="18" t="s">
        <v>1163</v>
      </c>
      <c r="F474" s="8" t="s">
        <v>367</v>
      </c>
      <c r="G474" s="8" t="s">
        <v>370</v>
      </c>
      <c r="H474" s="10" t="s">
        <v>790</v>
      </c>
      <c r="I474" s="8"/>
      <c r="J474" s="8" t="s">
        <v>69</v>
      </c>
      <c r="K474" s="8" t="s">
        <v>67</v>
      </c>
      <c r="L474" s="8">
        <v>36</v>
      </c>
      <c r="M474" s="11" t="s">
        <v>349</v>
      </c>
      <c r="N474" s="8" t="s">
        <v>1882</v>
      </c>
      <c r="O474" s="12">
        <v>410</v>
      </c>
      <c r="P474" s="20" t="s">
        <v>1892</v>
      </c>
      <c r="Q474" s="29">
        <v>38</v>
      </c>
      <c r="R474" s="30">
        <v>0.95</v>
      </c>
      <c r="S474" s="8" t="str">
        <f t="shared" ref="S474:S478" si="14">IF(R474="-","-",IF(ISNUMBER(R474),IF(R474&gt;=0.6,"A",IF(R474&gt;=0.3,"B","C")),"C"))</f>
        <v>A</v>
      </c>
      <c r="T474" s="8" t="s">
        <v>1896</v>
      </c>
      <c r="U474" s="31">
        <v>11</v>
      </c>
      <c r="V474" s="31" t="s">
        <v>1719</v>
      </c>
      <c r="W474" s="118"/>
      <c r="X474" s="60"/>
      <c r="Y474" s="6" t="s">
        <v>1305</v>
      </c>
    </row>
    <row r="475" spans="1:25" ht="30" customHeight="1" x14ac:dyDescent="0.15">
      <c r="A475" s="4"/>
      <c r="B475" s="10" t="s">
        <v>1446</v>
      </c>
      <c r="C475" s="25" t="s">
        <v>1453</v>
      </c>
      <c r="D475" s="24" t="s">
        <v>1424</v>
      </c>
      <c r="E475" s="18" t="s">
        <v>1163</v>
      </c>
      <c r="F475" s="8" t="s">
        <v>572</v>
      </c>
      <c r="G475" s="8" t="s">
        <v>1144</v>
      </c>
      <c r="H475" s="10" t="s">
        <v>1828</v>
      </c>
      <c r="I475" s="8" t="s">
        <v>66</v>
      </c>
      <c r="J475" s="8" t="s">
        <v>2</v>
      </c>
      <c r="K475" s="8" t="s">
        <v>15</v>
      </c>
      <c r="L475" s="8">
        <v>52</v>
      </c>
      <c r="M475" s="11" t="s">
        <v>349</v>
      </c>
      <c r="N475" s="8" t="s">
        <v>1883</v>
      </c>
      <c r="O475" s="12">
        <v>146</v>
      </c>
      <c r="P475" s="20" t="s">
        <v>1892</v>
      </c>
      <c r="Q475" s="29">
        <v>41</v>
      </c>
      <c r="R475" s="30">
        <v>0.91100000000000003</v>
      </c>
      <c r="S475" s="8" t="str">
        <f t="shared" si="14"/>
        <v>A</v>
      </c>
      <c r="T475" s="8" t="s">
        <v>1896</v>
      </c>
      <c r="U475" s="31">
        <v>619</v>
      </c>
      <c r="V475" s="31" t="s">
        <v>1719</v>
      </c>
      <c r="W475" s="118"/>
      <c r="X475" s="109" t="s">
        <v>2180</v>
      </c>
      <c r="Y475" s="6" t="s">
        <v>1572</v>
      </c>
    </row>
    <row r="476" spans="1:25" s="4" customFormat="1" ht="30" customHeight="1" x14ac:dyDescent="0.15">
      <c r="B476" s="10" t="s">
        <v>1446</v>
      </c>
      <c r="C476" s="25" t="s">
        <v>1453</v>
      </c>
      <c r="D476" s="25" t="s">
        <v>1424</v>
      </c>
      <c r="E476" s="10" t="s">
        <v>1163</v>
      </c>
      <c r="F476" s="8" t="s">
        <v>572</v>
      </c>
      <c r="G476" s="8" t="s">
        <v>435</v>
      </c>
      <c r="H476" s="10" t="s">
        <v>1889</v>
      </c>
      <c r="I476" s="8" t="s">
        <v>38</v>
      </c>
      <c r="J476" s="8" t="s">
        <v>2</v>
      </c>
      <c r="K476" s="8" t="s">
        <v>6</v>
      </c>
      <c r="L476" s="8">
        <v>55</v>
      </c>
      <c r="M476" s="11" t="s">
        <v>255</v>
      </c>
      <c r="N476" s="8" t="s">
        <v>1882</v>
      </c>
      <c r="O476" s="12">
        <v>105</v>
      </c>
      <c r="P476" s="20" t="s">
        <v>1892</v>
      </c>
      <c r="Q476" s="29" t="s">
        <v>1698</v>
      </c>
      <c r="R476" s="71" t="s">
        <v>1698</v>
      </c>
      <c r="S476" s="8" t="str">
        <f t="shared" si="14"/>
        <v>-</v>
      </c>
      <c r="T476" s="8" t="s">
        <v>1896</v>
      </c>
      <c r="U476" s="31" t="s">
        <v>1698</v>
      </c>
      <c r="V476" s="31" t="s">
        <v>1719</v>
      </c>
      <c r="W476" s="118" t="s">
        <v>2307</v>
      </c>
      <c r="X476" s="61" t="s">
        <v>1811</v>
      </c>
      <c r="Y476" s="13" t="s">
        <v>1285</v>
      </c>
    </row>
    <row r="477" spans="1:25" ht="30" customHeight="1" x14ac:dyDescent="0.15">
      <c r="A477" s="4"/>
      <c r="B477" s="10" t="s">
        <v>1446</v>
      </c>
      <c r="C477" s="25" t="s">
        <v>1453</v>
      </c>
      <c r="D477" s="24" t="s">
        <v>1424</v>
      </c>
      <c r="E477" s="18" t="s">
        <v>1163</v>
      </c>
      <c r="F477" s="8" t="s">
        <v>572</v>
      </c>
      <c r="G477" s="8" t="s">
        <v>341</v>
      </c>
      <c r="H477" s="10" t="s">
        <v>1829</v>
      </c>
      <c r="I477" s="8"/>
      <c r="J477" s="8" t="s">
        <v>69</v>
      </c>
      <c r="K477" s="8" t="s">
        <v>1157</v>
      </c>
      <c r="L477" s="8">
        <v>2</v>
      </c>
      <c r="M477" s="11"/>
      <c r="N477" s="8" t="s">
        <v>1884</v>
      </c>
      <c r="O477" s="12">
        <v>84.41</v>
      </c>
      <c r="P477" s="20" t="s">
        <v>1892</v>
      </c>
      <c r="Q477" s="29">
        <v>39</v>
      </c>
      <c r="R477" s="30">
        <v>0.97499999999999998</v>
      </c>
      <c r="S477" s="8" t="str">
        <f t="shared" si="14"/>
        <v>A</v>
      </c>
      <c r="T477" s="8" t="s">
        <v>1896</v>
      </c>
      <c r="U477" s="31">
        <v>2</v>
      </c>
      <c r="V477" s="31" t="s">
        <v>1719</v>
      </c>
      <c r="W477" s="118" t="s">
        <v>2422</v>
      </c>
      <c r="X477" s="60"/>
      <c r="Y477" s="6" t="s">
        <v>1610</v>
      </c>
    </row>
    <row r="478" spans="1:25" ht="30" customHeight="1" x14ac:dyDescent="0.15">
      <c r="A478" s="4"/>
      <c r="B478" s="10" t="s">
        <v>1446</v>
      </c>
      <c r="C478" s="25" t="s">
        <v>1453</v>
      </c>
      <c r="D478" s="24" t="s">
        <v>1424</v>
      </c>
      <c r="E478" s="18" t="s">
        <v>1163</v>
      </c>
      <c r="F478" s="8" t="s">
        <v>572</v>
      </c>
      <c r="G478" s="8" t="s">
        <v>341</v>
      </c>
      <c r="H478" s="10" t="s">
        <v>1830</v>
      </c>
      <c r="I478" s="8"/>
      <c r="J478" s="8" t="s">
        <v>69</v>
      </c>
      <c r="K478" s="8" t="s">
        <v>1157</v>
      </c>
      <c r="L478" s="8">
        <v>2</v>
      </c>
      <c r="M478" s="11"/>
      <c r="N478" s="8" t="s">
        <v>1884</v>
      </c>
      <c r="O478" s="12">
        <v>98</v>
      </c>
      <c r="P478" s="20" t="s">
        <v>1892</v>
      </c>
      <c r="Q478" s="29">
        <v>39</v>
      </c>
      <c r="R478" s="30">
        <v>0.81499999999999995</v>
      </c>
      <c r="S478" s="8" t="str">
        <f t="shared" si="14"/>
        <v>A</v>
      </c>
      <c r="T478" s="8" t="s">
        <v>1896</v>
      </c>
      <c r="U478" s="31">
        <v>2</v>
      </c>
      <c r="V478" s="31" t="s">
        <v>1719</v>
      </c>
      <c r="W478" s="118" t="s">
        <v>2422</v>
      </c>
      <c r="X478" s="60"/>
      <c r="Y478" s="6" t="s">
        <v>1610</v>
      </c>
    </row>
    <row r="479" spans="1:25" s="4" customFormat="1" ht="30" customHeight="1" x14ac:dyDescent="0.15">
      <c r="B479" s="10" t="s">
        <v>1446</v>
      </c>
      <c r="C479" s="25" t="s">
        <v>1608</v>
      </c>
      <c r="D479" s="25" t="s">
        <v>1424</v>
      </c>
      <c r="E479" s="10" t="s">
        <v>1163</v>
      </c>
      <c r="F479" s="8" t="s">
        <v>560</v>
      </c>
      <c r="G479" s="8" t="s">
        <v>1589</v>
      </c>
      <c r="H479" s="10" t="s">
        <v>1932</v>
      </c>
      <c r="I479" s="8"/>
      <c r="J479" s="8" t="s">
        <v>1136</v>
      </c>
      <c r="K479" s="8" t="s">
        <v>1159</v>
      </c>
      <c r="L479" s="8">
        <v>1</v>
      </c>
      <c r="M479" s="11"/>
      <c r="N479" s="8" t="s">
        <v>1882</v>
      </c>
      <c r="O479" s="12">
        <v>151</v>
      </c>
      <c r="P479" s="8" t="s">
        <v>1892</v>
      </c>
      <c r="Q479" s="72" t="s">
        <v>244</v>
      </c>
      <c r="R479" s="73" t="s">
        <v>244</v>
      </c>
      <c r="S479" s="8" t="s">
        <v>83</v>
      </c>
      <c r="T479" s="8" t="s">
        <v>1896</v>
      </c>
      <c r="U479" s="74" t="s">
        <v>244</v>
      </c>
      <c r="V479" s="75" t="s">
        <v>1719</v>
      </c>
      <c r="W479" s="118" t="s">
        <v>2353</v>
      </c>
      <c r="X479" s="61"/>
      <c r="Y479" s="13" t="s">
        <v>1723</v>
      </c>
    </row>
    <row r="480" spans="1:25" ht="30" customHeight="1" x14ac:dyDescent="0.15">
      <c r="A480" s="4"/>
      <c r="B480" s="10" t="s">
        <v>1446</v>
      </c>
      <c r="C480" s="25" t="s">
        <v>1453</v>
      </c>
      <c r="D480" s="25" t="s">
        <v>1424</v>
      </c>
      <c r="E480" s="10" t="s">
        <v>1163</v>
      </c>
      <c r="F480" s="8" t="s">
        <v>560</v>
      </c>
      <c r="G480" s="8" t="s">
        <v>748</v>
      </c>
      <c r="H480" s="10" t="s">
        <v>1831</v>
      </c>
      <c r="I480" s="8" t="s">
        <v>66</v>
      </c>
      <c r="J480" s="8" t="s">
        <v>1137</v>
      </c>
      <c r="K480" s="8" t="s">
        <v>1150</v>
      </c>
      <c r="L480" s="8">
        <v>24</v>
      </c>
      <c r="M480" s="11"/>
      <c r="N480" s="8" t="s">
        <v>1884</v>
      </c>
      <c r="O480" s="12">
        <v>136</v>
      </c>
      <c r="P480" s="20" t="s">
        <v>1892</v>
      </c>
      <c r="Q480" s="29">
        <v>55</v>
      </c>
      <c r="R480" s="30">
        <v>1.5269999999999999</v>
      </c>
      <c r="S480" s="8" t="str">
        <f t="shared" ref="S480:S504" si="15">IF(R480="-","-",IF(ISNUMBER(R480),IF(R480&gt;=0.6,"A",IF(R480&gt;=0.3,"B","C")),"C"))</f>
        <v>A</v>
      </c>
      <c r="T480" s="8" t="s">
        <v>1896</v>
      </c>
      <c r="U480" s="31" t="s">
        <v>1796</v>
      </c>
      <c r="V480" s="31" t="s">
        <v>1719</v>
      </c>
      <c r="W480" s="118" t="s">
        <v>2349</v>
      </c>
      <c r="X480" s="7" t="s">
        <v>1396</v>
      </c>
      <c r="Y480" s="6" t="s">
        <v>1613</v>
      </c>
    </row>
    <row r="481" spans="1:32" ht="30" customHeight="1" x14ac:dyDescent="0.15">
      <c r="A481" s="4"/>
      <c r="B481" s="10" t="s">
        <v>1446</v>
      </c>
      <c r="C481" s="25" t="s">
        <v>1608</v>
      </c>
      <c r="D481" s="25" t="s">
        <v>1424</v>
      </c>
      <c r="E481" s="10" t="s">
        <v>1163</v>
      </c>
      <c r="F481" s="8" t="s">
        <v>560</v>
      </c>
      <c r="G481" s="8" t="s">
        <v>1705</v>
      </c>
      <c r="H481" s="10" t="s">
        <v>780</v>
      </c>
      <c r="I481" s="8" t="s">
        <v>66</v>
      </c>
      <c r="J481" s="8" t="s">
        <v>1706</v>
      </c>
      <c r="K481" s="8" t="s">
        <v>1707</v>
      </c>
      <c r="L481" s="8">
        <v>47</v>
      </c>
      <c r="M481" s="11"/>
      <c r="N481" s="8" t="s">
        <v>1882</v>
      </c>
      <c r="O481" s="12">
        <v>106</v>
      </c>
      <c r="P481" s="20" t="s">
        <v>1892</v>
      </c>
      <c r="Q481" s="29">
        <v>25</v>
      </c>
      <c r="R481" s="30">
        <v>0.42</v>
      </c>
      <c r="S481" s="8" t="str">
        <f t="shared" si="15"/>
        <v>B</v>
      </c>
      <c r="T481" s="8" t="s">
        <v>1896</v>
      </c>
      <c r="U481" s="31" t="s">
        <v>1796</v>
      </c>
      <c r="V481" s="31" t="s">
        <v>1719</v>
      </c>
      <c r="W481" s="118" t="s">
        <v>2349</v>
      </c>
      <c r="X481" s="7" t="s">
        <v>1810</v>
      </c>
      <c r="Y481" s="6" t="s">
        <v>1724</v>
      </c>
    </row>
    <row r="482" spans="1:32" ht="30" customHeight="1" x14ac:dyDescent="0.15">
      <c r="A482" s="4"/>
      <c r="B482" s="10" t="s">
        <v>1446</v>
      </c>
      <c r="C482" s="25" t="s">
        <v>1453</v>
      </c>
      <c r="D482" s="24" t="s">
        <v>1424</v>
      </c>
      <c r="E482" s="18" t="s">
        <v>1163</v>
      </c>
      <c r="F482" s="8" t="s">
        <v>574</v>
      </c>
      <c r="G482" s="8" t="s">
        <v>834</v>
      </c>
      <c r="H482" s="10" t="s">
        <v>1832</v>
      </c>
      <c r="I482" s="8"/>
      <c r="J482" s="8" t="s">
        <v>69</v>
      </c>
      <c r="K482" s="8" t="s">
        <v>354</v>
      </c>
      <c r="L482" s="8">
        <v>5</v>
      </c>
      <c r="M482" s="11"/>
      <c r="N482" s="8" t="s">
        <v>1884</v>
      </c>
      <c r="O482" s="12">
        <v>88.5</v>
      </c>
      <c r="P482" s="20" t="s">
        <v>1892</v>
      </c>
      <c r="Q482" s="29">
        <v>27</v>
      </c>
      <c r="R482" s="30">
        <v>0.75</v>
      </c>
      <c r="S482" s="8" t="str">
        <f t="shared" si="15"/>
        <v>A</v>
      </c>
      <c r="T482" s="8" t="s">
        <v>1896</v>
      </c>
      <c r="U482" s="31">
        <v>11</v>
      </c>
      <c r="V482" s="31" t="s">
        <v>1719</v>
      </c>
      <c r="W482" s="118" t="s">
        <v>2340</v>
      </c>
      <c r="X482" s="60"/>
      <c r="Y482" s="13" t="s">
        <v>1612</v>
      </c>
    </row>
    <row r="483" spans="1:32" ht="30" customHeight="1" x14ac:dyDescent="0.15">
      <c r="A483" s="4"/>
      <c r="B483" s="10" t="s">
        <v>1446</v>
      </c>
      <c r="C483" s="25" t="s">
        <v>1453</v>
      </c>
      <c r="D483" s="24" t="s">
        <v>1424</v>
      </c>
      <c r="E483" s="18" t="s">
        <v>1163</v>
      </c>
      <c r="F483" s="8" t="s">
        <v>574</v>
      </c>
      <c r="G483" s="8" t="s">
        <v>834</v>
      </c>
      <c r="H483" s="10" t="s">
        <v>1833</v>
      </c>
      <c r="I483" s="8"/>
      <c r="J483" s="8" t="s">
        <v>69</v>
      </c>
      <c r="K483" s="8" t="s">
        <v>354</v>
      </c>
      <c r="L483" s="8">
        <v>5</v>
      </c>
      <c r="M483" s="11"/>
      <c r="N483" s="8" t="s">
        <v>1884</v>
      </c>
      <c r="O483" s="12">
        <v>88.5</v>
      </c>
      <c r="P483" s="20" t="s">
        <v>1892</v>
      </c>
      <c r="Q483" s="41">
        <v>29</v>
      </c>
      <c r="R483" s="30">
        <v>0.80500000000000005</v>
      </c>
      <c r="S483" s="8" t="str">
        <f t="shared" si="15"/>
        <v>A</v>
      </c>
      <c r="T483" s="8" t="s">
        <v>1896</v>
      </c>
      <c r="U483" s="31" t="s">
        <v>1796</v>
      </c>
      <c r="V483" s="31" t="s">
        <v>1719</v>
      </c>
      <c r="W483" s="118" t="s">
        <v>2340</v>
      </c>
      <c r="X483" s="60"/>
      <c r="Y483" s="13" t="s">
        <v>1637</v>
      </c>
    </row>
    <row r="484" spans="1:32" ht="30" customHeight="1" x14ac:dyDescent="0.15">
      <c r="A484" s="4"/>
      <c r="B484" s="10" t="s">
        <v>1446</v>
      </c>
      <c r="C484" s="25" t="s">
        <v>1608</v>
      </c>
      <c r="D484" s="24" t="s">
        <v>1424</v>
      </c>
      <c r="E484" s="18" t="s">
        <v>1163</v>
      </c>
      <c r="F484" s="8" t="s">
        <v>346</v>
      </c>
      <c r="G484" s="8" t="s">
        <v>1149</v>
      </c>
      <c r="H484" s="10" t="s">
        <v>1834</v>
      </c>
      <c r="I484" s="8" t="s">
        <v>66</v>
      </c>
      <c r="J484" s="8" t="s">
        <v>69</v>
      </c>
      <c r="K484" s="8" t="s">
        <v>1148</v>
      </c>
      <c r="L484" s="8">
        <v>46</v>
      </c>
      <c r="M484" s="11"/>
      <c r="N484" s="8" t="s">
        <v>1883</v>
      </c>
      <c r="O484" s="12">
        <v>126</v>
      </c>
      <c r="P484" s="20" t="s">
        <v>1892</v>
      </c>
      <c r="Q484" s="41">
        <v>28</v>
      </c>
      <c r="R484" s="30">
        <v>0.4</v>
      </c>
      <c r="S484" s="8" t="str">
        <f t="shared" si="15"/>
        <v>B</v>
      </c>
      <c r="T484" s="8" t="s">
        <v>1896</v>
      </c>
      <c r="U484" s="31">
        <v>106</v>
      </c>
      <c r="V484" s="31" t="s">
        <v>1719</v>
      </c>
      <c r="W484" s="118"/>
      <c r="X484" s="60" t="s">
        <v>2268</v>
      </c>
      <c r="Y484" s="13" t="s">
        <v>1611</v>
      </c>
    </row>
    <row r="485" spans="1:32" s="4" customFormat="1" ht="30" customHeight="1" x14ac:dyDescent="0.15">
      <c r="B485" s="10" t="s">
        <v>1446</v>
      </c>
      <c r="C485" s="25" t="s">
        <v>1608</v>
      </c>
      <c r="D485" s="25" t="s">
        <v>1424</v>
      </c>
      <c r="E485" s="10" t="s">
        <v>1163</v>
      </c>
      <c r="F485" s="8" t="s">
        <v>563</v>
      </c>
      <c r="G485" s="8" t="s">
        <v>809</v>
      </c>
      <c r="H485" s="10" t="s">
        <v>1835</v>
      </c>
      <c r="I485" s="8" t="s">
        <v>66</v>
      </c>
      <c r="J485" s="8" t="s">
        <v>1137</v>
      </c>
      <c r="K485" s="8" t="s">
        <v>1687</v>
      </c>
      <c r="L485" s="8">
        <v>28</v>
      </c>
      <c r="M485" s="11"/>
      <c r="N485" s="8" t="s">
        <v>1882</v>
      </c>
      <c r="O485" s="12" t="s">
        <v>1609</v>
      </c>
      <c r="P485" s="20" t="s">
        <v>1892</v>
      </c>
      <c r="Q485" s="41">
        <v>73</v>
      </c>
      <c r="R485" s="42">
        <v>0.91200000000000003</v>
      </c>
      <c r="S485" s="8" t="str">
        <f t="shared" si="15"/>
        <v>A</v>
      </c>
      <c r="T485" s="8" t="s">
        <v>1896</v>
      </c>
      <c r="U485" s="31" t="s">
        <v>1796</v>
      </c>
      <c r="V485" s="44" t="s">
        <v>1719</v>
      </c>
      <c r="W485" s="118" t="s">
        <v>2423</v>
      </c>
      <c r="X485" s="116" t="s">
        <v>2233</v>
      </c>
      <c r="Y485" s="13" t="s">
        <v>2229</v>
      </c>
    </row>
    <row r="486" spans="1:32" s="4" customFormat="1" ht="30" customHeight="1" x14ac:dyDescent="0.15">
      <c r="B486" s="10" t="s">
        <v>1446</v>
      </c>
      <c r="C486" s="25" t="s">
        <v>1453</v>
      </c>
      <c r="D486" s="25" t="s">
        <v>1424</v>
      </c>
      <c r="E486" s="10" t="s">
        <v>1163</v>
      </c>
      <c r="F486" s="8" t="s">
        <v>290</v>
      </c>
      <c r="G486" s="8" t="s">
        <v>505</v>
      </c>
      <c r="H486" s="10" t="s">
        <v>1827</v>
      </c>
      <c r="I486" s="8"/>
      <c r="J486" s="8" t="s">
        <v>1808</v>
      </c>
      <c r="K486" s="8" t="s">
        <v>1807</v>
      </c>
      <c r="L486" s="8">
        <v>0</v>
      </c>
      <c r="M486" s="11" t="s">
        <v>349</v>
      </c>
      <c r="N486" s="8" t="s">
        <v>1884</v>
      </c>
      <c r="O486" s="12">
        <v>271</v>
      </c>
      <c r="P486" s="20" t="s">
        <v>1892</v>
      </c>
      <c r="Q486" s="29" t="s">
        <v>1806</v>
      </c>
      <c r="R486" s="30" t="s">
        <v>1806</v>
      </c>
      <c r="S486" s="8" t="str">
        <f t="shared" si="15"/>
        <v>-</v>
      </c>
      <c r="T486" s="8" t="s">
        <v>1896</v>
      </c>
      <c r="U486" s="31" t="s">
        <v>244</v>
      </c>
      <c r="V486" s="31" t="s">
        <v>1692</v>
      </c>
      <c r="W486" s="118" t="s">
        <v>2297</v>
      </c>
      <c r="X486" s="61"/>
      <c r="Y486" s="13" t="s">
        <v>1970</v>
      </c>
    </row>
    <row r="487" spans="1:32" ht="30" customHeight="1" x14ac:dyDescent="0.15">
      <c r="A487" s="4"/>
      <c r="B487" s="10" t="s">
        <v>1446</v>
      </c>
      <c r="C487" s="25" t="s">
        <v>1454</v>
      </c>
      <c r="D487" s="24" t="s">
        <v>1411</v>
      </c>
      <c r="E487" s="18" t="s">
        <v>1175</v>
      </c>
      <c r="F487" s="8" t="s">
        <v>290</v>
      </c>
      <c r="G487" s="8" t="s">
        <v>265</v>
      </c>
      <c r="H487" s="10" t="s">
        <v>794</v>
      </c>
      <c r="I487" s="8"/>
      <c r="J487" s="8" t="s">
        <v>2</v>
      </c>
      <c r="K487" s="8" t="s">
        <v>15</v>
      </c>
      <c r="L487" s="8">
        <v>52</v>
      </c>
      <c r="M487" s="11"/>
      <c r="N487" s="8" t="s">
        <v>1883</v>
      </c>
      <c r="O487" s="12">
        <v>1150.49</v>
      </c>
      <c r="P487" s="20" t="s">
        <v>1892</v>
      </c>
      <c r="Q487" s="29">
        <v>74</v>
      </c>
      <c r="R487" s="30">
        <v>0.6166666666666667</v>
      </c>
      <c r="S487" s="8" t="str">
        <f t="shared" si="15"/>
        <v>A</v>
      </c>
      <c r="T487" s="8" t="s">
        <v>1894</v>
      </c>
      <c r="U487" s="31">
        <v>46526</v>
      </c>
      <c r="V487" s="31">
        <v>8081</v>
      </c>
      <c r="W487" s="118" t="s">
        <v>2303</v>
      </c>
      <c r="X487" s="60"/>
      <c r="Y487" s="6" t="s">
        <v>1901</v>
      </c>
      <c r="Z487" s="131" t="s">
        <v>2129</v>
      </c>
      <c r="AA487" s="132"/>
      <c r="AB487" s="132"/>
      <c r="AC487" s="132"/>
      <c r="AD487" s="101"/>
      <c r="AE487" s="101"/>
      <c r="AF487" s="101"/>
    </row>
    <row r="488" spans="1:32" ht="30" customHeight="1" x14ac:dyDescent="0.15">
      <c r="A488" s="4"/>
      <c r="B488" s="10" t="s">
        <v>1446</v>
      </c>
      <c r="C488" s="25" t="s">
        <v>1454</v>
      </c>
      <c r="D488" s="24" t="s">
        <v>1411</v>
      </c>
      <c r="E488" s="18" t="s">
        <v>1175</v>
      </c>
      <c r="F488" s="8" t="s">
        <v>290</v>
      </c>
      <c r="G488" s="8" t="s">
        <v>507</v>
      </c>
      <c r="H488" s="10" t="s">
        <v>795</v>
      </c>
      <c r="I488" s="8"/>
      <c r="J488" s="8" t="s">
        <v>2</v>
      </c>
      <c r="K488" s="8" t="s">
        <v>8</v>
      </c>
      <c r="L488" s="8">
        <v>54</v>
      </c>
      <c r="M488" s="11" t="s">
        <v>349</v>
      </c>
      <c r="N488" s="8" t="s">
        <v>1883</v>
      </c>
      <c r="O488" s="12">
        <v>519.29999999999995</v>
      </c>
      <c r="P488" s="20" t="s">
        <v>1892</v>
      </c>
      <c r="Q488" s="29">
        <v>66</v>
      </c>
      <c r="R488" s="30">
        <v>0.77647058823529413</v>
      </c>
      <c r="S488" s="8" t="str">
        <f t="shared" si="15"/>
        <v>A</v>
      </c>
      <c r="T488" s="8" t="s">
        <v>1894</v>
      </c>
      <c r="U488" s="31">
        <v>40133</v>
      </c>
      <c r="V488" s="31">
        <v>7559</v>
      </c>
      <c r="W488" s="118" t="s">
        <v>2303</v>
      </c>
      <c r="X488" s="60"/>
      <c r="Y488" s="6" t="s">
        <v>1306</v>
      </c>
      <c r="Z488" s="131"/>
      <c r="AA488" s="132"/>
      <c r="AB488" s="132"/>
      <c r="AC488" s="132"/>
      <c r="AD488" s="101"/>
      <c r="AE488" s="101"/>
      <c r="AF488" s="101"/>
    </row>
    <row r="489" spans="1:32" ht="30" customHeight="1" x14ac:dyDescent="0.15">
      <c r="A489" s="4"/>
      <c r="B489" s="10" t="s">
        <v>1446</v>
      </c>
      <c r="C489" s="25" t="s">
        <v>1454</v>
      </c>
      <c r="D489" s="24" t="s">
        <v>1411</v>
      </c>
      <c r="E489" s="18" t="s">
        <v>1175</v>
      </c>
      <c r="F489" s="8" t="s">
        <v>290</v>
      </c>
      <c r="G489" s="8" t="s">
        <v>507</v>
      </c>
      <c r="H489" s="10" t="s">
        <v>810</v>
      </c>
      <c r="I489" s="8"/>
      <c r="J489" s="8" t="s">
        <v>2</v>
      </c>
      <c r="K489" s="8" t="s">
        <v>106</v>
      </c>
      <c r="L489" s="8">
        <v>50</v>
      </c>
      <c r="M489" s="11"/>
      <c r="N489" s="8" t="s">
        <v>1882</v>
      </c>
      <c r="O489" s="12">
        <v>879.75</v>
      </c>
      <c r="P489" s="20" t="s">
        <v>1892</v>
      </c>
      <c r="Q489" s="29">
        <v>69</v>
      </c>
      <c r="R489" s="30">
        <v>0.76666666666666672</v>
      </c>
      <c r="S489" s="8" t="str">
        <f t="shared" si="15"/>
        <v>A</v>
      </c>
      <c r="T489" s="8" t="s">
        <v>1894</v>
      </c>
      <c r="U489" s="31">
        <v>42695</v>
      </c>
      <c r="V489" s="31">
        <v>5666</v>
      </c>
      <c r="W489" s="118" t="s">
        <v>2303</v>
      </c>
      <c r="X489" s="60"/>
      <c r="Y489" s="6" t="s">
        <v>1307</v>
      </c>
      <c r="Z489" s="131"/>
      <c r="AA489" s="132"/>
      <c r="AB489" s="132"/>
      <c r="AC489" s="132"/>
      <c r="AD489" s="101"/>
      <c r="AE489" s="101"/>
      <c r="AF489" s="101"/>
    </row>
    <row r="490" spans="1:32" ht="30" customHeight="1" x14ac:dyDescent="0.15">
      <c r="A490" s="4"/>
      <c r="B490" s="10" t="s">
        <v>1446</v>
      </c>
      <c r="C490" s="25" t="s">
        <v>1454</v>
      </c>
      <c r="D490" s="24" t="s">
        <v>1411</v>
      </c>
      <c r="E490" s="18" t="s">
        <v>1175</v>
      </c>
      <c r="F490" s="8" t="s">
        <v>290</v>
      </c>
      <c r="G490" s="8" t="s">
        <v>281</v>
      </c>
      <c r="H490" s="10" t="s">
        <v>811</v>
      </c>
      <c r="I490" s="8"/>
      <c r="J490" s="8" t="s">
        <v>2</v>
      </c>
      <c r="K490" s="8" t="s">
        <v>106</v>
      </c>
      <c r="L490" s="8">
        <v>50</v>
      </c>
      <c r="M490" s="11" t="s">
        <v>349</v>
      </c>
      <c r="N490" s="8" t="s">
        <v>1882</v>
      </c>
      <c r="O490" s="12">
        <v>637.85</v>
      </c>
      <c r="P490" s="20" t="s">
        <v>1892</v>
      </c>
      <c r="Q490" s="29">
        <v>37</v>
      </c>
      <c r="R490" s="30">
        <v>0.82222222222222219</v>
      </c>
      <c r="S490" s="8" t="str">
        <f t="shared" si="15"/>
        <v>A</v>
      </c>
      <c r="T490" s="8" t="s">
        <v>1894</v>
      </c>
      <c r="U490" s="31">
        <v>25344</v>
      </c>
      <c r="V490" s="31">
        <v>1659</v>
      </c>
      <c r="W490" s="118" t="s">
        <v>2303</v>
      </c>
      <c r="X490" s="60"/>
      <c r="Y490" s="6" t="s">
        <v>1903</v>
      </c>
      <c r="Z490" s="103"/>
      <c r="AA490" s="101"/>
      <c r="AB490" s="101"/>
      <c r="AC490" s="101"/>
      <c r="AD490" s="101"/>
      <c r="AE490" s="101"/>
      <c r="AF490" s="101"/>
    </row>
    <row r="491" spans="1:32" ht="30" customHeight="1" x14ac:dyDescent="0.15">
      <c r="A491" s="4"/>
      <c r="B491" s="10" t="s">
        <v>1446</v>
      </c>
      <c r="C491" s="25" t="s">
        <v>1454</v>
      </c>
      <c r="D491" s="24" t="s">
        <v>1411</v>
      </c>
      <c r="E491" s="18" t="s">
        <v>1175</v>
      </c>
      <c r="F491" s="8" t="s">
        <v>290</v>
      </c>
      <c r="G491" s="8" t="s">
        <v>281</v>
      </c>
      <c r="H491" s="10" t="s">
        <v>796</v>
      </c>
      <c r="I491" s="8"/>
      <c r="J491" s="8" t="s">
        <v>2</v>
      </c>
      <c r="K491" s="8" t="s">
        <v>11</v>
      </c>
      <c r="L491" s="8">
        <v>53</v>
      </c>
      <c r="M491" s="11"/>
      <c r="N491" s="8" t="s">
        <v>1883</v>
      </c>
      <c r="O491" s="12">
        <v>501.58</v>
      </c>
      <c r="P491" s="20" t="s">
        <v>1892</v>
      </c>
      <c r="Q491" s="29">
        <v>39</v>
      </c>
      <c r="R491" s="30">
        <v>0.78</v>
      </c>
      <c r="S491" s="8" t="str">
        <f t="shared" si="15"/>
        <v>A</v>
      </c>
      <c r="T491" s="8" t="s">
        <v>1894</v>
      </c>
      <c r="U491" s="31">
        <v>24605</v>
      </c>
      <c r="V491" s="31">
        <v>1224</v>
      </c>
      <c r="W491" s="118" t="s">
        <v>2308</v>
      </c>
      <c r="X491" s="60"/>
      <c r="Y491" s="6" t="s">
        <v>1902</v>
      </c>
    </row>
    <row r="492" spans="1:32" ht="30" customHeight="1" x14ac:dyDescent="0.15">
      <c r="A492" s="4"/>
      <c r="B492" s="10" t="s">
        <v>1446</v>
      </c>
      <c r="C492" s="25" t="s">
        <v>1454</v>
      </c>
      <c r="D492" s="24" t="s">
        <v>1411</v>
      </c>
      <c r="E492" s="18" t="s">
        <v>1175</v>
      </c>
      <c r="F492" s="8" t="s">
        <v>290</v>
      </c>
      <c r="G492" s="8" t="s">
        <v>281</v>
      </c>
      <c r="H492" s="10" t="s">
        <v>812</v>
      </c>
      <c r="I492" s="8"/>
      <c r="J492" s="8" t="s">
        <v>2</v>
      </c>
      <c r="K492" s="8" t="s">
        <v>12</v>
      </c>
      <c r="L492" s="8">
        <v>57</v>
      </c>
      <c r="M492" s="11"/>
      <c r="N492" s="8" t="s">
        <v>1883</v>
      </c>
      <c r="O492" s="12">
        <v>582.24</v>
      </c>
      <c r="P492" s="20" t="s">
        <v>1892</v>
      </c>
      <c r="Q492" s="29">
        <v>27</v>
      </c>
      <c r="R492" s="30">
        <v>0.6</v>
      </c>
      <c r="S492" s="8" t="str">
        <f t="shared" si="15"/>
        <v>A</v>
      </c>
      <c r="T492" s="8" t="s">
        <v>1894</v>
      </c>
      <c r="U492" s="31">
        <v>21657</v>
      </c>
      <c r="V492" s="31">
        <v>927</v>
      </c>
      <c r="W492" s="118" t="s">
        <v>2303</v>
      </c>
      <c r="X492" s="60"/>
      <c r="Y492" s="6" t="s">
        <v>1308</v>
      </c>
    </row>
    <row r="493" spans="1:32" ht="30" customHeight="1" x14ac:dyDescent="0.15">
      <c r="A493" s="4"/>
      <c r="B493" s="10" t="s">
        <v>1446</v>
      </c>
      <c r="C493" s="25" t="s">
        <v>1454</v>
      </c>
      <c r="D493" s="24" t="s">
        <v>1411</v>
      </c>
      <c r="E493" s="18" t="s">
        <v>1175</v>
      </c>
      <c r="F493" s="8" t="s">
        <v>290</v>
      </c>
      <c r="G493" s="8" t="s">
        <v>284</v>
      </c>
      <c r="H493" s="10" t="s">
        <v>797</v>
      </c>
      <c r="I493" s="8"/>
      <c r="J493" s="8" t="s">
        <v>2</v>
      </c>
      <c r="K493" s="8" t="s">
        <v>106</v>
      </c>
      <c r="L493" s="8">
        <v>50</v>
      </c>
      <c r="M493" s="11"/>
      <c r="N493" s="8" t="s">
        <v>1882</v>
      </c>
      <c r="O493" s="12">
        <v>584.44000000000005</v>
      </c>
      <c r="P493" s="20" t="s">
        <v>1892</v>
      </c>
      <c r="Q493" s="29">
        <v>50</v>
      </c>
      <c r="R493" s="30">
        <v>0.55555555555555558</v>
      </c>
      <c r="S493" s="8" t="str">
        <f t="shared" si="15"/>
        <v>B</v>
      </c>
      <c r="T493" s="8" t="s">
        <v>1894</v>
      </c>
      <c r="U493" s="31">
        <v>28895</v>
      </c>
      <c r="V493" s="31">
        <v>2730</v>
      </c>
      <c r="W493" s="118" t="s">
        <v>2303</v>
      </c>
      <c r="X493" s="60"/>
      <c r="Y493" s="6" t="s">
        <v>1309</v>
      </c>
    </row>
    <row r="494" spans="1:32" ht="30" customHeight="1" x14ac:dyDescent="0.15">
      <c r="A494" s="4"/>
      <c r="B494" s="10" t="s">
        <v>1446</v>
      </c>
      <c r="C494" s="25" t="s">
        <v>1677</v>
      </c>
      <c r="D494" s="24" t="s">
        <v>1411</v>
      </c>
      <c r="E494" s="18" t="s">
        <v>1175</v>
      </c>
      <c r="F494" s="8" t="s">
        <v>290</v>
      </c>
      <c r="G494" s="8" t="s">
        <v>278</v>
      </c>
      <c r="H494" s="10" t="s">
        <v>798</v>
      </c>
      <c r="I494" s="8"/>
      <c r="J494" s="8" t="s">
        <v>2</v>
      </c>
      <c r="K494" s="8" t="s">
        <v>9</v>
      </c>
      <c r="L494" s="8">
        <v>51</v>
      </c>
      <c r="M494" s="11"/>
      <c r="N494" s="8" t="s">
        <v>1883</v>
      </c>
      <c r="O494" s="12">
        <v>860</v>
      </c>
      <c r="P494" s="20" t="s">
        <v>1892</v>
      </c>
      <c r="Q494" s="29">
        <v>75</v>
      </c>
      <c r="R494" s="30">
        <v>0.7978723404255319</v>
      </c>
      <c r="S494" s="8" t="str">
        <f t="shared" si="15"/>
        <v>A</v>
      </c>
      <c r="T494" s="8" t="s">
        <v>1894</v>
      </c>
      <c r="U494" s="31">
        <v>43728</v>
      </c>
      <c r="V494" s="31">
        <v>7878</v>
      </c>
      <c r="W494" s="118" t="s">
        <v>2308</v>
      </c>
      <c r="X494" s="60"/>
      <c r="Y494" s="6" t="s">
        <v>1310</v>
      </c>
    </row>
    <row r="495" spans="1:32" ht="30" customHeight="1" x14ac:dyDescent="0.15">
      <c r="A495" s="4"/>
      <c r="B495" s="10" t="s">
        <v>1446</v>
      </c>
      <c r="C495" s="25" t="s">
        <v>1454</v>
      </c>
      <c r="D495" s="24" t="s">
        <v>1411</v>
      </c>
      <c r="E495" s="18" t="s">
        <v>1175</v>
      </c>
      <c r="F495" s="8" t="s">
        <v>290</v>
      </c>
      <c r="G495" s="8" t="s">
        <v>287</v>
      </c>
      <c r="H495" s="10" t="s">
        <v>799</v>
      </c>
      <c r="I495" s="8"/>
      <c r="J495" s="8" t="s">
        <v>2</v>
      </c>
      <c r="K495" s="8" t="s">
        <v>7</v>
      </c>
      <c r="L495" s="8">
        <v>56</v>
      </c>
      <c r="M495" s="11"/>
      <c r="N495" s="8" t="s">
        <v>1883</v>
      </c>
      <c r="O495" s="12">
        <v>491.17</v>
      </c>
      <c r="P495" s="20" t="s">
        <v>1892</v>
      </c>
      <c r="Q495" s="29">
        <v>31</v>
      </c>
      <c r="R495" s="30">
        <v>0.62</v>
      </c>
      <c r="S495" s="8" t="str">
        <f t="shared" si="15"/>
        <v>A</v>
      </c>
      <c r="T495" s="8" t="s">
        <v>1894</v>
      </c>
      <c r="U495" s="31">
        <v>24633</v>
      </c>
      <c r="V495" s="31">
        <v>2838</v>
      </c>
      <c r="W495" s="118" t="s">
        <v>2303</v>
      </c>
      <c r="X495" s="60"/>
      <c r="Y495" s="6" t="s">
        <v>1311</v>
      </c>
    </row>
    <row r="496" spans="1:32" ht="30" customHeight="1" x14ac:dyDescent="0.15">
      <c r="A496" s="4"/>
      <c r="B496" s="10" t="s">
        <v>1446</v>
      </c>
      <c r="C496" s="25" t="s">
        <v>1454</v>
      </c>
      <c r="D496" s="24" t="s">
        <v>1411</v>
      </c>
      <c r="E496" s="18" t="s">
        <v>1175</v>
      </c>
      <c r="F496" s="8" t="s">
        <v>307</v>
      </c>
      <c r="G496" s="8" t="s">
        <v>271</v>
      </c>
      <c r="H496" s="10" t="s">
        <v>801</v>
      </c>
      <c r="I496" s="8"/>
      <c r="J496" s="8" t="s">
        <v>69</v>
      </c>
      <c r="K496" s="8" t="s">
        <v>16</v>
      </c>
      <c r="L496" s="8">
        <v>49</v>
      </c>
      <c r="M496" s="11" t="s">
        <v>349</v>
      </c>
      <c r="N496" s="8" t="s">
        <v>1883</v>
      </c>
      <c r="O496" s="12">
        <v>498.59</v>
      </c>
      <c r="P496" s="20" t="s">
        <v>1892</v>
      </c>
      <c r="Q496" s="29">
        <v>78</v>
      </c>
      <c r="R496" s="30">
        <v>1.1142857142857143</v>
      </c>
      <c r="S496" s="8" t="str">
        <f t="shared" si="15"/>
        <v>A</v>
      </c>
      <c r="T496" s="8" t="s">
        <v>1894</v>
      </c>
      <c r="U496" s="31">
        <v>33249</v>
      </c>
      <c r="V496" s="31">
        <v>3980</v>
      </c>
      <c r="W496" s="118" t="s">
        <v>2308</v>
      </c>
      <c r="X496" s="60"/>
      <c r="Y496" s="6" t="s">
        <v>1313</v>
      </c>
    </row>
    <row r="497" spans="1:32" ht="30" customHeight="1" x14ac:dyDescent="0.15">
      <c r="A497" s="4"/>
      <c r="B497" s="10" t="s">
        <v>1446</v>
      </c>
      <c r="C497" s="25" t="s">
        <v>1454</v>
      </c>
      <c r="D497" s="24" t="s">
        <v>1411</v>
      </c>
      <c r="E497" s="18" t="s">
        <v>1175</v>
      </c>
      <c r="F497" s="8" t="s">
        <v>307</v>
      </c>
      <c r="G497" s="8" t="s">
        <v>271</v>
      </c>
      <c r="H497" s="10" t="s">
        <v>802</v>
      </c>
      <c r="I497" s="8"/>
      <c r="J497" s="8" t="s">
        <v>2</v>
      </c>
      <c r="K497" s="8" t="s">
        <v>196</v>
      </c>
      <c r="L497" s="8">
        <v>14</v>
      </c>
      <c r="M497" s="11" t="s">
        <v>349</v>
      </c>
      <c r="N497" s="8" t="s">
        <v>1884</v>
      </c>
      <c r="O497" s="12">
        <v>1255.23</v>
      </c>
      <c r="P497" s="20" t="s">
        <v>1892</v>
      </c>
      <c r="Q497" s="29">
        <v>153</v>
      </c>
      <c r="R497" s="30">
        <v>1.02</v>
      </c>
      <c r="S497" s="8" t="str">
        <f t="shared" si="15"/>
        <v>A</v>
      </c>
      <c r="T497" s="8" t="s">
        <v>1894</v>
      </c>
      <c r="U497" s="31">
        <v>66212</v>
      </c>
      <c r="V497" s="31">
        <v>18137</v>
      </c>
      <c r="W497" s="118" t="s">
        <v>2308</v>
      </c>
      <c r="X497" s="60"/>
      <c r="Y497" s="6" t="s">
        <v>1314</v>
      </c>
    </row>
    <row r="498" spans="1:32" ht="30" customHeight="1" x14ac:dyDescent="0.15">
      <c r="A498" s="4"/>
      <c r="B498" s="10" t="s">
        <v>1446</v>
      </c>
      <c r="C498" s="25" t="s">
        <v>1454</v>
      </c>
      <c r="D498" s="24" t="s">
        <v>1411</v>
      </c>
      <c r="E498" s="18" t="s">
        <v>1175</v>
      </c>
      <c r="F498" s="8" t="s">
        <v>307</v>
      </c>
      <c r="G498" s="8" t="s">
        <v>275</v>
      </c>
      <c r="H498" s="10" t="s">
        <v>803</v>
      </c>
      <c r="I498" s="8"/>
      <c r="J498" s="8" t="s">
        <v>69</v>
      </c>
      <c r="K498" s="8" t="s">
        <v>106</v>
      </c>
      <c r="L498" s="8">
        <v>50</v>
      </c>
      <c r="M498" s="11" t="s">
        <v>349</v>
      </c>
      <c r="N498" s="8" t="s">
        <v>1883</v>
      </c>
      <c r="O498" s="12">
        <v>729.56</v>
      </c>
      <c r="P498" s="20" t="s">
        <v>1892</v>
      </c>
      <c r="Q498" s="29">
        <v>120</v>
      </c>
      <c r="R498" s="30">
        <v>0.88888888888888884</v>
      </c>
      <c r="S498" s="8" t="str">
        <f t="shared" si="15"/>
        <v>A</v>
      </c>
      <c r="T498" s="8" t="s">
        <v>1894</v>
      </c>
      <c r="U498" s="31">
        <v>51614</v>
      </c>
      <c r="V498" s="31">
        <v>10178</v>
      </c>
      <c r="W498" s="118" t="s">
        <v>2308</v>
      </c>
      <c r="X498" s="60"/>
      <c r="Y498" s="6" t="s">
        <v>1315</v>
      </c>
    </row>
    <row r="499" spans="1:32" ht="30" customHeight="1" x14ac:dyDescent="0.15">
      <c r="A499" s="4"/>
      <c r="B499" s="10" t="s">
        <v>1446</v>
      </c>
      <c r="C499" s="25" t="s">
        <v>1454</v>
      </c>
      <c r="D499" s="24" t="s">
        <v>1411</v>
      </c>
      <c r="E499" s="18" t="s">
        <v>1175</v>
      </c>
      <c r="F499" s="8" t="s">
        <v>307</v>
      </c>
      <c r="G499" s="8" t="s">
        <v>282</v>
      </c>
      <c r="H499" s="10" t="s">
        <v>804</v>
      </c>
      <c r="I499" s="8"/>
      <c r="J499" s="8" t="s">
        <v>69</v>
      </c>
      <c r="K499" s="8" t="s">
        <v>9</v>
      </c>
      <c r="L499" s="8">
        <v>51</v>
      </c>
      <c r="M499" s="11" t="s">
        <v>349</v>
      </c>
      <c r="N499" s="8" t="s">
        <v>1883</v>
      </c>
      <c r="O499" s="12">
        <v>937.42</v>
      </c>
      <c r="P499" s="20" t="s">
        <v>1892</v>
      </c>
      <c r="Q499" s="29">
        <v>113</v>
      </c>
      <c r="R499" s="30">
        <v>0.86923076923076925</v>
      </c>
      <c r="S499" s="8" t="str">
        <f t="shared" si="15"/>
        <v>A</v>
      </c>
      <c r="T499" s="8" t="s">
        <v>1894</v>
      </c>
      <c r="U499" s="31">
        <v>54673</v>
      </c>
      <c r="V499" s="31">
        <v>9963</v>
      </c>
      <c r="W499" s="118" t="s">
        <v>2303</v>
      </c>
      <c r="X499" s="60"/>
      <c r="Y499" s="6" t="s">
        <v>1316</v>
      </c>
    </row>
    <row r="500" spans="1:32" ht="30" customHeight="1" x14ac:dyDescent="0.15">
      <c r="A500" s="4"/>
      <c r="B500" s="10" t="s">
        <v>1446</v>
      </c>
      <c r="C500" s="25" t="s">
        <v>1454</v>
      </c>
      <c r="D500" s="24" t="s">
        <v>1411</v>
      </c>
      <c r="E500" s="18" t="s">
        <v>1175</v>
      </c>
      <c r="F500" s="8" t="s">
        <v>307</v>
      </c>
      <c r="G500" s="8" t="s">
        <v>288</v>
      </c>
      <c r="H500" s="10" t="s">
        <v>805</v>
      </c>
      <c r="I500" s="8"/>
      <c r="J500" s="8" t="s">
        <v>69</v>
      </c>
      <c r="K500" s="8" t="s">
        <v>15</v>
      </c>
      <c r="L500" s="8">
        <v>52</v>
      </c>
      <c r="M500" s="11" t="s">
        <v>349</v>
      </c>
      <c r="N500" s="8" t="s">
        <v>1887</v>
      </c>
      <c r="O500" s="12">
        <v>827.99</v>
      </c>
      <c r="P500" s="20" t="s">
        <v>1892</v>
      </c>
      <c r="Q500" s="29">
        <v>113</v>
      </c>
      <c r="R500" s="30">
        <v>0.94166666666666665</v>
      </c>
      <c r="S500" s="8" t="str">
        <f t="shared" si="15"/>
        <v>A</v>
      </c>
      <c r="T500" s="8" t="s">
        <v>1894</v>
      </c>
      <c r="U500" s="31">
        <v>52950</v>
      </c>
      <c r="V500" s="31">
        <v>13492</v>
      </c>
      <c r="W500" s="118" t="s">
        <v>2308</v>
      </c>
      <c r="X500" s="60"/>
      <c r="Y500" s="6" t="s">
        <v>1317</v>
      </c>
    </row>
    <row r="501" spans="1:32" ht="30" customHeight="1" x14ac:dyDescent="0.15">
      <c r="A501" s="4"/>
      <c r="B501" s="10" t="s">
        <v>1446</v>
      </c>
      <c r="C501" s="25" t="s">
        <v>1454</v>
      </c>
      <c r="D501" s="24" t="s">
        <v>1411</v>
      </c>
      <c r="E501" s="18" t="s">
        <v>1175</v>
      </c>
      <c r="F501" s="8" t="s">
        <v>518</v>
      </c>
      <c r="G501" s="8" t="s">
        <v>524</v>
      </c>
      <c r="H501" s="10" t="s">
        <v>806</v>
      </c>
      <c r="I501" s="8"/>
      <c r="J501" s="8" t="s">
        <v>2</v>
      </c>
      <c r="K501" s="8" t="s">
        <v>18</v>
      </c>
      <c r="L501" s="8">
        <v>34</v>
      </c>
      <c r="M501" s="11" t="s">
        <v>349</v>
      </c>
      <c r="N501" s="8" t="s">
        <v>1882</v>
      </c>
      <c r="O501" s="12">
        <v>644</v>
      </c>
      <c r="P501" s="20" t="s">
        <v>1892</v>
      </c>
      <c r="Q501" s="29">
        <v>65</v>
      </c>
      <c r="R501" s="30">
        <v>0.8125</v>
      </c>
      <c r="S501" s="8" t="str">
        <f t="shared" si="15"/>
        <v>A</v>
      </c>
      <c r="T501" s="8" t="s">
        <v>1894</v>
      </c>
      <c r="U501" s="31">
        <v>39796</v>
      </c>
      <c r="V501" s="31">
        <v>4565</v>
      </c>
      <c r="W501" s="118" t="s">
        <v>2303</v>
      </c>
      <c r="X501" s="60"/>
      <c r="Y501" s="6" t="s">
        <v>1318</v>
      </c>
    </row>
    <row r="502" spans="1:32" ht="30" customHeight="1" x14ac:dyDescent="0.15">
      <c r="A502" s="4"/>
      <c r="B502" s="10" t="s">
        <v>1446</v>
      </c>
      <c r="C502" s="25" t="s">
        <v>1454</v>
      </c>
      <c r="D502" s="24" t="s">
        <v>1411</v>
      </c>
      <c r="E502" s="18" t="s">
        <v>1175</v>
      </c>
      <c r="F502" s="8" t="s">
        <v>264</v>
      </c>
      <c r="G502" s="8" t="s">
        <v>264</v>
      </c>
      <c r="H502" s="10" t="s">
        <v>813</v>
      </c>
      <c r="I502" s="8"/>
      <c r="J502" s="8" t="s">
        <v>69</v>
      </c>
      <c r="K502" s="8" t="s">
        <v>37</v>
      </c>
      <c r="L502" s="8">
        <v>24</v>
      </c>
      <c r="M502" s="11" t="s">
        <v>349</v>
      </c>
      <c r="N502" s="8" t="s">
        <v>1882</v>
      </c>
      <c r="O502" s="12">
        <v>1613.95</v>
      </c>
      <c r="P502" s="20" t="s">
        <v>1892</v>
      </c>
      <c r="Q502" s="29">
        <v>154</v>
      </c>
      <c r="R502" s="30">
        <v>0.90588235294117647</v>
      </c>
      <c r="S502" s="8" t="str">
        <f t="shared" si="15"/>
        <v>A</v>
      </c>
      <c r="T502" s="8" t="s">
        <v>1894</v>
      </c>
      <c r="U502" s="31">
        <v>53291</v>
      </c>
      <c r="V502" s="31">
        <v>15590</v>
      </c>
      <c r="W502" s="118" t="s">
        <v>2303</v>
      </c>
      <c r="X502" s="60"/>
      <c r="Y502" s="6" t="s">
        <v>1787</v>
      </c>
    </row>
    <row r="503" spans="1:32" ht="30" customHeight="1" x14ac:dyDescent="0.15">
      <c r="A503" s="4"/>
      <c r="B503" s="10" t="s">
        <v>1446</v>
      </c>
      <c r="C503" s="25" t="s">
        <v>1454</v>
      </c>
      <c r="D503" s="24" t="s">
        <v>1411</v>
      </c>
      <c r="E503" s="18" t="s">
        <v>1175</v>
      </c>
      <c r="F503" s="8" t="s">
        <v>321</v>
      </c>
      <c r="G503" s="8" t="s">
        <v>268</v>
      </c>
      <c r="H503" s="10" t="s">
        <v>814</v>
      </c>
      <c r="I503" s="8" t="s">
        <v>66</v>
      </c>
      <c r="J503" s="8" t="s">
        <v>69</v>
      </c>
      <c r="K503" s="8" t="s">
        <v>35</v>
      </c>
      <c r="L503" s="8">
        <v>23</v>
      </c>
      <c r="M503" s="11" t="s">
        <v>349</v>
      </c>
      <c r="N503" s="8" t="s">
        <v>1882</v>
      </c>
      <c r="O503" s="12">
        <v>1389.49</v>
      </c>
      <c r="P503" s="20" t="s">
        <v>1892</v>
      </c>
      <c r="Q503" s="29">
        <v>139</v>
      </c>
      <c r="R503" s="30">
        <v>0.92666666666666664</v>
      </c>
      <c r="S503" s="8" t="str">
        <f t="shared" si="15"/>
        <v>A</v>
      </c>
      <c r="T503" s="8" t="s">
        <v>1894</v>
      </c>
      <c r="U503" s="31">
        <v>74143</v>
      </c>
      <c r="V503" s="31">
        <v>14735</v>
      </c>
      <c r="W503" s="118" t="s">
        <v>2303</v>
      </c>
      <c r="X503" s="106" t="s">
        <v>2270</v>
      </c>
      <c r="Y503" s="6" t="s">
        <v>1904</v>
      </c>
    </row>
    <row r="504" spans="1:32" ht="30" customHeight="1" x14ac:dyDescent="0.15">
      <c r="A504" s="4"/>
      <c r="B504" s="10" t="s">
        <v>1446</v>
      </c>
      <c r="C504" s="25" t="s">
        <v>1454</v>
      </c>
      <c r="D504" s="24" t="s">
        <v>1411</v>
      </c>
      <c r="E504" s="18" t="s">
        <v>1175</v>
      </c>
      <c r="F504" s="8" t="s">
        <v>325</v>
      </c>
      <c r="G504" s="8" t="s">
        <v>269</v>
      </c>
      <c r="H504" s="10" t="s">
        <v>815</v>
      </c>
      <c r="I504" s="8"/>
      <c r="J504" s="8" t="s">
        <v>69</v>
      </c>
      <c r="K504" s="8" t="s">
        <v>10</v>
      </c>
      <c r="L504" s="8">
        <v>44</v>
      </c>
      <c r="M504" s="11" t="s">
        <v>349</v>
      </c>
      <c r="N504" s="8" t="s">
        <v>1883</v>
      </c>
      <c r="O504" s="12">
        <v>541</v>
      </c>
      <c r="P504" s="20" t="s">
        <v>1892</v>
      </c>
      <c r="Q504" s="29">
        <v>20</v>
      </c>
      <c r="R504" s="30">
        <v>0.44444444444444442</v>
      </c>
      <c r="S504" s="8" t="str">
        <f t="shared" si="15"/>
        <v>B</v>
      </c>
      <c r="T504" s="8" t="s">
        <v>1894</v>
      </c>
      <c r="U504" s="31">
        <v>16134</v>
      </c>
      <c r="V504" s="31">
        <v>1724</v>
      </c>
      <c r="W504" s="118" t="s">
        <v>2308</v>
      </c>
      <c r="X504" s="60"/>
      <c r="Y504" s="6" t="s">
        <v>1319</v>
      </c>
    </row>
    <row r="505" spans="1:32" ht="30" customHeight="1" x14ac:dyDescent="0.15">
      <c r="A505" s="4"/>
      <c r="B505" s="10" t="s">
        <v>1446</v>
      </c>
      <c r="C505" s="25" t="s">
        <v>1455</v>
      </c>
      <c r="D505" s="24" t="s">
        <v>1561</v>
      </c>
      <c r="E505" s="18" t="s">
        <v>1562</v>
      </c>
      <c r="F505" s="8" t="s">
        <v>290</v>
      </c>
      <c r="G505" s="8" t="s">
        <v>507</v>
      </c>
      <c r="H505" s="10" t="s">
        <v>816</v>
      </c>
      <c r="I505" s="8"/>
      <c r="J505" s="8" t="s">
        <v>2</v>
      </c>
      <c r="K505" s="8" t="s">
        <v>18</v>
      </c>
      <c r="L505" s="8">
        <v>34</v>
      </c>
      <c r="M505" s="11" t="s">
        <v>349</v>
      </c>
      <c r="N505" s="8" t="s">
        <v>1882</v>
      </c>
      <c r="O505" s="12">
        <v>821</v>
      </c>
      <c r="P505" s="20" t="s">
        <v>1892</v>
      </c>
      <c r="Q505" s="29">
        <v>12</v>
      </c>
      <c r="R505" s="30">
        <f>Q505/46</f>
        <v>0.2608695652173913</v>
      </c>
      <c r="S505" s="8" t="str">
        <f t="shared" ref="S505:S520" si="16">IF(R505="-","-",IF(ISNUMBER(R505),IF(R505&gt;=0.6,"A",IF(R505&gt;=0.3,"B","C")),"C"))</f>
        <v>C</v>
      </c>
      <c r="T505" s="8" t="s">
        <v>1894</v>
      </c>
      <c r="U505" s="31">
        <v>8835</v>
      </c>
      <c r="V505" s="32" t="s">
        <v>244</v>
      </c>
      <c r="W505" s="122" t="s">
        <v>2340</v>
      </c>
      <c r="X505" s="60"/>
      <c r="Y505" s="6" t="s">
        <v>1272</v>
      </c>
      <c r="Z505" s="131" t="s">
        <v>2130</v>
      </c>
      <c r="AA505" s="132"/>
      <c r="AB505" s="132"/>
      <c r="AC505" s="132"/>
      <c r="AD505" s="101"/>
      <c r="AE505" s="101"/>
      <c r="AF505" s="101"/>
    </row>
    <row r="506" spans="1:32" ht="30" customHeight="1" x14ac:dyDescent="0.15">
      <c r="A506" s="4"/>
      <c r="B506" s="10" t="s">
        <v>1446</v>
      </c>
      <c r="C506" s="25" t="s">
        <v>1455</v>
      </c>
      <c r="D506" s="24" t="s">
        <v>1561</v>
      </c>
      <c r="E506" s="18" t="s">
        <v>1562</v>
      </c>
      <c r="F506" s="8" t="s">
        <v>290</v>
      </c>
      <c r="G506" s="8" t="s">
        <v>281</v>
      </c>
      <c r="H506" s="10" t="s">
        <v>817</v>
      </c>
      <c r="I506" s="8"/>
      <c r="J506" s="8" t="s">
        <v>2</v>
      </c>
      <c r="K506" s="8" t="s">
        <v>67</v>
      </c>
      <c r="L506" s="8">
        <v>36</v>
      </c>
      <c r="M506" s="11" t="s">
        <v>349</v>
      </c>
      <c r="N506" s="8" t="s">
        <v>1882</v>
      </c>
      <c r="O506" s="12">
        <v>564</v>
      </c>
      <c r="P506" s="20" t="s">
        <v>1892</v>
      </c>
      <c r="Q506" s="29">
        <v>10</v>
      </c>
      <c r="R506" s="30">
        <f>Q506/40</f>
        <v>0.25</v>
      </c>
      <c r="S506" s="8" t="str">
        <f t="shared" si="16"/>
        <v>C</v>
      </c>
      <c r="T506" s="8" t="s">
        <v>1894</v>
      </c>
      <c r="U506" s="31">
        <v>5760</v>
      </c>
      <c r="V506" s="32" t="s">
        <v>244</v>
      </c>
      <c r="W506" s="122" t="s">
        <v>2424</v>
      </c>
      <c r="X506" s="60"/>
      <c r="Y506" s="6" t="s">
        <v>1275</v>
      </c>
      <c r="Z506" s="131"/>
      <c r="AA506" s="132"/>
      <c r="AB506" s="132"/>
      <c r="AC506" s="132"/>
      <c r="AD506" s="101"/>
      <c r="AE506" s="101"/>
      <c r="AF506" s="101"/>
    </row>
    <row r="507" spans="1:32" ht="30" customHeight="1" x14ac:dyDescent="0.15">
      <c r="A507" s="4"/>
      <c r="B507" s="10" t="s">
        <v>1446</v>
      </c>
      <c r="C507" s="25" t="s">
        <v>1455</v>
      </c>
      <c r="D507" s="24" t="s">
        <v>1561</v>
      </c>
      <c r="E507" s="18" t="s">
        <v>1562</v>
      </c>
      <c r="F507" s="8" t="s">
        <v>290</v>
      </c>
      <c r="G507" s="8" t="s">
        <v>656</v>
      </c>
      <c r="H507" s="10" t="s">
        <v>818</v>
      </c>
      <c r="I507" s="8"/>
      <c r="J507" s="8" t="s">
        <v>2</v>
      </c>
      <c r="K507" s="8" t="s">
        <v>28</v>
      </c>
      <c r="L507" s="8">
        <v>48</v>
      </c>
      <c r="M507" s="11" t="s">
        <v>349</v>
      </c>
      <c r="N507" s="8" t="s">
        <v>1886</v>
      </c>
      <c r="O507" s="12">
        <v>1045</v>
      </c>
      <c r="P507" s="20" t="s">
        <v>1892</v>
      </c>
      <c r="Q507" s="29">
        <v>16</v>
      </c>
      <c r="R507" s="30">
        <f>Q507/49</f>
        <v>0.32653061224489793</v>
      </c>
      <c r="S507" s="8" t="str">
        <f t="shared" si="16"/>
        <v>B</v>
      </c>
      <c r="T507" s="8" t="s">
        <v>1894</v>
      </c>
      <c r="U507" s="31">
        <v>1409</v>
      </c>
      <c r="V507" s="32" t="s">
        <v>244</v>
      </c>
      <c r="W507" s="122" t="s">
        <v>2302</v>
      </c>
      <c r="X507" s="60"/>
      <c r="Y507" s="6" t="s">
        <v>1279</v>
      </c>
      <c r="Z507" s="131"/>
      <c r="AA507" s="132"/>
      <c r="AB507" s="132"/>
      <c r="AC507" s="132"/>
    </row>
    <row r="508" spans="1:32" ht="30" customHeight="1" x14ac:dyDescent="0.15">
      <c r="A508" s="4"/>
      <c r="B508" s="10" t="s">
        <v>1446</v>
      </c>
      <c r="C508" s="25" t="s">
        <v>1455</v>
      </c>
      <c r="D508" s="24" t="s">
        <v>1424</v>
      </c>
      <c r="E508" s="18" t="s">
        <v>482</v>
      </c>
      <c r="F508" s="8" t="s">
        <v>307</v>
      </c>
      <c r="G508" s="8" t="s">
        <v>267</v>
      </c>
      <c r="H508" s="10" t="s">
        <v>819</v>
      </c>
      <c r="I508" s="8"/>
      <c r="J508" s="8" t="s">
        <v>69</v>
      </c>
      <c r="K508" s="8" t="s">
        <v>10</v>
      </c>
      <c r="L508" s="8">
        <v>44</v>
      </c>
      <c r="M508" s="11" t="s">
        <v>349</v>
      </c>
      <c r="N508" s="8" t="s">
        <v>1887</v>
      </c>
      <c r="O508" s="12">
        <v>530</v>
      </c>
      <c r="P508" s="20" t="s">
        <v>1892</v>
      </c>
      <c r="Q508" s="29">
        <v>29</v>
      </c>
      <c r="R508" s="30">
        <f>Q508/60</f>
        <v>0.48333333333333334</v>
      </c>
      <c r="S508" s="8" t="str">
        <f t="shared" si="16"/>
        <v>B</v>
      </c>
      <c r="T508" s="8" t="s">
        <v>1894</v>
      </c>
      <c r="U508" s="31">
        <v>5582</v>
      </c>
      <c r="V508" s="32" t="s">
        <v>244</v>
      </c>
      <c r="W508" s="122" t="s">
        <v>2338</v>
      </c>
      <c r="X508" s="60"/>
      <c r="Y508" s="6" t="s">
        <v>1322</v>
      </c>
    </row>
    <row r="509" spans="1:32" ht="30" customHeight="1" x14ac:dyDescent="0.15">
      <c r="A509" s="4"/>
      <c r="B509" s="10" t="s">
        <v>1446</v>
      </c>
      <c r="C509" s="25" t="s">
        <v>1455</v>
      </c>
      <c r="D509" s="24" t="s">
        <v>1424</v>
      </c>
      <c r="E509" s="18" t="s">
        <v>482</v>
      </c>
      <c r="F509" s="8" t="s">
        <v>307</v>
      </c>
      <c r="G509" s="8" t="s">
        <v>271</v>
      </c>
      <c r="H509" s="10" t="s">
        <v>1708</v>
      </c>
      <c r="I509" s="8"/>
      <c r="J509" s="8" t="s">
        <v>69</v>
      </c>
      <c r="K509" s="8" t="s">
        <v>10</v>
      </c>
      <c r="L509" s="8">
        <v>44</v>
      </c>
      <c r="M509" s="11" t="s">
        <v>349</v>
      </c>
      <c r="N509" s="8" t="s">
        <v>1883</v>
      </c>
      <c r="O509" s="12">
        <v>530</v>
      </c>
      <c r="P509" s="20" t="s">
        <v>1892</v>
      </c>
      <c r="Q509" s="29">
        <v>5</v>
      </c>
      <c r="R509" s="30">
        <f>Q509/40</f>
        <v>0.125</v>
      </c>
      <c r="S509" s="8" t="str">
        <f t="shared" si="16"/>
        <v>C</v>
      </c>
      <c r="T509" s="8" t="s">
        <v>1894</v>
      </c>
      <c r="U509" s="31">
        <v>3598</v>
      </c>
      <c r="V509" s="32" t="s">
        <v>244</v>
      </c>
      <c r="W509" s="122" t="s">
        <v>2338</v>
      </c>
      <c r="X509" s="60"/>
      <c r="Y509" s="6" t="s">
        <v>1323</v>
      </c>
    </row>
    <row r="510" spans="1:32" ht="30" customHeight="1" x14ac:dyDescent="0.15">
      <c r="A510" s="4"/>
      <c r="B510" s="10" t="s">
        <v>1446</v>
      </c>
      <c r="C510" s="25" t="s">
        <v>1455</v>
      </c>
      <c r="D510" s="24" t="s">
        <v>1424</v>
      </c>
      <c r="E510" s="18" t="s">
        <v>482</v>
      </c>
      <c r="F510" s="8" t="s">
        <v>307</v>
      </c>
      <c r="G510" s="8" t="s">
        <v>275</v>
      </c>
      <c r="H510" s="10" t="s">
        <v>820</v>
      </c>
      <c r="I510" s="8"/>
      <c r="J510" s="8" t="s">
        <v>69</v>
      </c>
      <c r="K510" s="8" t="s">
        <v>29</v>
      </c>
      <c r="L510" s="8">
        <v>39</v>
      </c>
      <c r="M510" s="11" t="s">
        <v>349</v>
      </c>
      <c r="N510" s="8" t="s">
        <v>1883</v>
      </c>
      <c r="O510" s="12">
        <v>473</v>
      </c>
      <c r="P510" s="20" t="s">
        <v>1892</v>
      </c>
      <c r="Q510" s="29">
        <v>20</v>
      </c>
      <c r="R510" s="30">
        <f>Q510/60</f>
        <v>0.33333333333333331</v>
      </c>
      <c r="S510" s="8" t="str">
        <f t="shared" si="16"/>
        <v>B</v>
      </c>
      <c r="T510" s="8" t="s">
        <v>1894</v>
      </c>
      <c r="U510" s="31">
        <v>7831</v>
      </c>
      <c r="V510" s="32" t="s">
        <v>244</v>
      </c>
      <c r="W510" s="122" t="s">
        <v>2338</v>
      </c>
      <c r="X510" s="60"/>
      <c r="Y510" s="6" t="s">
        <v>1324</v>
      </c>
    </row>
    <row r="511" spans="1:32" ht="30" customHeight="1" x14ac:dyDescent="0.15">
      <c r="A511" s="4"/>
      <c r="B511" s="10" t="s">
        <v>1446</v>
      </c>
      <c r="C511" s="25" t="s">
        <v>1455</v>
      </c>
      <c r="D511" s="24" t="s">
        <v>1424</v>
      </c>
      <c r="E511" s="18" t="s">
        <v>482</v>
      </c>
      <c r="F511" s="8" t="s">
        <v>307</v>
      </c>
      <c r="G511" s="8" t="s">
        <v>411</v>
      </c>
      <c r="H511" s="10" t="s">
        <v>821</v>
      </c>
      <c r="I511" s="8"/>
      <c r="J511" s="8" t="s">
        <v>69</v>
      </c>
      <c r="K511" s="8" t="s">
        <v>19</v>
      </c>
      <c r="L511" s="8">
        <v>40</v>
      </c>
      <c r="M511" s="11" t="s">
        <v>349</v>
      </c>
      <c r="N511" s="8" t="s">
        <v>1883</v>
      </c>
      <c r="O511" s="12">
        <v>473</v>
      </c>
      <c r="P511" s="20" t="s">
        <v>1892</v>
      </c>
      <c r="Q511" s="29">
        <v>21</v>
      </c>
      <c r="R511" s="30">
        <f>Q511/60</f>
        <v>0.35</v>
      </c>
      <c r="S511" s="8" t="str">
        <f t="shared" si="16"/>
        <v>B</v>
      </c>
      <c r="T511" s="8" t="s">
        <v>1894</v>
      </c>
      <c r="U511" s="31">
        <v>5033</v>
      </c>
      <c r="V511" s="32" t="s">
        <v>244</v>
      </c>
      <c r="W511" s="122" t="s">
        <v>2338</v>
      </c>
      <c r="X511" s="60"/>
      <c r="Y511" s="6" t="s">
        <v>1325</v>
      </c>
    </row>
    <row r="512" spans="1:32" ht="30" customHeight="1" x14ac:dyDescent="0.15">
      <c r="A512" s="4"/>
      <c r="B512" s="10" t="s">
        <v>1446</v>
      </c>
      <c r="C512" s="25" t="s">
        <v>1455</v>
      </c>
      <c r="D512" s="24" t="s">
        <v>1424</v>
      </c>
      <c r="E512" s="18" t="s">
        <v>482</v>
      </c>
      <c r="F512" s="8" t="s">
        <v>307</v>
      </c>
      <c r="G512" s="8" t="s">
        <v>405</v>
      </c>
      <c r="H512" s="10" t="s">
        <v>822</v>
      </c>
      <c r="I512" s="8"/>
      <c r="J512" s="8" t="s">
        <v>69</v>
      </c>
      <c r="K512" s="8" t="s">
        <v>68</v>
      </c>
      <c r="L512" s="8">
        <v>38</v>
      </c>
      <c r="M512" s="11" t="s">
        <v>349</v>
      </c>
      <c r="N512" s="8" t="s">
        <v>1882</v>
      </c>
      <c r="O512" s="12">
        <v>473</v>
      </c>
      <c r="P512" s="20" t="s">
        <v>1892</v>
      </c>
      <c r="Q512" s="29">
        <v>14</v>
      </c>
      <c r="R512" s="30">
        <f>Q512/60</f>
        <v>0.23333333333333334</v>
      </c>
      <c r="S512" s="8" t="str">
        <f t="shared" si="16"/>
        <v>C</v>
      </c>
      <c r="T512" s="8" t="s">
        <v>1894</v>
      </c>
      <c r="U512" s="31">
        <v>5676</v>
      </c>
      <c r="V512" s="31" t="s">
        <v>244</v>
      </c>
      <c r="W512" s="118" t="s">
        <v>2338</v>
      </c>
      <c r="X512" s="60"/>
      <c r="Y512" s="6" t="s">
        <v>1326</v>
      </c>
    </row>
    <row r="513" spans="1:32" ht="30" customHeight="1" x14ac:dyDescent="0.15">
      <c r="A513" s="4"/>
      <c r="B513" s="10" t="s">
        <v>1446</v>
      </c>
      <c r="C513" s="25" t="s">
        <v>1455</v>
      </c>
      <c r="D513" s="24" t="s">
        <v>1424</v>
      </c>
      <c r="E513" s="18" t="s">
        <v>482</v>
      </c>
      <c r="F513" s="8" t="s">
        <v>307</v>
      </c>
      <c r="G513" s="8" t="s">
        <v>288</v>
      </c>
      <c r="H513" s="10" t="s">
        <v>1709</v>
      </c>
      <c r="I513" s="8"/>
      <c r="J513" s="8" t="s">
        <v>69</v>
      </c>
      <c r="K513" s="8" t="s">
        <v>5</v>
      </c>
      <c r="L513" s="8">
        <v>47</v>
      </c>
      <c r="M513" s="11" t="s">
        <v>349</v>
      </c>
      <c r="N513" s="8" t="s">
        <v>1883</v>
      </c>
      <c r="O513" s="12">
        <v>573</v>
      </c>
      <c r="P513" s="20" t="s">
        <v>1892</v>
      </c>
      <c r="Q513" s="29">
        <v>6</v>
      </c>
      <c r="R513" s="30">
        <f>Q513/40</f>
        <v>0.15</v>
      </c>
      <c r="S513" s="8" t="str">
        <f t="shared" si="16"/>
        <v>C</v>
      </c>
      <c r="T513" s="8" t="s">
        <v>1894</v>
      </c>
      <c r="U513" s="31">
        <v>4269</v>
      </c>
      <c r="V513" s="31" t="s">
        <v>244</v>
      </c>
      <c r="W513" s="118" t="s">
        <v>2338</v>
      </c>
      <c r="X513" s="60"/>
      <c r="Y513" s="6" t="s">
        <v>1327</v>
      </c>
    </row>
    <row r="514" spans="1:32" ht="30" customHeight="1" x14ac:dyDescent="0.15">
      <c r="A514" s="4"/>
      <c r="B514" s="10" t="s">
        <v>1446</v>
      </c>
      <c r="C514" s="25" t="s">
        <v>1455</v>
      </c>
      <c r="D514" s="24" t="s">
        <v>1424</v>
      </c>
      <c r="E514" s="18" t="s">
        <v>1568</v>
      </c>
      <c r="F514" s="8" t="s">
        <v>518</v>
      </c>
      <c r="G514" s="8" t="s">
        <v>523</v>
      </c>
      <c r="H514" s="10" t="s">
        <v>823</v>
      </c>
      <c r="I514" s="8"/>
      <c r="J514" s="8" t="s">
        <v>69</v>
      </c>
      <c r="K514" s="8" t="s">
        <v>9</v>
      </c>
      <c r="L514" s="8">
        <v>51</v>
      </c>
      <c r="M514" s="11" t="s">
        <v>349</v>
      </c>
      <c r="N514" s="8" t="s">
        <v>1883</v>
      </c>
      <c r="O514" s="12">
        <v>460</v>
      </c>
      <c r="P514" s="20" t="s">
        <v>1892</v>
      </c>
      <c r="Q514" s="29">
        <v>10</v>
      </c>
      <c r="R514" s="30">
        <f>Q514/45</f>
        <v>0.22222222222222221</v>
      </c>
      <c r="S514" s="8" t="str">
        <f t="shared" si="16"/>
        <v>C</v>
      </c>
      <c r="T514" s="8" t="s">
        <v>1894</v>
      </c>
      <c r="U514" s="31">
        <v>5104</v>
      </c>
      <c r="V514" s="31" t="s">
        <v>244</v>
      </c>
      <c r="W514" s="118" t="s">
        <v>2304</v>
      </c>
      <c r="X514" s="60"/>
      <c r="Y514" s="6" t="s">
        <v>1328</v>
      </c>
    </row>
    <row r="515" spans="1:32" ht="30" customHeight="1" x14ac:dyDescent="0.15">
      <c r="A515" s="4"/>
      <c r="B515" s="10" t="s">
        <v>1446</v>
      </c>
      <c r="C515" s="25" t="s">
        <v>1455</v>
      </c>
      <c r="D515" s="24" t="s">
        <v>1424</v>
      </c>
      <c r="E515" s="18" t="s">
        <v>1568</v>
      </c>
      <c r="F515" s="8" t="s">
        <v>518</v>
      </c>
      <c r="G515" s="8" t="s">
        <v>524</v>
      </c>
      <c r="H515" s="10" t="s">
        <v>1712</v>
      </c>
      <c r="I515" s="8"/>
      <c r="J515" s="8" t="s">
        <v>2</v>
      </c>
      <c r="K515" s="8" t="s">
        <v>28</v>
      </c>
      <c r="L515" s="8">
        <v>48</v>
      </c>
      <c r="M515" s="11" t="s">
        <v>349</v>
      </c>
      <c r="N515" s="8" t="s">
        <v>1886</v>
      </c>
      <c r="O515" s="12">
        <v>979</v>
      </c>
      <c r="P515" s="20" t="s">
        <v>1892</v>
      </c>
      <c r="Q515" s="29">
        <v>11</v>
      </c>
      <c r="R515" s="30">
        <f>Q515/40</f>
        <v>0.27500000000000002</v>
      </c>
      <c r="S515" s="8" t="str">
        <f t="shared" si="16"/>
        <v>C</v>
      </c>
      <c r="T515" s="8" t="s">
        <v>1894</v>
      </c>
      <c r="U515" s="31">
        <v>8290</v>
      </c>
      <c r="V515" s="31" t="s">
        <v>244</v>
      </c>
      <c r="W515" s="118" t="s">
        <v>2421</v>
      </c>
      <c r="X515" s="60"/>
      <c r="Y515" s="6" t="s">
        <v>1329</v>
      </c>
    </row>
    <row r="516" spans="1:32" ht="30" customHeight="1" x14ac:dyDescent="0.15">
      <c r="A516" s="4"/>
      <c r="B516" s="10" t="s">
        <v>1446</v>
      </c>
      <c r="C516" s="25" t="s">
        <v>1455</v>
      </c>
      <c r="D516" s="24" t="s">
        <v>1424</v>
      </c>
      <c r="E516" s="18" t="s">
        <v>1567</v>
      </c>
      <c r="F516" s="8" t="s">
        <v>451</v>
      </c>
      <c r="G516" s="8" t="s">
        <v>533</v>
      </c>
      <c r="H516" s="10" t="s">
        <v>824</v>
      </c>
      <c r="I516" s="8"/>
      <c r="J516" s="8" t="s">
        <v>69</v>
      </c>
      <c r="K516" s="8" t="s">
        <v>21</v>
      </c>
      <c r="L516" s="8">
        <v>37</v>
      </c>
      <c r="M516" s="11" t="s">
        <v>349</v>
      </c>
      <c r="N516" s="8" t="s">
        <v>1882</v>
      </c>
      <c r="O516" s="12">
        <v>341</v>
      </c>
      <c r="P516" s="20" t="s">
        <v>1892</v>
      </c>
      <c r="Q516" s="29">
        <v>13</v>
      </c>
      <c r="R516" s="30">
        <f>Q516/60</f>
        <v>0.21666666666666667</v>
      </c>
      <c r="S516" s="8" t="str">
        <f t="shared" si="16"/>
        <v>C</v>
      </c>
      <c r="T516" s="8" t="s">
        <v>1894</v>
      </c>
      <c r="U516" s="31">
        <v>7027</v>
      </c>
      <c r="V516" s="31">
        <v>33</v>
      </c>
      <c r="W516" s="118" t="s">
        <v>2338</v>
      </c>
      <c r="X516" s="60"/>
      <c r="Y516" s="6" t="s">
        <v>1330</v>
      </c>
    </row>
    <row r="517" spans="1:32" ht="30" customHeight="1" x14ac:dyDescent="0.15">
      <c r="A517" s="4"/>
      <c r="B517" s="10" t="s">
        <v>1446</v>
      </c>
      <c r="C517" s="25" t="s">
        <v>1455</v>
      </c>
      <c r="D517" s="24" t="s">
        <v>1424</v>
      </c>
      <c r="E517" s="18" t="s">
        <v>534</v>
      </c>
      <c r="F517" s="8" t="s">
        <v>264</v>
      </c>
      <c r="G517" s="8" t="s">
        <v>392</v>
      </c>
      <c r="H517" s="10" t="s">
        <v>825</v>
      </c>
      <c r="I517" s="8"/>
      <c r="J517" s="8" t="s">
        <v>69</v>
      </c>
      <c r="K517" s="8" t="s">
        <v>16</v>
      </c>
      <c r="L517" s="8">
        <v>49</v>
      </c>
      <c r="M517" s="11" t="s">
        <v>349</v>
      </c>
      <c r="N517" s="8" t="s">
        <v>1883</v>
      </c>
      <c r="O517" s="12">
        <v>700</v>
      </c>
      <c r="P517" s="20" t="s">
        <v>1892</v>
      </c>
      <c r="Q517" s="29">
        <v>21</v>
      </c>
      <c r="R517" s="30">
        <f>Q517/60</f>
        <v>0.35</v>
      </c>
      <c r="S517" s="8" t="str">
        <f t="shared" si="16"/>
        <v>B</v>
      </c>
      <c r="T517" s="8" t="s">
        <v>1894</v>
      </c>
      <c r="U517" s="31">
        <v>9074</v>
      </c>
      <c r="V517" s="31">
        <v>6</v>
      </c>
      <c r="W517" s="118" t="s">
        <v>2338</v>
      </c>
      <c r="X517" s="60"/>
      <c r="Y517" s="6" t="s">
        <v>1331</v>
      </c>
    </row>
    <row r="518" spans="1:32" ht="30" customHeight="1" x14ac:dyDescent="0.15">
      <c r="A518" s="4"/>
      <c r="B518" s="10" t="s">
        <v>1446</v>
      </c>
      <c r="C518" s="25" t="s">
        <v>1455</v>
      </c>
      <c r="D518" s="24" t="s">
        <v>1424</v>
      </c>
      <c r="E518" s="18" t="s">
        <v>534</v>
      </c>
      <c r="F518" s="8" t="s">
        <v>264</v>
      </c>
      <c r="G518" s="8" t="s">
        <v>264</v>
      </c>
      <c r="H518" s="10" t="s">
        <v>826</v>
      </c>
      <c r="I518" s="8"/>
      <c r="J518" s="8" t="s">
        <v>69</v>
      </c>
      <c r="K518" s="8" t="s">
        <v>33</v>
      </c>
      <c r="L518" s="8">
        <v>20</v>
      </c>
      <c r="M518" s="11" t="s">
        <v>349</v>
      </c>
      <c r="N518" s="8" t="s">
        <v>1882</v>
      </c>
      <c r="O518" s="12">
        <v>905</v>
      </c>
      <c r="P518" s="20" t="s">
        <v>1892</v>
      </c>
      <c r="Q518" s="29">
        <v>26</v>
      </c>
      <c r="R518" s="30">
        <f>Q518/60</f>
        <v>0.43333333333333335</v>
      </c>
      <c r="S518" s="8" t="str">
        <f t="shared" si="16"/>
        <v>B</v>
      </c>
      <c r="T518" s="8" t="s">
        <v>1894</v>
      </c>
      <c r="U518" s="31">
        <v>5695</v>
      </c>
      <c r="V518" s="31">
        <v>13</v>
      </c>
      <c r="W518" s="118"/>
      <c r="X518" s="60"/>
      <c r="Y518" s="6" t="s">
        <v>1332</v>
      </c>
    </row>
    <row r="519" spans="1:32" ht="30" customHeight="1" x14ac:dyDescent="0.15">
      <c r="A519" s="4"/>
      <c r="B519" s="10" t="s">
        <v>1446</v>
      </c>
      <c r="C519" s="25" t="s">
        <v>1455</v>
      </c>
      <c r="D519" s="24" t="s">
        <v>1424</v>
      </c>
      <c r="E519" s="18" t="s">
        <v>534</v>
      </c>
      <c r="F519" s="8" t="s">
        <v>264</v>
      </c>
      <c r="G519" s="8" t="s">
        <v>280</v>
      </c>
      <c r="H519" s="10" t="s">
        <v>827</v>
      </c>
      <c r="I519" s="8"/>
      <c r="J519" s="8" t="s">
        <v>69</v>
      </c>
      <c r="K519" s="8" t="s">
        <v>105</v>
      </c>
      <c r="L519" s="8">
        <v>25</v>
      </c>
      <c r="M519" s="11" t="s">
        <v>349</v>
      </c>
      <c r="N519" s="8" t="s">
        <v>1882</v>
      </c>
      <c r="O519" s="12">
        <v>583</v>
      </c>
      <c r="P519" s="20" t="s">
        <v>1892</v>
      </c>
      <c r="Q519" s="29">
        <v>22</v>
      </c>
      <c r="R519" s="30">
        <f>Q519/60</f>
        <v>0.36666666666666664</v>
      </c>
      <c r="S519" s="8" t="str">
        <f t="shared" si="16"/>
        <v>B</v>
      </c>
      <c r="T519" s="8" t="s">
        <v>1894</v>
      </c>
      <c r="U519" s="31">
        <v>8525</v>
      </c>
      <c r="V519" s="31">
        <v>4</v>
      </c>
      <c r="W519" s="118" t="s">
        <v>2313</v>
      </c>
      <c r="X519" s="60"/>
      <c r="Y519" s="6" t="s">
        <v>1333</v>
      </c>
    </row>
    <row r="520" spans="1:32" ht="30" customHeight="1" x14ac:dyDescent="0.15">
      <c r="A520" s="4"/>
      <c r="B520" s="10" t="s">
        <v>1446</v>
      </c>
      <c r="C520" s="25" t="s">
        <v>1455</v>
      </c>
      <c r="D520" s="24" t="s">
        <v>1424</v>
      </c>
      <c r="E520" s="18" t="s">
        <v>1569</v>
      </c>
      <c r="F520" s="8" t="s">
        <v>321</v>
      </c>
      <c r="G520" s="8" t="s">
        <v>268</v>
      </c>
      <c r="H520" s="10" t="s">
        <v>828</v>
      </c>
      <c r="I520" s="8"/>
      <c r="J520" s="8" t="s">
        <v>69</v>
      </c>
      <c r="K520" s="8" t="s">
        <v>18</v>
      </c>
      <c r="L520" s="8">
        <v>34</v>
      </c>
      <c r="M520" s="11" t="s">
        <v>349</v>
      </c>
      <c r="N520" s="8" t="s">
        <v>1882</v>
      </c>
      <c r="O520" s="12">
        <v>1037</v>
      </c>
      <c r="P520" s="20" t="s">
        <v>1892</v>
      </c>
      <c r="Q520" s="29">
        <v>38</v>
      </c>
      <c r="R520" s="30">
        <f>Q520/60</f>
        <v>0.6333333333333333</v>
      </c>
      <c r="S520" s="8" t="str">
        <f t="shared" si="16"/>
        <v>A</v>
      </c>
      <c r="T520" s="8" t="s">
        <v>1894</v>
      </c>
      <c r="U520" s="31">
        <v>9669</v>
      </c>
      <c r="V520" s="31" t="s">
        <v>244</v>
      </c>
      <c r="W520" s="118" t="s">
        <v>2338</v>
      </c>
      <c r="X520" s="60"/>
      <c r="Y520" s="6" t="s">
        <v>1334</v>
      </c>
    </row>
    <row r="521" spans="1:32" ht="30" customHeight="1" x14ac:dyDescent="0.15">
      <c r="A521" s="4"/>
      <c r="B521" s="10" t="s">
        <v>1446</v>
      </c>
      <c r="C521" s="25" t="s">
        <v>1456</v>
      </c>
      <c r="D521" s="24" t="s">
        <v>1411</v>
      </c>
      <c r="E521" s="18" t="s">
        <v>1175</v>
      </c>
      <c r="F521" s="8" t="s">
        <v>290</v>
      </c>
      <c r="G521" s="8" t="s">
        <v>266</v>
      </c>
      <c r="H521" s="10" t="s">
        <v>829</v>
      </c>
      <c r="I521" s="8"/>
      <c r="J521" s="8" t="s">
        <v>2</v>
      </c>
      <c r="K521" s="8" t="s">
        <v>30</v>
      </c>
      <c r="L521" s="8">
        <v>35</v>
      </c>
      <c r="M521" s="11" t="s">
        <v>203</v>
      </c>
      <c r="N521" s="8" t="s">
        <v>1884</v>
      </c>
      <c r="O521" s="12">
        <v>1937</v>
      </c>
      <c r="P521" s="20" t="s">
        <v>1892</v>
      </c>
      <c r="Q521" s="29">
        <v>191</v>
      </c>
      <c r="R521" s="30">
        <f>191/225</f>
        <v>0.84888888888888892</v>
      </c>
      <c r="S521" s="8" t="str">
        <f t="shared" ref="S521:S539" si="17">IF(R521="-","-",IF(ISNUMBER(R521),IF(R521&gt;=0.6,"A",IF(R521&gt;=0.3,"B","C")),"C"))</f>
        <v>A</v>
      </c>
      <c r="T521" s="8" t="s">
        <v>1894</v>
      </c>
      <c r="U521" s="31">
        <v>78695</v>
      </c>
      <c r="V521" s="31">
        <v>11047</v>
      </c>
      <c r="W521" s="118" t="s">
        <v>2340</v>
      </c>
      <c r="X521" s="61"/>
      <c r="Y521" s="6" t="s">
        <v>1281</v>
      </c>
    </row>
    <row r="522" spans="1:32" ht="30" customHeight="1" x14ac:dyDescent="0.15">
      <c r="A522" s="4"/>
      <c r="B522" s="10" t="s">
        <v>1446</v>
      </c>
      <c r="C522" s="25" t="s">
        <v>1456</v>
      </c>
      <c r="D522" s="24" t="s">
        <v>1411</v>
      </c>
      <c r="E522" s="18" t="s">
        <v>1175</v>
      </c>
      <c r="F522" s="8" t="s">
        <v>314</v>
      </c>
      <c r="G522" s="8" t="s">
        <v>272</v>
      </c>
      <c r="H522" s="10" t="s">
        <v>830</v>
      </c>
      <c r="I522" s="8"/>
      <c r="J522" s="8" t="s">
        <v>69</v>
      </c>
      <c r="K522" s="8" t="s">
        <v>506</v>
      </c>
      <c r="L522" s="8">
        <v>5</v>
      </c>
      <c r="M522" s="11"/>
      <c r="N522" s="8" t="s">
        <v>1884</v>
      </c>
      <c r="O522" s="12">
        <v>2325.1999999999998</v>
      </c>
      <c r="P522" s="20" t="s">
        <v>1892</v>
      </c>
      <c r="Q522" s="29">
        <v>222</v>
      </c>
      <c r="R522" s="30">
        <f>222/245</f>
        <v>0.90612244897959182</v>
      </c>
      <c r="S522" s="8" t="str">
        <f t="shared" si="17"/>
        <v>A</v>
      </c>
      <c r="T522" s="8" t="s">
        <v>1894</v>
      </c>
      <c r="U522" s="31">
        <v>80171</v>
      </c>
      <c r="V522" s="31">
        <v>16631</v>
      </c>
      <c r="W522" s="118" t="s">
        <v>2308</v>
      </c>
      <c r="X522" s="60"/>
      <c r="Y522" s="6" t="s">
        <v>1320</v>
      </c>
    </row>
    <row r="523" spans="1:32" ht="30" customHeight="1" x14ac:dyDescent="0.15">
      <c r="A523" s="4"/>
      <c r="B523" s="10" t="s">
        <v>1446</v>
      </c>
      <c r="C523" s="25" t="s">
        <v>1456</v>
      </c>
      <c r="D523" s="24" t="s">
        <v>1411</v>
      </c>
      <c r="E523" s="18" t="s">
        <v>1175</v>
      </c>
      <c r="F523" s="8" t="s">
        <v>537</v>
      </c>
      <c r="G523" s="8" t="s">
        <v>537</v>
      </c>
      <c r="H523" s="10" t="s">
        <v>831</v>
      </c>
      <c r="I523" s="8" t="s">
        <v>66</v>
      </c>
      <c r="J523" s="8" t="s">
        <v>2</v>
      </c>
      <c r="K523" s="8" t="s">
        <v>105</v>
      </c>
      <c r="L523" s="8">
        <v>25</v>
      </c>
      <c r="M523" s="11" t="s">
        <v>349</v>
      </c>
      <c r="N523" s="8" t="s">
        <v>1882</v>
      </c>
      <c r="O523" s="12">
        <v>1606</v>
      </c>
      <c r="P523" s="20" t="s">
        <v>1892</v>
      </c>
      <c r="Q523" s="29">
        <v>124</v>
      </c>
      <c r="R523" s="30">
        <f>124/192</f>
        <v>0.64583333333333337</v>
      </c>
      <c r="S523" s="8" t="str">
        <f t="shared" si="17"/>
        <v>A</v>
      </c>
      <c r="T523" s="8" t="s">
        <v>1894</v>
      </c>
      <c r="U523" s="31">
        <v>65499</v>
      </c>
      <c r="V523" s="31">
        <v>7335</v>
      </c>
      <c r="W523" s="118" t="s">
        <v>2349</v>
      </c>
      <c r="X523" s="60" t="s">
        <v>1582</v>
      </c>
      <c r="Y523" s="6" t="s">
        <v>1925</v>
      </c>
    </row>
    <row r="524" spans="1:32" ht="30" customHeight="1" x14ac:dyDescent="0.15">
      <c r="A524" s="4"/>
      <c r="B524" s="10" t="s">
        <v>1446</v>
      </c>
      <c r="C524" s="25" t="s">
        <v>1456</v>
      </c>
      <c r="D524" s="24" t="s">
        <v>1411</v>
      </c>
      <c r="E524" s="18" t="s">
        <v>1175</v>
      </c>
      <c r="F524" s="8" t="s">
        <v>321</v>
      </c>
      <c r="G524" s="8" t="s">
        <v>473</v>
      </c>
      <c r="H524" s="10" t="s">
        <v>832</v>
      </c>
      <c r="I524" s="8"/>
      <c r="J524" s="8" t="s">
        <v>69</v>
      </c>
      <c r="K524" s="8" t="s">
        <v>21</v>
      </c>
      <c r="L524" s="8">
        <v>37</v>
      </c>
      <c r="M524" s="11" t="s">
        <v>561</v>
      </c>
      <c r="N524" s="8" t="s">
        <v>1884</v>
      </c>
      <c r="O524" s="12">
        <v>1983.4949999999999</v>
      </c>
      <c r="P524" s="20" t="s">
        <v>1892</v>
      </c>
      <c r="Q524" s="29">
        <v>242</v>
      </c>
      <c r="R524" s="30">
        <f>242/245</f>
        <v>0.98775510204081629</v>
      </c>
      <c r="S524" s="8" t="str">
        <f t="shared" si="17"/>
        <v>A</v>
      </c>
      <c r="T524" s="8" t="s">
        <v>1894</v>
      </c>
      <c r="U524" s="31">
        <v>95752</v>
      </c>
      <c r="V524" s="31">
        <v>16050</v>
      </c>
      <c r="W524" s="118" t="s">
        <v>2303</v>
      </c>
      <c r="X524" s="60"/>
      <c r="Y524" s="6" t="s">
        <v>1321</v>
      </c>
    </row>
    <row r="525" spans="1:32" ht="30" customHeight="1" x14ac:dyDescent="0.15">
      <c r="A525" s="4"/>
      <c r="B525" s="10" t="s">
        <v>1446</v>
      </c>
      <c r="C525" s="25" t="s">
        <v>1456</v>
      </c>
      <c r="D525" s="24" t="s">
        <v>1411</v>
      </c>
      <c r="E525" s="18" t="s">
        <v>1175</v>
      </c>
      <c r="F525" s="8" t="s">
        <v>367</v>
      </c>
      <c r="G525" s="8" t="s">
        <v>370</v>
      </c>
      <c r="H525" s="10" t="s">
        <v>833</v>
      </c>
      <c r="I525" s="8" t="s">
        <v>66</v>
      </c>
      <c r="J525" s="8" t="s">
        <v>69</v>
      </c>
      <c r="K525" s="8" t="s">
        <v>33</v>
      </c>
      <c r="L525" s="8">
        <v>20</v>
      </c>
      <c r="M525" s="11" t="s">
        <v>349</v>
      </c>
      <c r="N525" s="8" t="s">
        <v>1882</v>
      </c>
      <c r="O525" s="12">
        <v>3248.4</v>
      </c>
      <c r="P525" s="20" t="s">
        <v>1892</v>
      </c>
      <c r="Q525" s="29">
        <v>178</v>
      </c>
      <c r="R525" s="30">
        <f>178/240</f>
        <v>0.7416666666666667</v>
      </c>
      <c r="S525" s="8" t="str">
        <f t="shared" si="17"/>
        <v>A</v>
      </c>
      <c r="T525" s="8" t="s">
        <v>1894</v>
      </c>
      <c r="U525" s="31">
        <v>95089</v>
      </c>
      <c r="V525" s="31">
        <v>18176</v>
      </c>
      <c r="W525" s="118" t="s">
        <v>2303</v>
      </c>
      <c r="X525" s="60" t="s">
        <v>2271</v>
      </c>
      <c r="Y525" s="6" t="s">
        <v>1926</v>
      </c>
    </row>
    <row r="526" spans="1:32" s="4" customFormat="1" ht="30" customHeight="1" x14ac:dyDescent="0.15">
      <c r="B526" s="10" t="s">
        <v>1446</v>
      </c>
      <c r="C526" s="25" t="s">
        <v>1456</v>
      </c>
      <c r="D526" s="25" t="s">
        <v>1411</v>
      </c>
      <c r="E526" s="10" t="s">
        <v>1175</v>
      </c>
      <c r="F526" s="8" t="s">
        <v>562</v>
      </c>
      <c r="G526" s="8" t="s">
        <v>1145</v>
      </c>
      <c r="H526" s="10" t="s">
        <v>1876</v>
      </c>
      <c r="I526" s="8"/>
      <c r="J526" s="8" t="s">
        <v>1137</v>
      </c>
      <c r="K526" s="8" t="s">
        <v>1152</v>
      </c>
      <c r="L526" s="8">
        <v>32</v>
      </c>
      <c r="M526" s="11"/>
      <c r="N526" s="8" t="s">
        <v>1882</v>
      </c>
      <c r="O526" s="12">
        <v>1446</v>
      </c>
      <c r="P526" s="20" t="s">
        <v>1892</v>
      </c>
      <c r="Q526" s="29">
        <v>92</v>
      </c>
      <c r="R526" s="30">
        <f>92/118</f>
        <v>0.77966101694915257</v>
      </c>
      <c r="S526" s="8" t="str">
        <f t="shared" si="17"/>
        <v>A</v>
      </c>
      <c r="T526" s="8" t="s">
        <v>1894</v>
      </c>
      <c r="U526" s="31">
        <v>52357</v>
      </c>
      <c r="V526" s="31">
        <v>5023</v>
      </c>
      <c r="W526" s="118" t="s">
        <v>2424</v>
      </c>
      <c r="X526" s="61"/>
      <c r="Y526" s="7" t="s">
        <v>1367</v>
      </c>
    </row>
    <row r="527" spans="1:32" s="4" customFormat="1" ht="30" customHeight="1" x14ac:dyDescent="0.15">
      <c r="B527" s="10" t="s">
        <v>1446</v>
      </c>
      <c r="C527" s="10" t="s">
        <v>1866</v>
      </c>
      <c r="D527" s="25" t="s">
        <v>1411</v>
      </c>
      <c r="E527" s="10" t="s">
        <v>1201</v>
      </c>
      <c r="F527" s="8" t="s">
        <v>290</v>
      </c>
      <c r="G527" s="8" t="s">
        <v>800</v>
      </c>
      <c r="H527" s="10" t="s">
        <v>1809</v>
      </c>
      <c r="I527" s="8"/>
      <c r="J527" s="8" t="s">
        <v>2</v>
      </c>
      <c r="K527" s="8" t="s">
        <v>30</v>
      </c>
      <c r="L527" s="8">
        <v>35</v>
      </c>
      <c r="M527" s="11" t="s">
        <v>155</v>
      </c>
      <c r="N527" s="8" t="s">
        <v>1884</v>
      </c>
      <c r="O527" s="12">
        <v>946.56</v>
      </c>
      <c r="P527" s="20" t="s">
        <v>1892</v>
      </c>
      <c r="Q527" s="29">
        <v>111</v>
      </c>
      <c r="R527" s="30">
        <v>0.4</v>
      </c>
      <c r="S527" s="8" t="str">
        <f t="shared" si="17"/>
        <v>B</v>
      </c>
      <c r="T527" s="8" t="s">
        <v>1894</v>
      </c>
      <c r="U527" s="31">
        <v>43087</v>
      </c>
      <c r="V527" s="31">
        <v>325</v>
      </c>
      <c r="W527" s="118"/>
      <c r="X527" s="62"/>
      <c r="Y527" s="13" t="s">
        <v>1312</v>
      </c>
      <c r="Z527" s="141" t="s">
        <v>2150</v>
      </c>
      <c r="AA527" s="142"/>
      <c r="AB527" s="142"/>
      <c r="AC527" s="142"/>
      <c r="AD527" s="102"/>
    </row>
    <row r="528" spans="1:32" ht="30" customHeight="1" x14ac:dyDescent="0.15">
      <c r="A528" s="4"/>
      <c r="B528" s="10" t="s">
        <v>1446</v>
      </c>
      <c r="C528" s="10" t="s">
        <v>1866</v>
      </c>
      <c r="D528" s="24" t="s">
        <v>1411</v>
      </c>
      <c r="E528" s="10" t="s">
        <v>1201</v>
      </c>
      <c r="F528" s="8" t="s">
        <v>572</v>
      </c>
      <c r="G528" s="8" t="s">
        <v>838</v>
      </c>
      <c r="H528" s="10" t="s">
        <v>839</v>
      </c>
      <c r="I528" s="8"/>
      <c r="J528" s="8" t="s">
        <v>69</v>
      </c>
      <c r="K528" s="8" t="s">
        <v>26</v>
      </c>
      <c r="L528" s="66">
        <v>28</v>
      </c>
      <c r="M528" s="11" t="s">
        <v>349</v>
      </c>
      <c r="N528" s="8" t="s">
        <v>1882</v>
      </c>
      <c r="O528" s="12">
        <v>599.15</v>
      </c>
      <c r="P528" s="20" t="s">
        <v>1892</v>
      </c>
      <c r="Q528" s="45">
        <v>10613</v>
      </c>
      <c r="R528" s="65" t="s">
        <v>83</v>
      </c>
      <c r="S528" s="8" t="str">
        <f t="shared" si="17"/>
        <v>-</v>
      </c>
      <c r="T528" s="8" t="s">
        <v>1894</v>
      </c>
      <c r="U528" s="37">
        <v>5476</v>
      </c>
      <c r="V528" s="37" t="s">
        <v>1644</v>
      </c>
      <c r="W528" s="118"/>
      <c r="X528" s="60"/>
      <c r="Y528" s="6" t="s">
        <v>1973</v>
      </c>
      <c r="Z528" s="141"/>
      <c r="AA528" s="142"/>
      <c r="AB528" s="142"/>
      <c r="AC528" s="142"/>
      <c r="AD528" s="101"/>
      <c r="AE528" s="101"/>
      <c r="AF528" s="101"/>
    </row>
    <row r="529" spans="1:33" s="4" customFormat="1" ht="30" customHeight="1" x14ac:dyDescent="0.15">
      <c r="B529" s="10" t="s">
        <v>1446</v>
      </c>
      <c r="C529" s="10" t="s">
        <v>1866</v>
      </c>
      <c r="D529" s="25" t="s">
        <v>1411</v>
      </c>
      <c r="E529" s="10" t="s">
        <v>1201</v>
      </c>
      <c r="F529" s="8" t="s">
        <v>572</v>
      </c>
      <c r="G529" s="8" t="s">
        <v>341</v>
      </c>
      <c r="H529" s="10" t="s">
        <v>1704</v>
      </c>
      <c r="I529" s="8" t="s">
        <v>38</v>
      </c>
      <c r="J529" s="8" t="s">
        <v>2</v>
      </c>
      <c r="K529" s="8" t="s">
        <v>5</v>
      </c>
      <c r="L529" s="66">
        <v>47</v>
      </c>
      <c r="M529" s="11" t="s">
        <v>349</v>
      </c>
      <c r="N529" s="8" t="s">
        <v>1882</v>
      </c>
      <c r="O529" s="12">
        <v>252</v>
      </c>
      <c r="P529" s="20" t="s">
        <v>1892</v>
      </c>
      <c r="Q529" s="29">
        <v>10515</v>
      </c>
      <c r="R529" s="30" t="s">
        <v>83</v>
      </c>
      <c r="S529" s="8" t="str">
        <f t="shared" si="17"/>
        <v>-</v>
      </c>
      <c r="T529" s="8" t="s">
        <v>1894</v>
      </c>
      <c r="U529" s="31">
        <v>4745</v>
      </c>
      <c r="V529" s="31" t="s">
        <v>1644</v>
      </c>
      <c r="W529" s="118" t="s">
        <v>2334</v>
      </c>
      <c r="X529" s="61" t="s">
        <v>1375</v>
      </c>
      <c r="Y529" s="13" t="s">
        <v>836</v>
      </c>
      <c r="Z529" s="141"/>
      <c r="AA529" s="142"/>
      <c r="AB529" s="142"/>
      <c r="AC529" s="142"/>
      <c r="AD529" s="101"/>
      <c r="AE529" s="101"/>
      <c r="AF529" s="101"/>
    </row>
    <row r="530" spans="1:33" ht="30" customHeight="1" x14ac:dyDescent="0.15">
      <c r="A530" s="4"/>
      <c r="B530" s="10" t="s">
        <v>1446</v>
      </c>
      <c r="C530" s="10" t="s">
        <v>1866</v>
      </c>
      <c r="D530" s="25" t="s">
        <v>1411</v>
      </c>
      <c r="E530" s="10" t="s">
        <v>1183</v>
      </c>
      <c r="F530" s="8" t="s">
        <v>574</v>
      </c>
      <c r="G530" s="8" t="s">
        <v>834</v>
      </c>
      <c r="H530" s="10" t="s">
        <v>840</v>
      </c>
      <c r="I530" s="8" t="s">
        <v>38</v>
      </c>
      <c r="J530" s="8" t="s">
        <v>69</v>
      </c>
      <c r="K530" s="8" t="s">
        <v>76</v>
      </c>
      <c r="L530" s="66">
        <v>10</v>
      </c>
      <c r="M530" s="11" t="s">
        <v>349</v>
      </c>
      <c r="N530" s="8" t="s">
        <v>1884</v>
      </c>
      <c r="O530" s="12">
        <v>50.41</v>
      </c>
      <c r="P530" s="20" t="s">
        <v>1892</v>
      </c>
      <c r="Q530" s="45">
        <v>15109</v>
      </c>
      <c r="R530" s="65" t="s">
        <v>83</v>
      </c>
      <c r="S530" s="66" t="str">
        <f t="shared" si="17"/>
        <v>-</v>
      </c>
      <c r="T530" s="8" t="s">
        <v>1894</v>
      </c>
      <c r="U530" s="37">
        <v>6262</v>
      </c>
      <c r="V530" s="37" t="s">
        <v>1644</v>
      </c>
      <c r="W530" s="118" t="s">
        <v>2421</v>
      </c>
      <c r="X530" s="61" t="s">
        <v>1376</v>
      </c>
      <c r="Y530" s="6" t="s">
        <v>837</v>
      </c>
      <c r="Z530" s="141"/>
      <c r="AA530" s="142"/>
      <c r="AB530" s="142"/>
      <c r="AC530" s="142"/>
    </row>
    <row r="531" spans="1:33" s="4" customFormat="1" ht="30" customHeight="1" x14ac:dyDescent="0.15">
      <c r="B531" s="10" t="s">
        <v>1446</v>
      </c>
      <c r="C531" s="10" t="s">
        <v>1866</v>
      </c>
      <c r="D531" s="25" t="s">
        <v>1411</v>
      </c>
      <c r="E531" s="10" t="s">
        <v>1183</v>
      </c>
      <c r="F531" s="8" t="s">
        <v>346</v>
      </c>
      <c r="G531" s="8" t="s">
        <v>347</v>
      </c>
      <c r="H531" s="10" t="s">
        <v>841</v>
      </c>
      <c r="I531" s="8" t="s">
        <v>38</v>
      </c>
      <c r="J531" s="8" t="s">
        <v>1137</v>
      </c>
      <c r="K531" s="8" t="s">
        <v>1671</v>
      </c>
      <c r="L531" s="8">
        <v>29</v>
      </c>
      <c r="M531" s="11"/>
      <c r="N531" s="8" t="s">
        <v>1882</v>
      </c>
      <c r="O531" s="12">
        <v>197</v>
      </c>
      <c r="P531" s="20" t="s">
        <v>1892</v>
      </c>
      <c r="Q531" s="29">
        <v>8308</v>
      </c>
      <c r="R531" s="30" t="s">
        <v>83</v>
      </c>
      <c r="S531" s="8" t="str">
        <f t="shared" si="17"/>
        <v>-</v>
      </c>
      <c r="T531" s="8" t="s">
        <v>1894</v>
      </c>
      <c r="U531" s="31">
        <v>5451</v>
      </c>
      <c r="V531" s="31" t="s">
        <v>1644</v>
      </c>
      <c r="W531" s="118"/>
      <c r="X531" s="113" t="s">
        <v>2216</v>
      </c>
      <c r="Y531" s="59" t="s">
        <v>2218</v>
      </c>
    </row>
    <row r="532" spans="1:33" ht="30" customHeight="1" x14ac:dyDescent="0.15">
      <c r="A532" s="4"/>
      <c r="B532" s="10" t="s">
        <v>1446</v>
      </c>
      <c r="C532" s="10" t="s">
        <v>1866</v>
      </c>
      <c r="D532" s="25" t="s">
        <v>1411</v>
      </c>
      <c r="E532" s="10" t="s">
        <v>1201</v>
      </c>
      <c r="F532" s="8" t="s">
        <v>575</v>
      </c>
      <c r="G532" s="8" t="s">
        <v>575</v>
      </c>
      <c r="H532" s="10" t="s">
        <v>842</v>
      </c>
      <c r="I532" s="8" t="s">
        <v>38</v>
      </c>
      <c r="J532" s="8" t="s">
        <v>2</v>
      </c>
      <c r="K532" s="8" t="s">
        <v>37</v>
      </c>
      <c r="L532" s="8">
        <v>24</v>
      </c>
      <c r="M532" s="11" t="s">
        <v>349</v>
      </c>
      <c r="N532" s="8" t="s">
        <v>1884</v>
      </c>
      <c r="O532" s="12">
        <v>72.5</v>
      </c>
      <c r="P532" s="20" t="s">
        <v>1892</v>
      </c>
      <c r="Q532" s="45">
        <v>2023</v>
      </c>
      <c r="R532" s="65" t="s">
        <v>83</v>
      </c>
      <c r="S532" s="66" t="str">
        <f t="shared" si="17"/>
        <v>-</v>
      </c>
      <c r="T532" s="8" t="s">
        <v>1894</v>
      </c>
      <c r="U532" s="37">
        <v>4425</v>
      </c>
      <c r="V532" s="37" t="s">
        <v>1644</v>
      </c>
      <c r="W532" s="118" t="s">
        <v>2348</v>
      </c>
      <c r="X532" s="61" t="s">
        <v>1373</v>
      </c>
      <c r="Y532" s="13" t="s">
        <v>1974</v>
      </c>
    </row>
    <row r="533" spans="1:33" ht="30" customHeight="1" x14ac:dyDescent="0.15">
      <c r="A533" s="4"/>
      <c r="B533" s="10" t="s">
        <v>1446</v>
      </c>
      <c r="C533" s="10" t="s">
        <v>1866</v>
      </c>
      <c r="D533" s="24" t="s">
        <v>1411</v>
      </c>
      <c r="E533" s="10" t="s">
        <v>1183</v>
      </c>
      <c r="F533" s="8" t="s">
        <v>563</v>
      </c>
      <c r="G533" s="8" t="s">
        <v>843</v>
      </c>
      <c r="H533" s="10" t="s">
        <v>844</v>
      </c>
      <c r="I533" s="8" t="s">
        <v>38</v>
      </c>
      <c r="J533" s="8" t="s">
        <v>342</v>
      </c>
      <c r="K533" s="8" t="s">
        <v>1672</v>
      </c>
      <c r="L533" s="8">
        <v>23</v>
      </c>
      <c r="M533" s="11"/>
      <c r="N533" s="8" t="s">
        <v>1882</v>
      </c>
      <c r="O533" s="12">
        <v>126</v>
      </c>
      <c r="P533" s="20" t="s">
        <v>1892</v>
      </c>
      <c r="Q533" s="45">
        <v>2286</v>
      </c>
      <c r="R533" s="65" t="s">
        <v>83</v>
      </c>
      <c r="S533" s="66" t="str">
        <f t="shared" si="17"/>
        <v>-</v>
      </c>
      <c r="T533" s="8" t="s">
        <v>1894</v>
      </c>
      <c r="U533" s="37">
        <v>5406</v>
      </c>
      <c r="V533" s="37" t="s">
        <v>1644</v>
      </c>
      <c r="W533" s="118" t="s">
        <v>2303</v>
      </c>
      <c r="X533" s="62" t="s">
        <v>1673</v>
      </c>
      <c r="Y533" s="59" t="s">
        <v>1674</v>
      </c>
    </row>
    <row r="534" spans="1:33" ht="30" customHeight="1" x14ac:dyDescent="0.15">
      <c r="A534" s="4"/>
      <c r="B534" s="10" t="s">
        <v>1446</v>
      </c>
      <c r="C534" s="10" t="s">
        <v>1866</v>
      </c>
      <c r="D534" s="24" t="s">
        <v>1411</v>
      </c>
      <c r="E534" s="10" t="s">
        <v>1183</v>
      </c>
      <c r="F534" s="8" t="s">
        <v>576</v>
      </c>
      <c r="G534" s="8" t="s">
        <v>591</v>
      </c>
      <c r="H534" s="10" t="s">
        <v>1675</v>
      </c>
      <c r="I534" s="8" t="s">
        <v>38</v>
      </c>
      <c r="J534" s="8" t="s">
        <v>342</v>
      </c>
      <c r="K534" s="8" t="s">
        <v>1146</v>
      </c>
      <c r="L534" s="8">
        <v>20</v>
      </c>
      <c r="M534" s="11"/>
      <c r="N534" s="8" t="s">
        <v>1882</v>
      </c>
      <c r="O534" s="12">
        <v>96</v>
      </c>
      <c r="P534" s="20" t="s">
        <v>1892</v>
      </c>
      <c r="Q534" s="45">
        <v>2960</v>
      </c>
      <c r="R534" s="65" t="s">
        <v>83</v>
      </c>
      <c r="S534" s="66" t="str">
        <f t="shared" si="17"/>
        <v>-</v>
      </c>
      <c r="T534" s="8" t="s">
        <v>1894</v>
      </c>
      <c r="U534" s="37">
        <v>4888</v>
      </c>
      <c r="V534" s="37" t="s">
        <v>1644</v>
      </c>
      <c r="W534" s="118"/>
      <c r="X534" s="62" t="s">
        <v>1676</v>
      </c>
      <c r="Y534" s="59" t="s">
        <v>1975</v>
      </c>
    </row>
    <row r="535" spans="1:33" ht="30" customHeight="1" x14ac:dyDescent="0.15">
      <c r="A535" s="4"/>
      <c r="B535" s="10" t="s">
        <v>1446</v>
      </c>
      <c r="C535" s="10" t="s">
        <v>1451</v>
      </c>
      <c r="D535" s="24" t="s">
        <v>1411</v>
      </c>
      <c r="E535" s="10" t="s">
        <v>1183</v>
      </c>
      <c r="F535" s="8" t="s">
        <v>572</v>
      </c>
      <c r="G535" s="8" t="s">
        <v>851</v>
      </c>
      <c r="H535" s="10" t="s">
        <v>852</v>
      </c>
      <c r="I535" s="8" t="s">
        <v>38</v>
      </c>
      <c r="J535" s="8" t="s">
        <v>2</v>
      </c>
      <c r="K535" s="8" t="s">
        <v>19</v>
      </c>
      <c r="L535" s="8">
        <v>40</v>
      </c>
      <c r="M535" s="11" t="s">
        <v>199</v>
      </c>
      <c r="N535" s="8" t="s">
        <v>1884</v>
      </c>
      <c r="O535" s="12">
        <v>528.1</v>
      </c>
      <c r="P535" s="20" t="s">
        <v>1892</v>
      </c>
      <c r="Q535" s="45">
        <v>8822</v>
      </c>
      <c r="R535" s="30" t="s">
        <v>244</v>
      </c>
      <c r="S535" s="8" t="str">
        <f t="shared" si="17"/>
        <v>-</v>
      </c>
      <c r="T535" s="8" t="s">
        <v>1890</v>
      </c>
      <c r="U535" s="37">
        <v>25063</v>
      </c>
      <c r="V535" s="37" t="s">
        <v>1644</v>
      </c>
      <c r="W535" s="118"/>
      <c r="X535" s="109" t="s">
        <v>2200</v>
      </c>
      <c r="Y535" s="13" t="s">
        <v>291</v>
      </c>
      <c r="Z535" s="131" t="s">
        <v>2131</v>
      </c>
      <c r="AA535" s="132"/>
      <c r="AB535" s="132"/>
      <c r="AC535" s="132"/>
      <c r="AD535" s="101"/>
      <c r="AE535" s="101"/>
      <c r="AF535" s="101"/>
    </row>
    <row r="536" spans="1:33" ht="30" customHeight="1" x14ac:dyDescent="0.15">
      <c r="A536" s="4"/>
      <c r="B536" s="10" t="s">
        <v>1446</v>
      </c>
      <c r="C536" s="10" t="s">
        <v>1451</v>
      </c>
      <c r="D536" s="24" t="s">
        <v>1411</v>
      </c>
      <c r="E536" s="10" t="s">
        <v>1183</v>
      </c>
      <c r="F536" s="8" t="s">
        <v>572</v>
      </c>
      <c r="G536" s="8" t="s">
        <v>747</v>
      </c>
      <c r="H536" s="10" t="s">
        <v>853</v>
      </c>
      <c r="I536" s="8"/>
      <c r="J536" s="8" t="s">
        <v>2</v>
      </c>
      <c r="K536" s="8" t="s">
        <v>106</v>
      </c>
      <c r="L536" s="8">
        <v>50</v>
      </c>
      <c r="M536" s="11" t="s">
        <v>349</v>
      </c>
      <c r="N536" s="8" t="s">
        <v>1882</v>
      </c>
      <c r="O536" s="12">
        <v>319.81</v>
      </c>
      <c r="P536" s="20" t="s">
        <v>1892</v>
      </c>
      <c r="Q536" s="45">
        <v>3402</v>
      </c>
      <c r="R536" s="30" t="s">
        <v>244</v>
      </c>
      <c r="S536" s="8" t="str">
        <f t="shared" si="17"/>
        <v>-</v>
      </c>
      <c r="T536" s="8" t="s">
        <v>1894</v>
      </c>
      <c r="U536" s="37">
        <v>2991</v>
      </c>
      <c r="V536" s="37" t="s">
        <v>1644</v>
      </c>
      <c r="W536" s="118" t="s">
        <v>2300</v>
      </c>
      <c r="X536" s="60"/>
      <c r="Y536" s="6" t="s">
        <v>845</v>
      </c>
      <c r="Z536" s="131"/>
      <c r="AA536" s="132"/>
      <c r="AB536" s="132"/>
      <c r="AC536" s="132"/>
      <c r="AD536" s="101"/>
      <c r="AE536" s="101"/>
      <c r="AF536" s="101"/>
    </row>
    <row r="537" spans="1:33" ht="30" customHeight="1" x14ac:dyDescent="0.15">
      <c r="A537" s="4"/>
      <c r="B537" s="10" t="s">
        <v>1446</v>
      </c>
      <c r="C537" s="10" t="s">
        <v>1451</v>
      </c>
      <c r="D537" s="24" t="s">
        <v>1411</v>
      </c>
      <c r="E537" s="10" t="s">
        <v>1201</v>
      </c>
      <c r="F537" s="8" t="s">
        <v>572</v>
      </c>
      <c r="G537" s="8" t="s">
        <v>341</v>
      </c>
      <c r="H537" s="10" t="s">
        <v>854</v>
      </c>
      <c r="I537" s="8" t="s">
        <v>38</v>
      </c>
      <c r="J537" s="8" t="s">
        <v>2</v>
      </c>
      <c r="K537" s="8" t="s">
        <v>5</v>
      </c>
      <c r="L537" s="8">
        <v>47</v>
      </c>
      <c r="M537" s="11"/>
      <c r="N537" s="8" t="s">
        <v>1882</v>
      </c>
      <c r="O537" s="12" t="s">
        <v>846</v>
      </c>
      <c r="P537" s="20" t="s">
        <v>1892</v>
      </c>
      <c r="Q537" s="45">
        <v>13581</v>
      </c>
      <c r="R537" s="30" t="s">
        <v>244</v>
      </c>
      <c r="S537" s="8" t="str">
        <f t="shared" si="17"/>
        <v>-</v>
      </c>
      <c r="T537" s="8" t="s">
        <v>1894</v>
      </c>
      <c r="U537" s="37">
        <v>12465</v>
      </c>
      <c r="V537" s="37" t="s">
        <v>1644</v>
      </c>
      <c r="W537" s="118" t="s">
        <v>2334</v>
      </c>
      <c r="X537" s="106" t="s">
        <v>2272</v>
      </c>
      <c r="Y537" s="6" t="s">
        <v>1269</v>
      </c>
    </row>
    <row r="538" spans="1:33" ht="30" customHeight="1" x14ac:dyDescent="0.15">
      <c r="A538" s="4"/>
      <c r="B538" s="10" t="s">
        <v>1446</v>
      </c>
      <c r="C538" s="10" t="s">
        <v>1451</v>
      </c>
      <c r="D538" s="24" t="s">
        <v>1416</v>
      </c>
      <c r="E538" s="18" t="s">
        <v>847</v>
      </c>
      <c r="F538" s="8" t="s">
        <v>560</v>
      </c>
      <c r="G538" s="8" t="s">
        <v>748</v>
      </c>
      <c r="H538" s="10" t="s">
        <v>855</v>
      </c>
      <c r="I538" s="8"/>
      <c r="J538" s="8" t="s">
        <v>69</v>
      </c>
      <c r="K538" s="8" t="s">
        <v>10</v>
      </c>
      <c r="L538" s="8">
        <v>44</v>
      </c>
      <c r="M538" s="11" t="s">
        <v>349</v>
      </c>
      <c r="N538" s="8" t="s">
        <v>1883</v>
      </c>
      <c r="O538" s="12">
        <v>299.63</v>
      </c>
      <c r="P538" s="20" t="s">
        <v>1892</v>
      </c>
      <c r="Q538" s="29" t="s">
        <v>1670</v>
      </c>
      <c r="R538" s="30" t="s">
        <v>244</v>
      </c>
      <c r="S538" s="8" t="str">
        <f t="shared" si="17"/>
        <v>-</v>
      </c>
      <c r="T538" s="8" t="s">
        <v>1894</v>
      </c>
      <c r="U538" s="31">
        <v>10671</v>
      </c>
      <c r="V538" s="31" t="s">
        <v>1661</v>
      </c>
      <c r="W538" s="118" t="s">
        <v>2310</v>
      </c>
      <c r="X538" s="60"/>
      <c r="Y538" s="6" t="s">
        <v>848</v>
      </c>
    </row>
    <row r="539" spans="1:33" ht="30" customHeight="1" x14ac:dyDescent="0.15">
      <c r="A539" s="4"/>
      <c r="B539" s="10" t="s">
        <v>1446</v>
      </c>
      <c r="C539" s="10" t="s">
        <v>1451</v>
      </c>
      <c r="D539" s="24" t="s">
        <v>1411</v>
      </c>
      <c r="E539" s="10" t="s">
        <v>1183</v>
      </c>
      <c r="F539" s="8" t="s">
        <v>574</v>
      </c>
      <c r="G539" s="8" t="s">
        <v>834</v>
      </c>
      <c r="H539" s="10" t="s">
        <v>856</v>
      </c>
      <c r="I539" s="8" t="s">
        <v>38</v>
      </c>
      <c r="J539" s="8" t="s">
        <v>69</v>
      </c>
      <c r="K539" s="8" t="s">
        <v>76</v>
      </c>
      <c r="L539" s="8">
        <v>10</v>
      </c>
      <c r="M539" s="11" t="s">
        <v>349</v>
      </c>
      <c r="N539" s="8" t="s">
        <v>1884</v>
      </c>
      <c r="O539" s="12">
        <v>403.75</v>
      </c>
      <c r="P539" s="20" t="s">
        <v>1892</v>
      </c>
      <c r="Q539" s="45">
        <v>32943</v>
      </c>
      <c r="R539" s="30" t="s">
        <v>244</v>
      </c>
      <c r="S539" s="8" t="str">
        <f t="shared" si="17"/>
        <v>-</v>
      </c>
      <c r="T539" s="8" t="s">
        <v>1894</v>
      </c>
      <c r="U539" s="37">
        <v>15122</v>
      </c>
      <c r="V539" s="37" t="s">
        <v>1644</v>
      </c>
      <c r="W539" s="118" t="s">
        <v>2421</v>
      </c>
      <c r="X539" s="60" t="s">
        <v>2273</v>
      </c>
      <c r="Y539" s="6" t="s">
        <v>837</v>
      </c>
    </row>
    <row r="540" spans="1:33" ht="30" customHeight="1" x14ac:dyDescent="0.15">
      <c r="A540" s="4"/>
      <c r="B540" s="10" t="s">
        <v>1446</v>
      </c>
      <c r="C540" s="10" t="s">
        <v>1451</v>
      </c>
      <c r="D540" s="24" t="s">
        <v>1421</v>
      </c>
      <c r="E540" s="18" t="s">
        <v>849</v>
      </c>
      <c r="F540" s="8" t="s">
        <v>563</v>
      </c>
      <c r="G540" s="8" t="s">
        <v>843</v>
      </c>
      <c r="H540" s="10" t="s">
        <v>857</v>
      </c>
      <c r="I540" s="8" t="s">
        <v>38</v>
      </c>
      <c r="J540" s="8" t="s">
        <v>69</v>
      </c>
      <c r="K540" s="8" t="s">
        <v>75</v>
      </c>
      <c r="L540" s="8">
        <v>27</v>
      </c>
      <c r="M540" s="11" t="s">
        <v>349</v>
      </c>
      <c r="N540" s="8" t="s">
        <v>1882</v>
      </c>
      <c r="O540" s="12">
        <v>166.75</v>
      </c>
      <c r="P540" s="20" t="s">
        <v>1892</v>
      </c>
      <c r="Q540" s="45">
        <v>5536</v>
      </c>
      <c r="R540" s="30" t="s">
        <v>244</v>
      </c>
      <c r="S540" s="8" t="str">
        <f t="shared" ref="S540:S558" si="18">IF(R540="-","-",IF(ISNUMBER(R540),IF(R540&gt;=0.6,"A",IF(R540&gt;=0.3,"B","C")),"C"))</f>
        <v>-</v>
      </c>
      <c r="T540" s="8" t="s">
        <v>1894</v>
      </c>
      <c r="U540" s="37">
        <v>4141</v>
      </c>
      <c r="V540" s="37" t="s">
        <v>1644</v>
      </c>
      <c r="W540" s="118" t="s">
        <v>2303</v>
      </c>
      <c r="X540" s="60" t="s">
        <v>1371</v>
      </c>
      <c r="Y540" s="6" t="s">
        <v>323</v>
      </c>
    </row>
    <row r="541" spans="1:33" ht="30" customHeight="1" x14ac:dyDescent="0.15">
      <c r="A541" s="4"/>
      <c r="B541" s="10" t="s">
        <v>1446</v>
      </c>
      <c r="C541" s="10" t="s">
        <v>1451</v>
      </c>
      <c r="D541" s="24" t="s">
        <v>1421</v>
      </c>
      <c r="E541" s="18" t="s">
        <v>849</v>
      </c>
      <c r="F541" s="8" t="s">
        <v>563</v>
      </c>
      <c r="G541" s="8" t="s">
        <v>858</v>
      </c>
      <c r="H541" s="10" t="s">
        <v>859</v>
      </c>
      <c r="I541" s="8"/>
      <c r="J541" s="8" t="s">
        <v>2</v>
      </c>
      <c r="K541" s="8" t="s">
        <v>13</v>
      </c>
      <c r="L541" s="8">
        <v>42</v>
      </c>
      <c r="M541" s="11" t="s">
        <v>349</v>
      </c>
      <c r="N541" s="8" t="s">
        <v>1882</v>
      </c>
      <c r="O541" s="12">
        <v>203.66</v>
      </c>
      <c r="P541" s="20" t="s">
        <v>1892</v>
      </c>
      <c r="Q541" s="45">
        <v>4309</v>
      </c>
      <c r="R541" s="30" t="s">
        <v>244</v>
      </c>
      <c r="S541" s="8" t="str">
        <f t="shared" si="18"/>
        <v>-</v>
      </c>
      <c r="T541" s="8" t="s">
        <v>1894</v>
      </c>
      <c r="U541" s="37">
        <v>4699</v>
      </c>
      <c r="V541" s="37" t="s">
        <v>1644</v>
      </c>
      <c r="W541" s="118" t="s">
        <v>2303</v>
      </c>
      <c r="X541" s="60"/>
      <c r="Y541" s="6" t="s">
        <v>850</v>
      </c>
    </row>
    <row r="542" spans="1:33" ht="30" customHeight="1" x14ac:dyDescent="0.15">
      <c r="A542" s="4"/>
      <c r="B542" s="10" t="s">
        <v>1528</v>
      </c>
      <c r="C542" s="10" t="s">
        <v>1867</v>
      </c>
      <c r="D542" s="24" t="s">
        <v>1423</v>
      </c>
      <c r="E542" s="18" t="s">
        <v>863</v>
      </c>
      <c r="F542" s="8" t="s">
        <v>325</v>
      </c>
      <c r="G542" s="8" t="s">
        <v>273</v>
      </c>
      <c r="H542" s="10" t="s">
        <v>872</v>
      </c>
      <c r="I542" s="8" t="s">
        <v>38</v>
      </c>
      <c r="J542" s="8" t="s">
        <v>69</v>
      </c>
      <c r="K542" s="8" t="s">
        <v>104</v>
      </c>
      <c r="L542" s="8">
        <v>32</v>
      </c>
      <c r="M542" s="11" t="s">
        <v>349</v>
      </c>
      <c r="N542" s="8" t="s">
        <v>1886</v>
      </c>
      <c r="O542" s="12">
        <v>1938</v>
      </c>
      <c r="P542" s="20" t="s">
        <v>1892</v>
      </c>
      <c r="Q542" s="46">
        <v>2</v>
      </c>
      <c r="R542" s="30">
        <v>0.11700000000000001</v>
      </c>
      <c r="S542" s="8" t="str">
        <f t="shared" si="18"/>
        <v>C</v>
      </c>
      <c r="T542" s="8" t="s">
        <v>1894</v>
      </c>
      <c r="U542" s="31">
        <v>18696</v>
      </c>
      <c r="V542" s="31">
        <v>898</v>
      </c>
      <c r="W542" s="118" t="s">
        <v>2346</v>
      </c>
      <c r="X542" s="7" t="s">
        <v>909</v>
      </c>
      <c r="Y542" s="6" t="s">
        <v>864</v>
      </c>
    </row>
    <row r="543" spans="1:33" ht="30" customHeight="1" x14ac:dyDescent="0.15">
      <c r="A543" s="4"/>
      <c r="B543" s="10" t="s">
        <v>1528</v>
      </c>
      <c r="C543" s="10" t="s">
        <v>1867</v>
      </c>
      <c r="D543" s="24" t="s">
        <v>1411</v>
      </c>
      <c r="E543" s="18" t="s">
        <v>860</v>
      </c>
      <c r="F543" s="8" t="s">
        <v>290</v>
      </c>
      <c r="G543" s="8" t="s">
        <v>265</v>
      </c>
      <c r="H543" s="10" t="s">
        <v>865</v>
      </c>
      <c r="I543" s="8" t="s">
        <v>38</v>
      </c>
      <c r="J543" s="8" t="s">
        <v>2</v>
      </c>
      <c r="K543" s="8" t="s">
        <v>19</v>
      </c>
      <c r="L543" s="8">
        <v>40</v>
      </c>
      <c r="M543" s="11" t="s">
        <v>199</v>
      </c>
      <c r="N543" s="8" t="s">
        <v>1884</v>
      </c>
      <c r="O543" s="12">
        <v>272.06</v>
      </c>
      <c r="P543" s="20" t="s">
        <v>1892</v>
      </c>
      <c r="Q543" s="29">
        <v>7283</v>
      </c>
      <c r="R543" s="30" t="s">
        <v>83</v>
      </c>
      <c r="S543" s="8" t="str">
        <f t="shared" si="18"/>
        <v>-</v>
      </c>
      <c r="T543" s="8" t="s">
        <v>1890</v>
      </c>
      <c r="U543" s="31">
        <v>10995</v>
      </c>
      <c r="V543" s="31" t="s">
        <v>1644</v>
      </c>
      <c r="W543" s="118"/>
      <c r="X543" s="107" t="s">
        <v>2201</v>
      </c>
      <c r="Y543" s="6" t="s">
        <v>291</v>
      </c>
      <c r="Z543" s="131" t="s">
        <v>2436</v>
      </c>
      <c r="AA543" s="132"/>
      <c r="AB543" s="132"/>
      <c r="AC543" s="132"/>
      <c r="AD543" s="101"/>
      <c r="AE543" s="101"/>
      <c r="AF543" s="101"/>
      <c r="AG543" s="101"/>
    </row>
    <row r="544" spans="1:33" ht="30" customHeight="1" x14ac:dyDescent="0.15">
      <c r="A544" s="4"/>
      <c r="B544" s="10" t="s">
        <v>1528</v>
      </c>
      <c r="C544" s="10" t="s">
        <v>1867</v>
      </c>
      <c r="D544" s="24" t="s">
        <v>1411</v>
      </c>
      <c r="E544" s="18" t="s">
        <v>297</v>
      </c>
      <c r="F544" s="8" t="s">
        <v>290</v>
      </c>
      <c r="G544" s="8" t="s">
        <v>287</v>
      </c>
      <c r="H544" s="10" t="s">
        <v>866</v>
      </c>
      <c r="I544" s="8" t="s">
        <v>38</v>
      </c>
      <c r="J544" s="8" t="s">
        <v>2</v>
      </c>
      <c r="K544" s="8" t="s">
        <v>67</v>
      </c>
      <c r="L544" s="8">
        <v>36</v>
      </c>
      <c r="M544" s="11" t="s">
        <v>349</v>
      </c>
      <c r="N544" s="8" t="s">
        <v>1882</v>
      </c>
      <c r="O544" s="12">
        <v>985.84</v>
      </c>
      <c r="P544" s="20" t="s">
        <v>1892</v>
      </c>
      <c r="Q544" s="29">
        <v>18261</v>
      </c>
      <c r="R544" s="30" t="s">
        <v>83</v>
      </c>
      <c r="S544" s="8" t="str">
        <f t="shared" si="18"/>
        <v>-</v>
      </c>
      <c r="T544" s="8" t="s">
        <v>1890</v>
      </c>
      <c r="U544" s="31">
        <v>20992</v>
      </c>
      <c r="V544" s="31" t="s">
        <v>1644</v>
      </c>
      <c r="W544" s="118" t="s">
        <v>2120</v>
      </c>
      <c r="X544" s="60" t="s">
        <v>1378</v>
      </c>
      <c r="Y544" s="6" t="s">
        <v>302</v>
      </c>
      <c r="Z544" s="131"/>
      <c r="AA544" s="132"/>
      <c r="AB544" s="132"/>
      <c r="AC544" s="132"/>
      <c r="AD544" s="101"/>
      <c r="AE544" s="101"/>
      <c r="AF544" s="101"/>
      <c r="AG544" s="101"/>
    </row>
    <row r="545" spans="1:32" ht="30" customHeight="1" x14ac:dyDescent="0.15">
      <c r="A545" s="4"/>
      <c r="B545" s="10" t="s">
        <v>1528</v>
      </c>
      <c r="C545" s="10" t="s">
        <v>1867</v>
      </c>
      <c r="D545" s="24" t="s">
        <v>1411</v>
      </c>
      <c r="E545" s="18" t="s">
        <v>297</v>
      </c>
      <c r="F545" s="8" t="s">
        <v>290</v>
      </c>
      <c r="G545" s="8" t="s">
        <v>266</v>
      </c>
      <c r="H545" s="10" t="s">
        <v>867</v>
      </c>
      <c r="I545" s="8" t="s">
        <v>38</v>
      </c>
      <c r="J545" s="8" t="s">
        <v>2</v>
      </c>
      <c r="K545" s="8" t="s">
        <v>18</v>
      </c>
      <c r="L545" s="8">
        <v>34</v>
      </c>
      <c r="M545" s="11" t="s">
        <v>349</v>
      </c>
      <c r="N545" s="8" t="s">
        <v>1882</v>
      </c>
      <c r="O545" s="12">
        <v>956</v>
      </c>
      <c r="P545" s="20" t="s">
        <v>1892</v>
      </c>
      <c r="Q545" s="29">
        <v>18185</v>
      </c>
      <c r="R545" s="30" t="s">
        <v>83</v>
      </c>
      <c r="S545" s="8" t="str">
        <f t="shared" si="18"/>
        <v>-</v>
      </c>
      <c r="T545" s="8" t="s">
        <v>1890</v>
      </c>
      <c r="U545" s="31">
        <v>23491</v>
      </c>
      <c r="V545" s="31" t="s">
        <v>1644</v>
      </c>
      <c r="W545" s="118" t="s">
        <v>2120</v>
      </c>
      <c r="X545" s="60" t="s">
        <v>46</v>
      </c>
      <c r="Y545" s="6" t="s">
        <v>298</v>
      </c>
      <c r="Z545" s="131"/>
      <c r="AA545" s="132"/>
      <c r="AB545" s="132"/>
      <c r="AC545" s="132"/>
    </row>
    <row r="546" spans="1:32" ht="45" customHeight="1" x14ac:dyDescent="0.15">
      <c r="A546" s="4"/>
      <c r="B546" s="10" t="s">
        <v>1528</v>
      </c>
      <c r="C546" s="10" t="s">
        <v>1867</v>
      </c>
      <c r="D546" s="24" t="s">
        <v>1411</v>
      </c>
      <c r="E546" s="18" t="s">
        <v>860</v>
      </c>
      <c r="F546" s="8" t="s">
        <v>290</v>
      </c>
      <c r="G546" s="8" t="s">
        <v>279</v>
      </c>
      <c r="H546" s="10" t="s">
        <v>868</v>
      </c>
      <c r="I546" s="8"/>
      <c r="J546" s="8" t="s">
        <v>2</v>
      </c>
      <c r="K546" s="8" t="s">
        <v>10</v>
      </c>
      <c r="L546" s="8">
        <v>44</v>
      </c>
      <c r="M546" s="11" t="s">
        <v>349</v>
      </c>
      <c r="N546" s="8" t="s">
        <v>1882</v>
      </c>
      <c r="O546" s="12">
        <v>1228.18</v>
      </c>
      <c r="P546" s="20" t="s">
        <v>1892</v>
      </c>
      <c r="Q546" s="29">
        <v>27391</v>
      </c>
      <c r="R546" s="30" t="s">
        <v>83</v>
      </c>
      <c r="S546" s="8" t="str">
        <f t="shared" si="18"/>
        <v>-</v>
      </c>
      <c r="T546" s="8" t="s">
        <v>1890</v>
      </c>
      <c r="U546" s="31">
        <v>25263</v>
      </c>
      <c r="V546" s="31" t="s">
        <v>1644</v>
      </c>
      <c r="W546" s="118" t="s">
        <v>2314</v>
      </c>
      <c r="X546" s="60"/>
      <c r="Y546" s="6" t="s">
        <v>836</v>
      </c>
    </row>
    <row r="547" spans="1:32" ht="45" customHeight="1" x14ac:dyDescent="0.15">
      <c r="A547" s="4"/>
      <c r="B547" s="10" t="s">
        <v>1528</v>
      </c>
      <c r="C547" s="10" t="s">
        <v>1867</v>
      </c>
      <c r="D547" s="24" t="s">
        <v>1416</v>
      </c>
      <c r="E547" s="18" t="s">
        <v>847</v>
      </c>
      <c r="F547" s="8" t="s">
        <v>307</v>
      </c>
      <c r="G547" s="8" t="s">
        <v>267</v>
      </c>
      <c r="H547" s="10" t="s">
        <v>869</v>
      </c>
      <c r="I547" s="8"/>
      <c r="J547" s="8" t="s">
        <v>69</v>
      </c>
      <c r="K547" s="8" t="s">
        <v>27</v>
      </c>
      <c r="L547" s="8">
        <v>21</v>
      </c>
      <c r="M547" s="11" t="s">
        <v>349</v>
      </c>
      <c r="N547" s="8" t="s">
        <v>1882</v>
      </c>
      <c r="O547" s="12">
        <v>1342.51</v>
      </c>
      <c r="P547" s="20" t="s">
        <v>1892</v>
      </c>
      <c r="Q547" s="29">
        <v>27151</v>
      </c>
      <c r="R547" s="30">
        <v>0.89</v>
      </c>
      <c r="S547" s="8" t="str">
        <f t="shared" si="18"/>
        <v>A</v>
      </c>
      <c r="T547" s="8" t="s">
        <v>1890</v>
      </c>
      <c r="U547" s="31">
        <v>39784</v>
      </c>
      <c r="V547" s="31" t="s">
        <v>1645</v>
      </c>
      <c r="W547" s="118" t="s">
        <v>2316</v>
      </c>
      <c r="X547" s="60"/>
      <c r="Y547" s="6" t="s">
        <v>1976</v>
      </c>
    </row>
    <row r="548" spans="1:32" ht="30" customHeight="1" x14ac:dyDescent="0.15">
      <c r="A548" s="4"/>
      <c r="B548" s="10" t="s">
        <v>1528</v>
      </c>
      <c r="C548" s="10" t="s">
        <v>1867</v>
      </c>
      <c r="D548" s="24" t="s">
        <v>1417</v>
      </c>
      <c r="E548" s="18" t="s">
        <v>861</v>
      </c>
      <c r="F548" s="8" t="s">
        <v>518</v>
      </c>
      <c r="G548" s="8" t="s">
        <v>523</v>
      </c>
      <c r="H548" s="10" t="s">
        <v>870</v>
      </c>
      <c r="I548" s="8"/>
      <c r="J548" s="8" t="s">
        <v>2</v>
      </c>
      <c r="K548" s="8" t="s">
        <v>74</v>
      </c>
      <c r="L548" s="8">
        <v>29</v>
      </c>
      <c r="M548" s="11" t="s">
        <v>349</v>
      </c>
      <c r="N548" s="8" t="s">
        <v>1882</v>
      </c>
      <c r="O548" s="12">
        <v>1882</v>
      </c>
      <c r="P548" s="20" t="s">
        <v>1892</v>
      </c>
      <c r="Q548" s="29">
        <v>9682</v>
      </c>
      <c r="R548" s="30">
        <v>0.3</v>
      </c>
      <c r="S548" s="8" t="str">
        <f t="shared" si="18"/>
        <v>B</v>
      </c>
      <c r="T548" s="8" t="s">
        <v>1894</v>
      </c>
      <c r="U548" s="31">
        <v>17766</v>
      </c>
      <c r="V548" s="31">
        <v>164</v>
      </c>
      <c r="W548" s="118" t="s">
        <v>2338</v>
      </c>
      <c r="X548" s="60"/>
      <c r="Y548" s="6" t="s">
        <v>862</v>
      </c>
    </row>
    <row r="549" spans="1:32" ht="30" customHeight="1" x14ac:dyDescent="0.15">
      <c r="A549" s="4"/>
      <c r="B549" s="10" t="s">
        <v>1528</v>
      </c>
      <c r="C549" s="10" t="s">
        <v>1867</v>
      </c>
      <c r="D549" s="24" t="s">
        <v>1420</v>
      </c>
      <c r="E549" s="18" t="s">
        <v>555</v>
      </c>
      <c r="F549" s="8" t="s">
        <v>537</v>
      </c>
      <c r="G549" s="8" t="s">
        <v>537</v>
      </c>
      <c r="H549" s="10" t="s">
        <v>871</v>
      </c>
      <c r="I549" s="8" t="s">
        <v>38</v>
      </c>
      <c r="J549" s="69" t="s">
        <v>558</v>
      </c>
      <c r="K549" s="8" t="s">
        <v>103</v>
      </c>
      <c r="L549" s="8">
        <v>31</v>
      </c>
      <c r="M549" s="11" t="s">
        <v>349</v>
      </c>
      <c r="N549" s="8" t="s">
        <v>1882</v>
      </c>
      <c r="O549" s="12">
        <v>550</v>
      </c>
      <c r="P549" s="20" t="s">
        <v>1892</v>
      </c>
      <c r="Q549" s="29">
        <v>1960</v>
      </c>
      <c r="R549" s="30">
        <v>0.16</v>
      </c>
      <c r="S549" s="8" t="str">
        <f t="shared" si="18"/>
        <v>C</v>
      </c>
      <c r="T549" s="8" t="s">
        <v>1897</v>
      </c>
      <c r="U549" s="31">
        <v>1920</v>
      </c>
      <c r="V549" s="31">
        <v>128</v>
      </c>
      <c r="W549" s="118"/>
      <c r="X549" s="107" t="s">
        <v>2221</v>
      </c>
      <c r="Y549" s="6" t="s">
        <v>569</v>
      </c>
    </row>
    <row r="550" spans="1:32" ht="30" customHeight="1" x14ac:dyDescent="0.15">
      <c r="A550" s="4"/>
      <c r="B550" s="10" t="s">
        <v>1528</v>
      </c>
      <c r="C550" s="10" t="s">
        <v>1868</v>
      </c>
      <c r="D550" s="24" t="s">
        <v>1416</v>
      </c>
      <c r="E550" s="18" t="s">
        <v>847</v>
      </c>
      <c r="F550" s="8" t="s">
        <v>307</v>
      </c>
      <c r="G550" s="8" t="s">
        <v>267</v>
      </c>
      <c r="H550" s="10" t="s">
        <v>873</v>
      </c>
      <c r="I550" s="8"/>
      <c r="J550" s="8" t="s">
        <v>2</v>
      </c>
      <c r="K550" s="8" t="s">
        <v>68</v>
      </c>
      <c r="L550" s="8">
        <v>38</v>
      </c>
      <c r="M550" s="11" t="s">
        <v>349</v>
      </c>
      <c r="N550" s="8" t="s">
        <v>1886</v>
      </c>
      <c r="O550" s="12">
        <v>3142.01</v>
      </c>
      <c r="P550" s="20" t="s">
        <v>1892</v>
      </c>
      <c r="Q550" s="29">
        <v>52050</v>
      </c>
      <c r="R550" s="30">
        <v>0.32429999999999998</v>
      </c>
      <c r="S550" s="8" t="str">
        <f>IF(R550="-","-",IF(ISNUMBER(R550),IF(R550&gt;=0.6,"A",IF(R550&gt;=0.3,"B","C")),"C"))</f>
        <v>B</v>
      </c>
      <c r="T550" s="8" t="s">
        <v>1897</v>
      </c>
      <c r="U550" s="31">
        <v>28030</v>
      </c>
      <c r="V550" s="31">
        <v>5174</v>
      </c>
      <c r="W550" s="118" t="s">
        <v>2425</v>
      </c>
      <c r="X550" s="60"/>
      <c r="Y550" s="6" t="s">
        <v>1788</v>
      </c>
    </row>
    <row r="551" spans="1:32" ht="30" customHeight="1" x14ac:dyDescent="0.15">
      <c r="A551" s="4"/>
      <c r="B551" s="10" t="s">
        <v>1566</v>
      </c>
      <c r="C551" s="10" t="s">
        <v>1868</v>
      </c>
      <c r="D551" s="24" t="s">
        <v>1418</v>
      </c>
      <c r="E551" s="18" t="s">
        <v>315</v>
      </c>
      <c r="F551" s="8" t="s">
        <v>314</v>
      </c>
      <c r="G551" s="8" t="s">
        <v>272</v>
      </c>
      <c r="H551" s="10" t="s">
        <v>874</v>
      </c>
      <c r="I551" s="8" t="s">
        <v>38</v>
      </c>
      <c r="J551" s="8" t="s">
        <v>2</v>
      </c>
      <c r="K551" s="8" t="s">
        <v>27</v>
      </c>
      <c r="L551" s="8">
        <v>21</v>
      </c>
      <c r="M551" s="11" t="s">
        <v>349</v>
      </c>
      <c r="N551" s="8" t="s">
        <v>1884</v>
      </c>
      <c r="O551" s="12">
        <v>1501.17</v>
      </c>
      <c r="P551" s="20" t="s">
        <v>1892</v>
      </c>
      <c r="Q551" s="29">
        <v>3085</v>
      </c>
      <c r="R551" s="30">
        <v>6.8000000000000005E-2</v>
      </c>
      <c r="S551" s="8" t="str">
        <f t="shared" si="18"/>
        <v>C</v>
      </c>
      <c r="T551" s="8" t="s">
        <v>1897</v>
      </c>
      <c r="U551" s="31">
        <v>8534</v>
      </c>
      <c r="V551" s="31">
        <v>19</v>
      </c>
      <c r="W551" s="118"/>
      <c r="X551" s="107" t="s">
        <v>2275</v>
      </c>
      <c r="Y551" s="6" t="s">
        <v>316</v>
      </c>
    </row>
    <row r="552" spans="1:32" ht="30" customHeight="1" x14ac:dyDescent="0.15">
      <c r="A552" s="4"/>
      <c r="B552" s="10" t="s">
        <v>1566</v>
      </c>
      <c r="C552" s="10" t="s">
        <v>1868</v>
      </c>
      <c r="D552" s="24" t="s">
        <v>1419</v>
      </c>
      <c r="E552" s="18" t="s">
        <v>1179</v>
      </c>
      <c r="F552" s="8" t="s">
        <v>451</v>
      </c>
      <c r="G552" s="8" t="s">
        <v>466</v>
      </c>
      <c r="H552" s="10" t="s">
        <v>875</v>
      </c>
      <c r="I552" s="8"/>
      <c r="J552" s="8" t="s">
        <v>2</v>
      </c>
      <c r="K552" s="8" t="s">
        <v>4</v>
      </c>
      <c r="L552" s="8">
        <v>46</v>
      </c>
      <c r="M552" s="11" t="s">
        <v>349</v>
      </c>
      <c r="N552" s="8" t="s">
        <v>1882</v>
      </c>
      <c r="O552" s="12">
        <v>1135.08</v>
      </c>
      <c r="P552" s="20" t="s">
        <v>1892</v>
      </c>
      <c r="Q552" s="29">
        <v>3942</v>
      </c>
      <c r="R552" s="30">
        <f>134/1555</f>
        <v>8.6173633440514472E-2</v>
      </c>
      <c r="S552" s="8" t="str">
        <f t="shared" si="18"/>
        <v>C</v>
      </c>
      <c r="T552" s="8" t="s">
        <v>1897</v>
      </c>
      <c r="U552" s="31">
        <v>3003</v>
      </c>
      <c r="V552" s="31">
        <v>107</v>
      </c>
      <c r="W552" s="118"/>
      <c r="X552" s="60"/>
      <c r="Y552" s="6" t="s">
        <v>467</v>
      </c>
    </row>
    <row r="553" spans="1:32" ht="30" customHeight="1" x14ac:dyDescent="0.15">
      <c r="A553" s="4"/>
      <c r="B553" s="10" t="s">
        <v>1528</v>
      </c>
      <c r="C553" s="10" t="s">
        <v>1868</v>
      </c>
      <c r="D553" s="24" t="s">
        <v>1421</v>
      </c>
      <c r="E553" s="18" t="s">
        <v>1170</v>
      </c>
      <c r="F553" s="8" t="s">
        <v>321</v>
      </c>
      <c r="G553" s="8" t="s">
        <v>539</v>
      </c>
      <c r="H553" s="10" t="s">
        <v>876</v>
      </c>
      <c r="I553" s="8" t="s">
        <v>38</v>
      </c>
      <c r="J553" s="8" t="s">
        <v>2</v>
      </c>
      <c r="K553" s="8" t="s">
        <v>26</v>
      </c>
      <c r="L553" s="8">
        <v>28</v>
      </c>
      <c r="M553" s="11" t="s">
        <v>349</v>
      </c>
      <c r="N553" s="8" t="s">
        <v>1882</v>
      </c>
      <c r="O553" s="12">
        <v>157.9</v>
      </c>
      <c r="P553" s="20" t="s">
        <v>1892</v>
      </c>
      <c r="Q553" s="29">
        <v>1259</v>
      </c>
      <c r="R553" s="30">
        <v>0.27006172839506198</v>
      </c>
      <c r="S553" s="8" t="str">
        <f t="shared" si="18"/>
        <v>C</v>
      </c>
      <c r="T553" s="8" t="s">
        <v>1897</v>
      </c>
      <c r="U553" s="37">
        <v>0</v>
      </c>
      <c r="V553" s="31" t="s">
        <v>1644</v>
      </c>
      <c r="W553" s="118" t="s">
        <v>2338</v>
      </c>
      <c r="X553" s="115" t="s">
        <v>2234</v>
      </c>
      <c r="Y553" s="6" t="s">
        <v>570</v>
      </c>
    </row>
    <row r="554" spans="1:32" ht="30" customHeight="1" x14ac:dyDescent="0.15">
      <c r="A554" s="4"/>
      <c r="B554" s="10" t="s">
        <v>1528</v>
      </c>
      <c r="C554" s="10" t="s">
        <v>1868</v>
      </c>
      <c r="D554" s="24" t="s">
        <v>1421</v>
      </c>
      <c r="E554" s="18" t="s">
        <v>849</v>
      </c>
      <c r="F554" s="8" t="s">
        <v>321</v>
      </c>
      <c r="G554" s="8" t="s">
        <v>276</v>
      </c>
      <c r="H554" s="10" t="s">
        <v>1667</v>
      </c>
      <c r="I554" s="8"/>
      <c r="J554" s="82" t="s">
        <v>1880</v>
      </c>
      <c r="K554" s="8" t="s">
        <v>4</v>
      </c>
      <c r="L554" s="8">
        <v>46</v>
      </c>
      <c r="M554" s="11" t="s">
        <v>349</v>
      </c>
      <c r="N554" s="8" t="s">
        <v>1883</v>
      </c>
      <c r="O554" s="12">
        <v>165.62</v>
      </c>
      <c r="P554" s="20" t="s">
        <v>1895</v>
      </c>
      <c r="Q554" s="29">
        <v>180</v>
      </c>
      <c r="R554" s="30">
        <v>6.7901234567901234E-3</v>
      </c>
      <c r="S554" s="8" t="str">
        <f t="shared" si="18"/>
        <v>C</v>
      </c>
      <c r="T554" s="8" t="s">
        <v>1897</v>
      </c>
      <c r="U554" s="31">
        <v>359</v>
      </c>
      <c r="V554" s="31">
        <v>0</v>
      </c>
      <c r="W554" s="118" t="s">
        <v>2303</v>
      </c>
      <c r="X554" s="60"/>
      <c r="Y554" s="6" t="s">
        <v>877</v>
      </c>
    </row>
    <row r="555" spans="1:32" ht="30" customHeight="1" x14ac:dyDescent="0.15">
      <c r="A555" s="4"/>
      <c r="B555" s="10" t="s">
        <v>1528</v>
      </c>
      <c r="C555" s="10" t="s">
        <v>1868</v>
      </c>
      <c r="D555" s="24" t="s">
        <v>1421</v>
      </c>
      <c r="E555" s="18" t="s">
        <v>849</v>
      </c>
      <c r="F555" s="8" t="s">
        <v>321</v>
      </c>
      <c r="G555" s="8" t="s">
        <v>473</v>
      </c>
      <c r="H555" s="10" t="s">
        <v>1668</v>
      </c>
      <c r="I555" s="8"/>
      <c r="J555" s="8" t="s">
        <v>69</v>
      </c>
      <c r="K555" s="8" t="s">
        <v>37</v>
      </c>
      <c r="L555" s="8">
        <v>24</v>
      </c>
      <c r="M555" s="11" t="s">
        <v>349</v>
      </c>
      <c r="N555" s="8" t="s">
        <v>1882</v>
      </c>
      <c r="O555" s="12">
        <v>178.2</v>
      </c>
      <c r="P555" s="20" t="s">
        <v>1892</v>
      </c>
      <c r="Q555" s="29">
        <v>834</v>
      </c>
      <c r="R555" s="30">
        <v>2.3456790123456792E-2</v>
      </c>
      <c r="S555" s="8" t="str">
        <f t="shared" si="18"/>
        <v>C</v>
      </c>
      <c r="T555" s="8" t="s">
        <v>1890</v>
      </c>
      <c r="U555" s="31">
        <v>96</v>
      </c>
      <c r="V555" s="31">
        <v>0</v>
      </c>
      <c r="W555" s="118"/>
      <c r="X555" s="60"/>
      <c r="Y555" s="6" t="s">
        <v>878</v>
      </c>
    </row>
    <row r="556" spans="1:32" ht="30" customHeight="1" x14ac:dyDescent="0.15">
      <c r="A556" s="4"/>
      <c r="B556" s="10" t="s">
        <v>1528</v>
      </c>
      <c r="C556" s="10" t="s">
        <v>1868</v>
      </c>
      <c r="D556" s="24" t="s">
        <v>1423</v>
      </c>
      <c r="E556" s="18" t="s">
        <v>863</v>
      </c>
      <c r="F556" s="8" t="s">
        <v>325</v>
      </c>
      <c r="G556" s="8" t="s">
        <v>269</v>
      </c>
      <c r="H556" s="10" t="s">
        <v>1669</v>
      </c>
      <c r="I556" s="8"/>
      <c r="J556" s="8" t="s">
        <v>3</v>
      </c>
      <c r="K556" s="8" t="s">
        <v>16</v>
      </c>
      <c r="L556" s="8">
        <v>49</v>
      </c>
      <c r="M556" s="11" t="s">
        <v>349</v>
      </c>
      <c r="N556" s="8" t="s">
        <v>1883</v>
      </c>
      <c r="O556" s="12">
        <v>122.08</v>
      </c>
      <c r="P556" s="20" t="s">
        <v>1895</v>
      </c>
      <c r="Q556" s="29">
        <v>145</v>
      </c>
      <c r="R556" s="30">
        <v>3.7140204200000001E-5</v>
      </c>
      <c r="S556" s="8" t="str">
        <f t="shared" si="18"/>
        <v>C</v>
      </c>
      <c r="T556" s="8" t="s">
        <v>1894</v>
      </c>
      <c r="U556" s="31">
        <v>153</v>
      </c>
      <c r="V556" s="31">
        <v>0</v>
      </c>
      <c r="W556" s="118" t="s">
        <v>2335</v>
      </c>
      <c r="X556" s="60"/>
      <c r="Y556" s="6" t="s">
        <v>879</v>
      </c>
    </row>
    <row r="557" spans="1:32" ht="30" customHeight="1" x14ac:dyDescent="0.15">
      <c r="A557" s="4"/>
      <c r="B557" s="10" t="s">
        <v>1528</v>
      </c>
      <c r="C557" s="25" t="s">
        <v>1529</v>
      </c>
      <c r="D557" s="24" t="s">
        <v>1411</v>
      </c>
      <c r="E557" s="18" t="s">
        <v>881</v>
      </c>
      <c r="F557" s="8" t="s">
        <v>576</v>
      </c>
      <c r="G557" s="8" t="s">
        <v>373</v>
      </c>
      <c r="H557" s="85" t="s">
        <v>1877</v>
      </c>
      <c r="I557" s="8"/>
      <c r="J557" s="8" t="s">
        <v>69</v>
      </c>
      <c r="K557" s="8" t="s">
        <v>105</v>
      </c>
      <c r="L557" s="8">
        <v>25</v>
      </c>
      <c r="M557" s="11" t="s">
        <v>349</v>
      </c>
      <c r="N557" s="8" t="s">
        <v>1886</v>
      </c>
      <c r="O557" s="12">
        <v>8095.77</v>
      </c>
      <c r="P557" s="20" t="s">
        <v>1892</v>
      </c>
      <c r="Q557" s="45">
        <v>67314</v>
      </c>
      <c r="R557" s="65">
        <v>0.98</v>
      </c>
      <c r="S557" s="8" t="str">
        <f t="shared" si="18"/>
        <v>A</v>
      </c>
      <c r="T557" s="8" t="s">
        <v>1890</v>
      </c>
      <c r="U557" s="31">
        <v>11045</v>
      </c>
      <c r="V557" s="31" t="s">
        <v>1646</v>
      </c>
      <c r="W557" s="118" t="s">
        <v>2338</v>
      </c>
      <c r="X557" s="60"/>
      <c r="Y557" s="95" t="s">
        <v>1977</v>
      </c>
      <c r="Z557" s="145" t="s">
        <v>2132</v>
      </c>
      <c r="AA557" s="138"/>
      <c r="AB557" s="138"/>
      <c r="AC557" s="138"/>
    </row>
    <row r="558" spans="1:32" ht="30" customHeight="1" x14ac:dyDescent="0.15">
      <c r="A558" s="4"/>
      <c r="B558" s="10" t="s">
        <v>1528</v>
      </c>
      <c r="C558" s="10" t="s">
        <v>1552</v>
      </c>
      <c r="D558" s="24" t="s">
        <v>1411</v>
      </c>
      <c r="E558" s="18" t="s">
        <v>880</v>
      </c>
      <c r="F558" s="8" t="s">
        <v>290</v>
      </c>
      <c r="G558" s="8" t="s">
        <v>265</v>
      </c>
      <c r="H558" s="85" t="s">
        <v>883</v>
      </c>
      <c r="I558" s="8" t="s">
        <v>38</v>
      </c>
      <c r="J558" s="8" t="s">
        <v>73</v>
      </c>
      <c r="K558" s="8" t="s">
        <v>19</v>
      </c>
      <c r="L558" s="8">
        <v>40</v>
      </c>
      <c r="M558" s="11" t="s">
        <v>199</v>
      </c>
      <c r="N558" s="8" t="s">
        <v>1884</v>
      </c>
      <c r="O558" s="12">
        <v>160.02000000000001</v>
      </c>
      <c r="P558" s="20" t="s">
        <v>1892</v>
      </c>
      <c r="Q558" s="29">
        <v>3198</v>
      </c>
      <c r="R558" s="30" t="s">
        <v>83</v>
      </c>
      <c r="S558" s="8" t="str">
        <f t="shared" si="18"/>
        <v>-</v>
      </c>
      <c r="T558" s="8" t="s">
        <v>1894</v>
      </c>
      <c r="U558" s="31">
        <v>39373</v>
      </c>
      <c r="V558" s="31" t="s">
        <v>1644</v>
      </c>
      <c r="W558" s="118"/>
      <c r="X558" s="107" t="s">
        <v>2202</v>
      </c>
      <c r="Y558" s="6" t="s">
        <v>291</v>
      </c>
      <c r="Z558" s="131" t="s">
        <v>2133</v>
      </c>
      <c r="AA558" s="132"/>
      <c r="AB558" s="132"/>
      <c r="AC558" s="132"/>
      <c r="AD558" s="104"/>
      <c r="AE558" s="104"/>
      <c r="AF558" s="104"/>
    </row>
    <row r="559" spans="1:32" ht="30" customHeight="1" x14ac:dyDescent="0.15">
      <c r="A559" s="4"/>
      <c r="B559" s="10" t="s">
        <v>1528</v>
      </c>
      <c r="C559" s="10" t="s">
        <v>1552</v>
      </c>
      <c r="D559" s="24" t="s">
        <v>1411</v>
      </c>
      <c r="E559" s="18" t="s">
        <v>297</v>
      </c>
      <c r="F559" s="8" t="s">
        <v>290</v>
      </c>
      <c r="G559" s="8" t="s">
        <v>505</v>
      </c>
      <c r="H559" s="10" t="s">
        <v>884</v>
      </c>
      <c r="I559" s="8" t="s">
        <v>38</v>
      </c>
      <c r="J559" s="8" t="s">
        <v>2</v>
      </c>
      <c r="K559" s="8" t="s">
        <v>30</v>
      </c>
      <c r="L559" s="8">
        <v>35</v>
      </c>
      <c r="M559" s="11" t="s">
        <v>349</v>
      </c>
      <c r="N559" s="8" t="s">
        <v>1882</v>
      </c>
      <c r="O559" s="12">
        <v>572.15</v>
      </c>
      <c r="P559" s="20" t="s">
        <v>1892</v>
      </c>
      <c r="Q559" s="29">
        <v>3032</v>
      </c>
      <c r="R559" s="30" t="s">
        <v>83</v>
      </c>
      <c r="S559" s="8" t="str">
        <f t="shared" ref="S559:S588" si="19">IF(R559="-","-",IF(ISNUMBER(R559),IF(R559&gt;=0.6,"A",IF(R559&gt;=0.3,"B","C")),"C"))</f>
        <v>-</v>
      </c>
      <c r="T559" s="8" t="s">
        <v>1890</v>
      </c>
      <c r="U559" s="31">
        <v>13778</v>
      </c>
      <c r="V559" s="31" t="s">
        <v>1644</v>
      </c>
      <c r="W559" s="118" t="s">
        <v>2120</v>
      </c>
      <c r="X559" s="60" t="s">
        <v>2279</v>
      </c>
      <c r="Y559" s="6" t="s">
        <v>1978</v>
      </c>
      <c r="Z559" s="131"/>
      <c r="AA559" s="132"/>
      <c r="AB559" s="132"/>
      <c r="AC559" s="132"/>
      <c r="AD559" s="104"/>
      <c r="AE559" s="104"/>
      <c r="AF559" s="104"/>
    </row>
    <row r="560" spans="1:32" ht="30" customHeight="1" x14ac:dyDescent="0.15">
      <c r="A560" s="4"/>
      <c r="B560" s="10" t="s">
        <v>1528</v>
      </c>
      <c r="C560" s="10" t="s">
        <v>1552</v>
      </c>
      <c r="D560" s="24" t="s">
        <v>1411</v>
      </c>
      <c r="E560" s="18" t="s">
        <v>297</v>
      </c>
      <c r="F560" s="8" t="s">
        <v>290</v>
      </c>
      <c r="G560" s="8" t="s">
        <v>505</v>
      </c>
      <c r="H560" s="10" t="s">
        <v>882</v>
      </c>
      <c r="I560" s="8" t="s">
        <v>38</v>
      </c>
      <c r="J560" s="8" t="s">
        <v>2</v>
      </c>
      <c r="K560" s="8" t="s">
        <v>30</v>
      </c>
      <c r="L560" s="8">
        <v>35</v>
      </c>
      <c r="M560" s="11" t="s">
        <v>349</v>
      </c>
      <c r="N560" s="8" t="s">
        <v>1882</v>
      </c>
      <c r="O560" s="12">
        <v>385.63</v>
      </c>
      <c r="P560" s="20" t="s">
        <v>1892</v>
      </c>
      <c r="Q560" s="29">
        <v>1213</v>
      </c>
      <c r="R560" s="30" t="s">
        <v>83</v>
      </c>
      <c r="S560" s="8" t="str">
        <f t="shared" si="19"/>
        <v>-</v>
      </c>
      <c r="T560" s="8" t="s">
        <v>1890</v>
      </c>
      <c r="U560" s="31">
        <v>5512</v>
      </c>
      <c r="V560" s="31" t="s">
        <v>1644</v>
      </c>
      <c r="W560" s="118" t="s">
        <v>2120</v>
      </c>
      <c r="X560" s="60" t="s">
        <v>2280</v>
      </c>
      <c r="Y560" s="6" t="s">
        <v>1978</v>
      </c>
      <c r="Z560" s="103"/>
      <c r="AA560" s="104"/>
      <c r="AB560" s="104"/>
      <c r="AC560" s="104"/>
      <c r="AD560" s="104"/>
      <c r="AE560" s="104"/>
      <c r="AF560" s="104"/>
    </row>
    <row r="561" spans="1:30" ht="30" customHeight="1" x14ac:dyDescent="0.15">
      <c r="A561" s="4"/>
      <c r="B561" s="10" t="s">
        <v>1528</v>
      </c>
      <c r="C561" s="10" t="s">
        <v>1530</v>
      </c>
      <c r="D561" s="24" t="s">
        <v>1407</v>
      </c>
      <c r="E561" s="18" t="s">
        <v>1184</v>
      </c>
      <c r="F561" s="8" t="s">
        <v>290</v>
      </c>
      <c r="G561" s="8" t="s">
        <v>281</v>
      </c>
      <c r="H561" s="10" t="s">
        <v>885</v>
      </c>
      <c r="I561" s="8"/>
      <c r="J561" s="8" t="s">
        <v>2</v>
      </c>
      <c r="K561" s="8" t="s">
        <v>26</v>
      </c>
      <c r="L561" s="8">
        <v>28</v>
      </c>
      <c r="M561" s="11" t="s">
        <v>349</v>
      </c>
      <c r="N561" s="8" t="s">
        <v>1886</v>
      </c>
      <c r="O561" s="12">
        <v>309.35000000000002</v>
      </c>
      <c r="P561" s="20" t="s">
        <v>1892</v>
      </c>
      <c r="Q561" s="29">
        <v>35557</v>
      </c>
      <c r="R561" s="30" t="s">
        <v>244</v>
      </c>
      <c r="S561" s="8" t="str">
        <f t="shared" si="19"/>
        <v>-</v>
      </c>
      <c r="T561" s="8" t="s">
        <v>1894</v>
      </c>
      <c r="U561" s="31">
        <v>17800</v>
      </c>
      <c r="V561" s="31">
        <v>6830</v>
      </c>
      <c r="W561" s="118" t="s">
        <v>2354</v>
      </c>
      <c r="X561" s="60"/>
      <c r="Y561" s="6" t="s">
        <v>1923</v>
      </c>
    </row>
    <row r="562" spans="1:30" ht="30" customHeight="1" x14ac:dyDescent="0.15">
      <c r="A562" s="4"/>
      <c r="B562" s="10" t="s">
        <v>1531</v>
      </c>
      <c r="C562" s="10" t="s">
        <v>1869</v>
      </c>
      <c r="D562" s="24" t="s">
        <v>1411</v>
      </c>
      <c r="E562" s="18" t="s">
        <v>1558</v>
      </c>
      <c r="F562" s="8" t="s">
        <v>290</v>
      </c>
      <c r="G562" s="8" t="s">
        <v>265</v>
      </c>
      <c r="H562" s="10" t="s">
        <v>887</v>
      </c>
      <c r="I562" s="8" t="s">
        <v>38</v>
      </c>
      <c r="J562" s="8" t="s">
        <v>73</v>
      </c>
      <c r="K562" s="8" t="s">
        <v>68</v>
      </c>
      <c r="L562" s="8">
        <v>38</v>
      </c>
      <c r="M562" s="11" t="s">
        <v>79</v>
      </c>
      <c r="N562" s="8" t="s">
        <v>1884</v>
      </c>
      <c r="O562" s="12">
        <v>899.61</v>
      </c>
      <c r="P562" s="20" t="s">
        <v>1892</v>
      </c>
      <c r="Q562" s="29">
        <v>772</v>
      </c>
      <c r="R562" s="30">
        <v>0.19</v>
      </c>
      <c r="S562" s="8" t="str">
        <f>IF(R562="-","-",IF(ISNUMBER(R562),IF(R562&gt;=0.6,"A",IF(R562&gt;=0.3,"B","C")),"C"))</f>
        <v>C</v>
      </c>
      <c r="T562" s="8" t="s">
        <v>1894</v>
      </c>
      <c r="U562" s="37">
        <v>32794</v>
      </c>
      <c r="V562" s="31" t="s">
        <v>1644</v>
      </c>
      <c r="W562" s="118" t="s">
        <v>2338</v>
      </c>
      <c r="X562" s="60" t="s">
        <v>2191</v>
      </c>
      <c r="Y562" s="6" t="s">
        <v>565</v>
      </c>
      <c r="Z562" s="131" t="s">
        <v>2437</v>
      </c>
      <c r="AA562" s="132"/>
      <c r="AB562" s="132"/>
      <c r="AC562" s="132"/>
      <c r="AD562" s="101"/>
    </row>
    <row r="563" spans="1:30" ht="30" customHeight="1" x14ac:dyDescent="0.15">
      <c r="A563" s="4"/>
      <c r="B563" s="10" t="s">
        <v>1531</v>
      </c>
      <c r="C563" s="10" t="s">
        <v>1869</v>
      </c>
      <c r="D563" s="24" t="s">
        <v>1411</v>
      </c>
      <c r="E563" s="18" t="s">
        <v>586</v>
      </c>
      <c r="F563" s="8" t="s">
        <v>307</v>
      </c>
      <c r="G563" s="8" t="s">
        <v>271</v>
      </c>
      <c r="H563" s="10" t="s">
        <v>888</v>
      </c>
      <c r="I563" s="8" t="s">
        <v>38</v>
      </c>
      <c r="J563" s="8" t="s">
        <v>73</v>
      </c>
      <c r="K563" s="8" t="s">
        <v>26</v>
      </c>
      <c r="L563" s="8">
        <v>28</v>
      </c>
      <c r="M563" s="11" t="s">
        <v>204</v>
      </c>
      <c r="N563" s="8" t="s">
        <v>1884</v>
      </c>
      <c r="O563" s="12">
        <v>1061.72</v>
      </c>
      <c r="P563" s="20" t="s">
        <v>1892</v>
      </c>
      <c r="Q563" s="29" t="s">
        <v>83</v>
      </c>
      <c r="R563" s="30" t="s">
        <v>83</v>
      </c>
      <c r="S563" s="8" t="str">
        <f>IF(R563="-","-",IF(ISNUMBER(R563),IF(R563&gt;=0.6,"A",IF(R563&gt;=0.3,"B","C")),"C"))</f>
        <v>-</v>
      </c>
      <c r="T563" s="8" t="s">
        <v>1894</v>
      </c>
      <c r="U563" s="31">
        <v>12015</v>
      </c>
      <c r="V563" s="31" t="s">
        <v>83</v>
      </c>
      <c r="W563" s="118"/>
      <c r="X563" s="107" t="s">
        <v>2227</v>
      </c>
      <c r="Y563" s="6" t="s">
        <v>309</v>
      </c>
      <c r="Z563" s="131"/>
      <c r="AA563" s="132"/>
      <c r="AB563" s="132"/>
      <c r="AC563" s="132"/>
      <c r="AD563" s="101"/>
    </row>
    <row r="564" spans="1:30" ht="30" customHeight="1" x14ac:dyDescent="0.15">
      <c r="A564" s="4"/>
      <c r="B564" s="10" t="s">
        <v>1531</v>
      </c>
      <c r="C564" s="10" t="s">
        <v>1869</v>
      </c>
      <c r="D564" s="24" t="s">
        <v>1411</v>
      </c>
      <c r="E564" s="18" t="s">
        <v>586</v>
      </c>
      <c r="F564" s="8" t="s">
        <v>518</v>
      </c>
      <c r="G564" s="8" t="s">
        <v>523</v>
      </c>
      <c r="H564" s="10" t="s">
        <v>889</v>
      </c>
      <c r="I564" s="8"/>
      <c r="J564" s="8" t="s">
        <v>2</v>
      </c>
      <c r="K564" s="8" t="s">
        <v>30</v>
      </c>
      <c r="L564" s="8">
        <v>35</v>
      </c>
      <c r="M564" s="11" t="s">
        <v>349</v>
      </c>
      <c r="N564" s="8" t="s">
        <v>1882</v>
      </c>
      <c r="O564" s="12">
        <v>564.21</v>
      </c>
      <c r="P564" s="20" t="s">
        <v>1892</v>
      </c>
      <c r="Q564" s="29">
        <v>1235</v>
      </c>
      <c r="R564" s="30">
        <v>0.35</v>
      </c>
      <c r="S564" s="8" t="str">
        <f t="shared" si="19"/>
        <v>B</v>
      </c>
      <c r="T564" s="8" t="s">
        <v>1894</v>
      </c>
      <c r="U564" s="31">
        <v>5300</v>
      </c>
      <c r="V564" s="31" t="s">
        <v>1644</v>
      </c>
      <c r="W564" s="118" t="s">
        <v>2313</v>
      </c>
      <c r="X564" s="60"/>
      <c r="Y564" s="6" t="s">
        <v>585</v>
      </c>
      <c r="Z564" s="131"/>
      <c r="AA564" s="132"/>
      <c r="AB564" s="132"/>
      <c r="AC564" s="132"/>
      <c r="AD564" s="101"/>
    </row>
    <row r="565" spans="1:30" ht="30" customHeight="1" x14ac:dyDescent="0.15">
      <c r="A565" s="4"/>
      <c r="B565" s="10" t="s">
        <v>1531</v>
      </c>
      <c r="C565" s="10" t="s">
        <v>1869</v>
      </c>
      <c r="D565" s="24" t="s">
        <v>1411</v>
      </c>
      <c r="E565" s="18" t="s">
        <v>586</v>
      </c>
      <c r="F565" s="8" t="s">
        <v>314</v>
      </c>
      <c r="G565" s="8" t="s">
        <v>272</v>
      </c>
      <c r="H565" s="10" t="s">
        <v>890</v>
      </c>
      <c r="I565" s="8" t="s">
        <v>38</v>
      </c>
      <c r="J565" s="8" t="s">
        <v>2</v>
      </c>
      <c r="K565" s="8" t="s">
        <v>27</v>
      </c>
      <c r="L565" s="8">
        <v>21</v>
      </c>
      <c r="M565" s="11" t="s">
        <v>349</v>
      </c>
      <c r="N565" s="8" t="s">
        <v>1884</v>
      </c>
      <c r="O565" s="12">
        <v>1138.1300000000001</v>
      </c>
      <c r="P565" s="20" t="s">
        <v>1892</v>
      </c>
      <c r="Q565" s="29">
        <v>3823</v>
      </c>
      <c r="R565" s="30">
        <v>0.19</v>
      </c>
      <c r="S565" s="8" t="str">
        <f t="shared" si="19"/>
        <v>C</v>
      </c>
      <c r="T565" s="8" t="s">
        <v>1894</v>
      </c>
      <c r="U565" s="31">
        <v>10547</v>
      </c>
      <c r="V565" s="31">
        <v>28</v>
      </c>
      <c r="W565" s="118"/>
      <c r="X565" s="107" t="s">
        <v>2276</v>
      </c>
      <c r="Y565" s="6" t="s">
        <v>316</v>
      </c>
      <c r="Z565" s="131"/>
      <c r="AA565" s="132"/>
      <c r="AB565" s="132"/>
      <c r="AC565" s="132"/>
    </row>
    <row r="566" spans="1:30" ht="30" customHeight="1" x14ac:dyDescent="0.15">
      <c r="A566" s="4"/>
      <c r="B566" s="10" t="s">
        <v>1531</v>
      </c>
      <c r="C566" s="10" t="s">
        <v>1869</v>
      </c>
      <c r="D566" s="24" t="s">
        <v>1411</v>
      </c>
      <c r="E566" s="18" t="s">
        <v>586</v>
      </c>
      <c r="F566" s="8" t="s">
        <v>451</v>
      </c>
      <c r="G566" s="8" t="s">
        <v>466</v>
      </c>
      <c r="H566" s="10" t="s">
        <v>891</v>
      </c>
      <c r="I566" s="8" t="s">
        <v>38</v>
      </c>
      <c r="J566" s="8" t="s">
        <v>2</v>
      </c>
      <c r="K566" s="8" t="s">
        <v>33</v>
      </c>
      <c r="L566" s="8">
        <v>20</v>
      </c>
      <c r="M566" s="11" t="s">
        <v>349</v>
      </c>
      <c r="N566" s="8" t="s">
        <v>1884</v>
      </c>
      <c r="O566" s="12">
        <v>730.55</v>
      </c>
      <c r="P566" s="20" t="s">
        <v>1892</v>
      </c>
      <c r="Q566" s="29" t="s">
        <v>83</v>
      </c>
      <c r="R566" s="30" t="s">
        <v>83</v>
      </c>
      <c r="S566" s="8" t="str">
        <f t="shared" si="19"/>
        <v>-</v>
      </c>
      <c r="T566" s="8" t="s">
        <v>1894</v>
      </c>
      <c r="U566" s="31">
        <v>4645</v>
      </c>
      <c r="V566" s="31" t="s">
        <v>83</v>
      </c>
      <c r="W566" s="118" t="s">
        <v>2295</v>
      </c>
      <c r="X566" s="60" t="s">
        <v>2249</v>
      </c>
      <c r="Y566" s="6" t="s">
        <v>587</v>
      </c>
    </row>
    <row r="567" spans="1:30" ht="30" customHeight="1" x14ac:dyDescent="0.15">
      <c r="A567" s="4"/>
      <c r="B567" s="10" t="s">
        <v>1531</v>
      </c>
      <c r="C567" s="10" t="s">
        <v>1869</v>
      </c>
      <c r="D567" s="24" t="s">
        <v>1411</v>
      </c>
      <c r="E567" s="18" t="s">
        <v>586</v>
      </c>
      <c r="F567" s="8" t="s">
        <v>264</v>
      </c>
      <c r="G567" s="8" t="s">
        <v>280</v>
      </c>
      <c r="H567" s="10" t="s">
        <v>892</v>
      </c>
      <c r="I567" s="8" t="s">
        <v>38</v>
      </c>
      <c r="J567" s="8" t="s">
        <v>2</v>
      </c>
      <c r="K567" s="8" t="s">
        <v>74</v>
      </c>
      <c r="L567" s="8">
        <v>29</v>
      </c>
      <c r="M567" s="11" t="s">
        <v>349</v>
      </c>
      <c r="N567" s="8" t="s">
        <v>1882</v>
      </c>
      <c r="O567" s="12">
        <v>135.785</v>
      </c>
      <c r="P567" s="20" t="s">
        <v>1892</v>
      </c>
      <c r="Q567" s="29" t="s">
        <v>83</v>
      </c>
      <c r="R567" s="30" t="s">
        <v>83</v>
      </c>
      <c r="S567" s="8" t="str">
        <f t="shared" si="19"/>
        <v>-</v>
      </c>
      <c r="T567" s="8" t="s">
        <v>1894</v>
      </c>
      <c r="U567" s="31">
        <v>3761</v>
      </c>
      <c r="V567" s="31" t="s">
        <v>244</v>
      </c>
      <c r="W567" s="118"/>
      <c r="X567" s="107" t="s">
        <v>2217</v>
      </c>
      <c r="Y567" s="6" t="s">
        <v>319</v>
      </c>
    </row>
    <row r="568" spans="1:30" ht="30" customHeight="1" x14ac:dyDescent="0.15">
      <c r="A568" s="4"/>
      <c r="B568" s="10" t="s">
        <v>1531</v>
      </c>
      <c r="C568" s="10" t="s">
        <v>1869</v>
      </c>
      <c r="D568" s="24" t="s">
        <v>1411</v>
      </c>
      <c r="E568" s="18" t="s">
        <v>586</v>
      </c>
      <c r="F568" s="8" t="s">
        <v>537</v>
      </c>
      <c r="G568" s="8" t="s">
        <v>537</v>
      </c>
      <c r="H568" s="10" t="s">
        <v>893</v>
      </c>
      <c r="I568" s="8" t="s">
        <v>38</v>
      </c>
      <c r="J568" s="8" t="s">
        <v>2</v>
      </c>
      <c r="K568" s="8" t="s">
        <v>103</v>
      </c>
      <c r="L568" s="8">
        <v>31</v>
      </c>
      <c r="M568" s="11" t="s">
        <v>349</v>
      </c>
      <c r="N568" s="8" t="s">
        <v>1882</v>
      </c>
      <c r="O568" s="12">
        <v>621</v>
      </c>
      <c r="P568" s="20" t="s">
        <v>1892</v>
      </c>
      <c r="Q568" s="29">
        <v>5574</v>
      </c>
      <c r="R568" s="30">
        <v>0.32</v>
      </c>
      <c r="S568" s="8" t="str">
        <f t="shared" si="19"/>
        <v>B</v>
      </c>
      <c r="T568" s="8" t="s">
        <v>1894</v>
      </c>
      <c r="U568" s="31">
        <v>2263</v>
      </c>
      <c r="V568" s="31">
        <v>138</v>
      </c>
      <c r="W568" s="118"/>
      <c r="X568" s="107" t="s">
        <v>2222</v>
      </c>
      <c r="Y568" s="6" t="s">
        <v>569</v>
      </c>
    </row>
    <row r="569" spans="1:30" ht="30" customHeight="1" x14ac:dyDescent="0.15">
      <c r="A569" s="4"/>
      <c r="B569" s="10" t="s">
        <v>1531</v>
      </c>
      <c r="C569" s="10" t="s">
        <v>1869</v>
      </c>
      <c r="D569" s="24" t="s">
        <v>1411</v>
      </c>
      <c r="E569" s="18" t="s">
        <v>586</v>
      </c>
      <c r="F569" s="8" t="s">
        <v>321</v>
      </c>
      <c r="G569" s="8" t="s">
        <v>809</v>
      </c>
      <c r="H569" s="10" t="s">
        <v>894</v>
      </c>
      <c r="I569" s="8" t="s">
        <v>38</v>
      </c>
      <c r="J569" s="8" t="s">
        <v>2</v>
      </c>
      <c r="K569" s="8" t="s">
        <v>26</v>
      </c>
      <c r="L569" s="8">
        <v>28</v>
      </c>
      <c r="M569" s="11" t="s">
        <v>349</v>
      </c>
      <c r="N569" s="8" t="s">
        <v>1882</v>
      </c>
      <c r="O569" s="12">
        <v>431</v>
      </c>
      <c r="P569" s="20" t="s">
        <v>1892</v>
      </c>
      <c r="Q569" s="29">
        <v>3256</v>
      </c>
      <c r="R569" s="30">
        <v>0.39</v>
      </c>
      <c r="S569" s="8" t="str">
        <f t="shared" si="19"/>
        <v>B</v>
      </c>
      <c r="T569" s="8" t="s">
        <v>1894</v>
      </c>
      <c r="U569" s="31">
        <v>4333</v>
      </c>
      <c r="V569" s="31" t="s">
        <v>1644</v>
      </c>
      <c r="W569" s="118"/>
      <c r="X569" s="115" t="s">
        <v>2235</v>
      </c>
      <c r="Y569" s="6" t="s">
        <v>570</v>
      </c>
    </row>
    <row r="570" spans="1:30" ht="30" customHeight="1" x14ac:dyDescent="0.15">
      <c r="A570" s="4"/>
      <c r="B570" s="10" t="s">
        <v>1531</v>
      </c>
      <c r="C570" s="10" t="s">
        <v>1869</v>
      </c>
      <c r="D570" s="24" t="s">
        <v>1411</v>
      </c>
      <c r="E570" s="18" t="s">
        <v>586</v>
      </c>
      <c r="F570" s="8" t="s">
        <v>367</v>
      </c>
      <c r="G570" s="8" t="s">
        <v>375</v>
      </c>
      <c r="H570" s="10" t="s">
        <v>895</v>
      </c>
      <c r="I570" s="8"/>
      <c r="J570" s="8" t="s">
        <v>342</v>
      </c>
      <c r="K570" s="8" t="s">
        <v>26</v>
      </c>
      <c r="L570" s="8">
        <v>28</v>
      </c>
      <c r="M570" s="11" t="s">
        <v>349</v>
      </c>
      <c r="N570" s="8" t="s">
        <v>1882</v>
      </c>
      <c r="O570" s="12">
        <v>1273.42</v>
      </c>
      <c r="P570" s="20" t="s">
        <v>1892</v>
      </c>
      <c r="Q570" s="29">
        <v>2453</v>
      </c>
      <c r="R570" s="30">
        <v>0.3</v>
      </c>
      <c r="S570" s="8" t="str">
        <f t="shared" si="19"/>
        <v>B</v>
      </c>
      <c r="T570" s="8" t="s">
        <v>1894</v>
      </c>
      <c r="U570" s="31">
        <v>3546</v>
      </c>
      <c r="V570" s="37">
        <v>0</v>
      </c>
      <c r="W570" s="118"/>
      <c r="X570" s="60"/>
      <c r="Y570" s="6" t="s">
        <v>456</v>
      </c>
    </row>
    <row r="571" spans="1:30" ht="30" customHeight="1" x14ac:dyDescent="0.15">
      <c r="A571" s="4"/>
      <c r="B571" s="10" t="s">
        <v>1531</v>
      </c>
      <c r="C571" s="10" t="s">
        <v>1869</v>
      </c>
      <c r="D571" s="24" t="s">
        <v>1411</v>
      </c>
      <c r="E571" s="18" t="s">
        <v>586</v>
      </c>
      <c r="F571" s="8" t="s">
        <v>325</v>
      </c>
      <c r="G571" s="8" t="s">
        <v>269</v>
      </c>
      <c r="H571" s="10" t="s">
        <v>896</v>
      </c>
      <c r="I571" s="8" t="s">
        <v>38</v>
      </c>
      <c r="J571" s="82" t="s">
        <v>886</v>
      </c>
      <c r="K571" s="8" t="s">
        <v>155</v>
      </c>
      <c r="L571" s="8">
        <v>11</v>
      </c>
      <c r="M571" s="11" t="s">
        <v>349</v>
      </c>
      <c r="N571" s="8" t="s">
        <v>1884</v>
      </c>
      <c r="O571" s="12">
        <v>72.459999999999994</v>
      </c>
      <c r="P571" s="20" t="s">
        <v>1892</v>
      </c>
      <c r="Q571" s="29" t="s">
        <v>83</v>
      </c>
      <c r="R571" s="30" t="s">
        <v>83</v>
      </c>
      <c r="S571" s="8" t="str">
        <f t="shared" si="19"/>
        <v>-</v>
      </c>
      <c r="T571" s="8" t="s">
        <v>1894</v>
      </c>
      <c r="U571" s="31">
        <v>0</v>
      </c>
      <c r="V571" s="31" t="s">
        <v>83</v>
      </c>
      <c r="W571" s="118"/>
      <c r="X571" s="107" t="s">
        <v>2189</v>
      </c>
      <c r="Y571" s="6" t="s">
        <v>457</v>
      </c>
    </row>
    <row r="572" spans="1:30" ht="30" customHeight="1" x14ac:dyDescent="0.15">
      <c r="A572" s="4"/>
      <c r="B572" s="10" t="s">
        <v>1531</v>
      </c>
      <c r="C572" s="10" t="s">
        <v>1870</v>
      </c>
      <c r="D572" s="24" t="s">
        <v>1411</v>
      </c>
      <c r="E572" s="18" t="s">
        <v>897</v>
      </c>
      <c r="F572" s="8" t="s">
        <v>290</v>
      </c>
      <c r="G572" s="8" t="s">
        <v>265</v>
      </c>
      <c r="H572" s="10" t="s">
        <v>903</v>
      </c>
      <c r="I572" s="8" t="s">
        <v>38</v>
      </c>
      <c r="J572" s="8" t="s">
        <v>904</v>
      </c>
      <c r="K572" s="8" t="s">
        <v>1688</v>
      </c>
      <c r="L572" s="8">
        <v>8</v>
      </c>
      <c r="M572" s="11" t="s">
        <v>349</v>
      </c>
      <c r="N572" s="8" t="s">
        <v>1884</v>
      </c>
      <c r="O572" s="12">
        <v>285</v>
      </c>
      <c r="P572" s="20" t="s">
        <v>1892</v>
      </c>
      <c r="Q572" s="29">
        <v>6748</v>
      </c>
      <c r="R572" s="30" t="s">
        <v>83</v>
      </c>
      <c r="S572" s="8" t="str">
        <f t="shared" si="19"/>
        <v>-</v>
      </c>
      <c r="T572" s="8" t="s">
        <v>1894</v>
      </c>
      <c r="U572" s="31">
        <v>79367</v>
      </c>
      <c r="V572" s="31">
        <v>78811</v>
      </c>
      <c r="W572" s="118"/>
      <c r="X572" s="60" t="s">
        <v>1377</v>
      </c>
      <c r="Y572" s="6" t="s">
        <v>1924</v>
      </c>
      <c r="Z572" s="131" t="s">
        <v>2438</v>
      </c>
      <c r="AA572" s="132"/>
      <c r="AB572" s="132"/>
      <c r="AC572" s="132"/>
      <c r="AD572" s="101"/>
    </row>
    <row r="573" spans="1:30" ht="30" customHeight="1" x14ac:dyDescent="0.15">
      <c r="A573" s="4"/>
      <c r="B573" s="10" t="s">
        <v>1531</v>
      </c>
      <c r="C573" s="10" t="s">
        <v>1870</v>
      </c>
      <c r="D573" s="24" t="s">
        <v>1411</v>
      </c>
      <c r="E573" s="18" t="s">
        <v>897</v>
      </c>
      <c r="F573" s="8" t="s">
        <v>290</v>
      </c>
      <c r="G573" s="8" t="s">
        <v>513</v>
      </c>
      <c r="H573" s="10" t="s">
        <v>905</v>
      </c>
      <c r="I573" s="8"/>
      <c r="J573" s="8" t="s">
        <v>906</v>
      </c>
      <c r="K573" s="8" t="s">
        <v>70</v>
      </c>
      <c r="L573" s="8">
        <v>19</v>
      </c>
      <c r="M573" s="11" t="s">
        <v>349</v>
      </c>
      <c r="N573" s="8" t="s">
        <v>1882</v>
      </c>
      <c r="O573" s="12">
        <v>350.31</v>
      </c>
      <c r="P573" s="20" t="s">
        <v>1892</v>
      </c>
      <c r="Q573" s="29">
        <v>3891</v>
      </c>
      <c r="R573" s="30" t="s">
        <v>83</v>
      </c>
      <c r="S573" s="8" t="str">
        <f t="shared" si="19"/>
        <v>-</v>
      </c>
      <c r="T573" s="8" t="s">
        <v>1894</v>
      </c>
      <c r="U573" s="31">
        <v>63520</v>
      </c>
      <c r="V573" s="31">
        <v>44620</v>
      </c>
      <c r="W573" s="118" t="s">
        <v>2315</v>
      </c>
      <c r="X573" s="60"/>
      <c r="Y573" s="6" t="s">
        <v>898</v>
      </c>
      <c r="Z573" s="131"/>
      <c r="AA573" s="132"/>
      <c r="AB573" s="132"/>
      <c r="AC573" s="132"/>
      <c r="AD573" s="101"/>
    </row>
    <row r="574" spans="1:30" ht="30" customHeight="1" x14ac:dyDescent="0.15">
      <c r="A574" s="4"/>
      <c r="B574" s="10" t="s">
        <v>1531</v>
      </c>
      <c r="C574" s="10" t="s">
        <v>1870</v>
      </c>
      <c r="D574" s="24" t="s">
        <v>1411</v>
      </c>
      <c r="E574" s="18" t="s">
        <v>897</v>
      </c>
      <c r="F574" s="8" t="s">
        <v>307</v>
      </c>
      <c r="G574" s="8" t="s">
        <v>267</v>
      </c>
      <c r="H574" s="10" t="s">
        <v>907</v>
      </c>
      <c r="I574" s="8"/>
      <c r="J574" s="8" t="s">
        <v>904</v>
      </c>
      <c r="K574" s="8" t="s">
        <v>198</v>
      </c>
      <c r="L574" s="8">
        <v>65</v>
      </c>
      <c r="M574" s="11" t="s">
        <v>349</v>
      </c>
      <c r="N574" s="8" t="s">
        <v>1883</v>
      </c>
      <c r="O574" s="12">
        <v>73.33</v>
      </c>
      <c r="P574" s="20" t="s">
        <v>1892</v>
      </c>
      <c r="Q574" s="29">
        <v>1278</v>
      </c>
      <c r="R574" s="30" t="s">
        <v>83</v>
      </c>
      <c r="S574" s="8" t="str">
        <f t="shared" si="19"/>
        <v>-</v>
      </c>
      <c r="T574" s="8" t="s">
        <v>1894</v>
      </c>
      <c r="U574" s="31">
        <v>16403</v>
      </c>
      <c r="V574" s="31">
        <v>15787</v>
      </c>
      <c r="W574" s="118"/>
      <c r="X574" s="60"/>
      <c r="Y574" s="6" t="s">
        <v>899</v>
      </c>
      <c r="Z574" s="131"/>
      <c r="AA574" s="132"/>
      <c r="AB574" s="132"/>
      <c r="AC574" s="132"/>
      <c r="AD574" s="101"/>
    </row>
    <row r="575" spans="1:30" ht="30" customHeight="1" x14ac:dyDescent="0.15">
      <c r="A575" s="4"/>
      <c r="B575" s="10" t="s">
        <v>1531</v>
      </c>
      <c r="C575" s="10" t="s">
        <v>1870</v>
      </c>
      <c r="D575" s="25" t="s">
        <v>1411</v>
      </c>
      <c r="E575" s="10" t="s">
        <v>900</v>
      </c>
      <c r="F575" s="8" t="s">
        <v>325</v>
      </c>
      <c r="G575" s="8" t="s">
        <v>269</v>
      </c>
      <c r="H575" s="10" t="s">
        <v>908</v>
      </c>
      <c r="I575" s="8" t="s">
        <v>66</v>
      </c>
      <c r="J575" s="8" t="s">
        <v>904</v>
      </c>
      <c r="K575" s="8" t="s">
        <v>5</v>
      </c>
      <c r="L575" s="8">
        <v>47</v>
      </c>
      <c r="M575" s="11" t="s">
        <v>349</v>
      </c>
      <c r="N575" s="8" t="s">
        <v>1882</v>
      </c>
      <c r="O575" s="12">
        <v>136.80000000000001</v>
      </c>
      <c r="P575" s="20" t="s">
        <v>1892</v>
      </c>
      <c r="Q575" s="29">
        <v>293</v>
      </c>
      <c r="R575" s="30" t="s">
        <v>83</v>
      </c>
      <c r="S575" s="8" t="str">
        <f t="shared" si="19"/>
        <v>-</v>
      </c>
      <c r="T575" s="8" t="s">
        <v>1894</v>
      </c>
      <c r="U575" s="31">
        <v>7438</v>
      </c>
      <c r="V575" s="31">
        <v>2582</v>
      </c>
      <c r="W575" s="118"/>
      <c r="X575" s="108" t="s">
        <v>2166</v>
      </c>
      <c r="Y575" s="6" t="s">
        <v>327</v>
      </c>
      <c r="Z575" s="131" t="s">
        <v>2439</v>
      </c>
      <c r="AA575" s="132"/>
      <c r="AB575" s="132"/>
      <c r="AC575" s="132"/>
      <c r="AD575" s="101"/>
    </row>
    <row r="576" spans="1:30" ht="30" customHeight="1" x14ac:dyDescent="0.15">
      <c r="A576" s="4"/>
      <c r="B576" s="10" t="s">
        <v>1531</v>
      </c>
      <c r="C576" s="10" t="s">
        <v>1870</v>
      </c>
      <c r="D576" s="25" t="s">
        <v>1411</v>
      </c>
      <c r="E576" s="10" t="s">
        <v>900</v>
      </c>
      <c r="F576" s="8" t="s">
        <v>325</v>
      </c>
      <c r="G576" s="8" t="s">
        <v>273</v>
      </c>
      <c r="H576" s="10" t="s">
        <v>909</v>
      </c>
      <c r="I576" s="8" t="s">
        <v>38</v>
      </c>
      <c r="J576" s="8" t="s">
        <v>906</v>
      </c>
      <c r="K576" s="8" t="s">
        <v>104</v>
      </c>
      <c r="L576" s="8">
        <v>32</v>
      </c>
      <c r="M576" s="11"/>
      <c r="N576" s="8" t="s">
        <v>1882</v>
      </c>
      <c r="O576" s="12">
        <v>138</v>
      </c>
      <c r="P576" s="20" t="s">
        <v>1892</v>
      </c>
      <c r="Q576" s="29">
        <v>1847</v>
      </c>
      <c r="R576" s="30" t="s">
        <v>83</v>
      </c>
      <c r="S576" s="8" t="str">
        <f t="shared" si="19"/>
        <v>-</v>
      </c>
      <c r="T576" s="8" t="s">
        <v>1894</v>
      </c>
      <c r="U576" s="31">
        <v>36475</v>
      </c>
      <c r="V576" s="31">
        <v>22162</v>
      </c>
      <c r="W576" s="118"/>
      <c r="X576" s="25" t="s">
        <v>872</v>
      </c>
      <c r="Y576" s="17" t="s">
        <v>1335</v>
      </c>
      <c r="Z576" s="131"/>
      <c r="AA576" s="132"/>
      <c r="AB576" s="132"/>
      <c r="AC576" s="132"/>
      <c r="AD576" s="101"/>
    </row>
    <row r="577" spans="1:31" ht="30" customHeight="1" x14ac:dyDescent="0.15">
      <c r="A577" s="4"/>
      <c r="B577" s="10" t="s">
        <v>1531</v>
      </c>
      <c r="C577" s="10" t="s">
        <v>1870</v>
      </c>
      <c r="D577" s="24" t="s">
        <v>1423</v>
      </c>
      <c r="E577" s="18" t="s">
        <v>863</v>
      </c>
      <c r="F577" s="8" t="s">
        <v>325</v>
      </c>
      <c r="G577" s="8" t="s">
        <v>277</v>
      </c>
      <c r="H577" s="10" t="s">
        <v>1691</v>
      </c>
      <c r="I577" s="8"/>
      <c r="J577" s="8" t="s">
        <v>910</v>
      </c>
      <c r="K577" s="8" t="s">
        <v>197</v>
      </c>
      <c r="L577" s="8" t="s">
        <v>2286</v>
      </c>
      <c r="M577" s="11"/>
      <c r="N577" s="8" t="s">
        <v>2286</v>
      </c>
      <c r="O577" s="12">
        <v>84.08</v>
      </c>
      <c r="P577" s="20" t="s">
        <v>1895</v>
      </c>
      <c r="Q577" s="29">
        <v>376</v>
      </c>
      <c r="R577" s="30">
        <v>5.3800000000000001E-2</v>
      </c>
      <c r="S577" s="8" t="str">
        <f>IF(R577="-","-",IF(ISNUMBER(R577),IF(R577&gt;=0.6,"A",IF(R577&gt;=0.3,"B","C")),"C"))</f>
        <v>C</v>
      </c>
      <c r="T577" s="8" t="s">
        <v>1894</v>
      </c>
      <c r="U577" s="31">
        <v>365</v>
      </c>
      <c r="V577" s="31">
        <v>60</v>
      </c>
      <c r="W577" s="118"/>
      <c r="X577" s="60"/>
      <c r="Y577" s="6" t="s">
        <v>901</v>
      </c>
      <c r="Z577" s="131"/>
      <c r="AA577" s="132"/>
      <c r="AB577" s="132"/>
      <c r="AC577" s="132"/>
      <c r="AD577" s="101"/>
    </row>
    <row r="578" spans="1:31" ht="30" customHeight="1" x14ac:dyDescent="0.15">
      <c r="A578" s="4"/>
      <c r="B578" s="10" t="s">
        <v>1532</v>
      </c>
      <c r="C578" s="10" t="s">
        <v>1533</v>
      </c>
      <c r="D578" s="24" t="s">
        <v>1405</v>
      </c>
      <c r="E578" s="18" t="s">
        <v>911</v>
      </c>
      <c r="F578" s="8" t="s">
        <v>290</v>
      </c>
      <c r="G578" s="8" t="s">
        <v>265</v>
      </c>
      <c r="H578" s="10" t="s">
        <v>920</v>
      </c>
      <c r="I578" s="8"/>
      <c r="J578" s="8" t="s">
        <v>1138</v>
      </c>
      <c r="K578" s="8" t="s">
        <v>4</v>
      </c>
      <c r="L578" s="8">
        <v>46</v>
      </c>
      <c r="M578" s="67" t="s">
        <v>1720</v>
      </c>
      <c r="N578" s="8" t="s">
        <v>1884</v>
      </c>
      <c r="O578" s="12">
        <v>27027.95</v>
      </c>
      <c r="P578" s="20" t="s">
        <v>1892</v>
      </c>
      <c r="Q578" s="29">
        <v>729</v>
      </c>
      <c r="R578" s="30" t="s">
        <v>244</v>
      </c>
      <c r="S578" s="8" t="str">
        <f t="shared" si="19"/>
        <v>-</v>
      </c>
      <c r="T578" s="8" t="s">
        <v>1894</v>
      </c>
      <c r="U578" s="31">
        <v>208111</v>
      </c>
      <c r="V578" s="31" t="s">
        <v>1644</v>
      </c>
      <c r="W578" s="118"/>
      <c r="X578" s="60"/>
      <c r="Y578" s="6" t="s">
        <v>565</v>
      </c>
      <c r="Z578" s="131" t="s">
        <v>2134</v>
      </c>
      <c r="AA578" s="140"/>
      <c r="AB578" s="140"/>
      <c r="AC578" s="140"/>
    </row>
    <row r="579" spans="1:31" ht="30" customHeight="1" x14ac:dyDescent="0.15">
      <c r="A579" s="4"/>
      <c r="B579" s="10" t="s">
        <v>1532</v>
      </c>
      <c r="C579" s="10" t="s">
        <v>1533</v>
      </c>
      <c r="D579" s="24" t="s">
        <v>1405</v>
      </c>
      <c r="E579" s="18" t="s">
        <v>1174</v>
      </c>
      <c r="F579" s="8" t="s">
        <v>290</v>
      </c>
      <c r="G579" s="8" t="s">
        <v>851</v>
      </c>
      <c r="H579" s="10" t="s">
        <v>921</v>
      </c>
      <c r="I579" s="8" t="s">
        <v>66</v>
      </c>
      <c r="J579" s="8" t="s">
        <v>2</v>
      </c>
      <c r="K579" s="8" t="s">
        <v>912</v>
      </c>
      <c r="L579" s="8">
        <v>8</v>
      </c>
      <c r="M579" s="11"/>
      <c r="N579" s="8" t="s">
        <v>1884</v>
      </c>
      <c r="O579" s="12">
        <v>1324.25</v>
      </c>
      <c r="P579" s="20" t="s">
        <v>1892</v>
      </c>
      <c r="Q579" s="29">
        <v>93</v>
      </c>
      <c r="R579" s="30" t="s">
        <v>244</v>
      </c>
      <c r="S579" s="8" t="str">
        <f t="shared" si="19"/>
        <v>-</v>
      </c>
      <c r="T579" s="8" t="s">
        <v>1894</v>
      </c>
      <c r="U579" s="31">
        <v>11320</v>
      </c>
      <c r="V579" s="31" t="s">
        <v>1644</v>
      </c>
      <c r="W579" s="118"/>
      <c r="X579" s="60" t="s">
        <v>2281</v>
      </c>
      <c r="Y579" s="6" t="s">
        <v>1336</v>
      </c>
      <c r="Z579" s="131"/>
      <c r="AA579" s="140"/>
      <c r="AB579" s="140"/>
      <c r="AC579" s="140"/>
    </row>
    <row r="580" spans="1:31" ht="36" customHeight="1" x14ac:dyDescent="0.15">
      <c r="A580" s="4"/>
      <c r="B580" s="10" t="s">
        <v>1532</v>
      </c>
      <c r="C580" s="10" t="s">
        <v>1533</v>
      </c>
      <c r="D580" s="24" t="s">
        <v>1416</v>
      </c>
      <c r="E580" s="18" t="s">
        <v>1168</v>
      </c>
      <c r="F580" s="8" t="s">
        <v>307</v>
      </c>
      <c r="G580" s="8" t="s">
        <v>271</v>
      </c>
      <c r="H580" s="10" t="s">
        <v>922</v>
      </c>
      <c r="I580" s="8" t="s">
        <v>66</v>
      </c>
      <c r="J580" s="8" t="s">
        <v>73</v>
      </c>
      <c r="K580" s="8" t="s">
        <v>26</v>
      </c>
      <c r="L580" s="8">
        <v>28</v>
      </c>
      <c r="M580" s="11" t="s">
        <v>204</v>
      </c>
      <c r="N580" s="8" t="s">
        <v>1884</v>
      </c>
      <c r="O580" s="12">
        <v>3701.88</v>
      </c>
      <c r="P580" s="20" t="s">
        <v>1892</v>
      </c>
      <c r="Q580" s="29">
        <v>154</v>
      </c>
      <c r="R580" s="30" t="s">
        <v>244</v>
      </c>
      <c r="S580" s="8" t="str">
        <f t="shared" si="19"/>
        <v>-</v>
      </c>
      <c r="T580" s="8" t="s">
        <v>1894</v>
      </c>
      <c r="U580" s="31">
        <v>92056</v>
      </c>
      <c r="V580" s="31" t="s">
        <v>1644</v>
      </c>
      <c r="W580" s="118"/>
      <c r="X580" s="107" t="s">
        <v>2228</v>
      </c>
      <c r="Y580" s="6" t="s">
        <v>309</v>
      </c>
      <c r="Z580" s="131"/>
      <c r="AA580" s="140"/>
      <c r="AB580" s="140"/>
      <c r="AC580" s="140"/>
    </row>
    <row r="581" spans="1:31" ht="30" customHeight="1" x14ac:dyDescent="0.15">
      <c r="A581" s="4"/>
      <c r="B581" s="10" t="s">
        <v>1532</v>
      </c>
      <c r="C581" s="10" t="s">
        <v>1533</v>
      </c>
      <c r="D581" s="24" t="s">
        <v>1417</v>
      </c>
      <c r="E581" s="18" t="s">
        <v>1171</v>
      </c>
      <c r="F581" s="8" t="s">
        <v>518</v>
      </c>
      <c r="G581" s="8" t="s">
        <v>523</v>
      </c>
      <c r="H581" s="10" t="s">
        <v>923</v>
      </c>
      <c r="I581" s="8" t="s">
        <v>66</v>
      </c>
      <c r="J581" s="8" t="s">
        <v>73</v>
      </c>
      <c r="K581" s="8" t="s">
        <v>105</v>
      </c>
      <c r="L581" s="8">
        <v>25</v>
      </c>
      <c r="M581" s="11" t="s">
        <v>349</v>
      </c>
      <c r="N581" s="8" t="s">
        <v>1882</v>
      </c>
      <c r="O581" s="12">
        <v>5220.0600000000004</v>
      </c>
      <c r="P581" s="20" t="s">
        <v>1892</v>
      </c>
      <c r="Q581" s="29">
        <v>40</v>
      </c>
      <c r="R581" s="30" t="s">
        <v>244</v>
      </c>
      <c r="S581" s="8" t="str">
        <f t="shared" si="19"/>
        <v>-</v>
      </c>
      <c r="T581" s="8" t="s">
        <v>1894</v>
      </c>
      <c r="U581" s="31">
        <v>36128</v>
      </c>
      <c r="V581" s="31" t="s">
        <v>1644</v>
      </c>
      <c r="W581" s="118" t="s">
        <v>2120</v>
      </c>
      <c r="X581" s="60" t="s">
        <v>2283</v>
      </c>
      <c r="Y581" s="6" t="s">
        <v>913</v>
      </c>
    </row>
    <row r="582" spans="1:31" ht="30" customHeight="1" x14ac:dyDescent="0.15">
      <c r="A582" s="4"/>
      <c r="B582" s="10" t="s">
        <v>1532</v>
      </c>
      <c r="C582" s="10" t="s">
        <v>1533</v>
      </c>
      <c r="D582" s="24" t="s">
        <v>1418</v>
      </c>
      <c r="E582" s="18" t="s">
        <v>315</v>
      </c>
      <c r="F582" s="8" t="s">
        <v>314</v>
      </c>
      <c r="G582" s="8" t="s">
        <v>272</v>
      </c>
      <c r="H582" s="10" t="s">
        <v>924</v>
      </c>
      <c r="I582" s="8" t="s">
        <v>66</v>
      </c>
      <c r="J582" s="8" t="s">
        <v>2</v>
      </c>
      <c r="K582" s="8" t="s">
        <v>27</v>
      </c>
      <c r="L582" s="8">
        <v>21</v>
      </c>
      <c r="M582" s="11" t="s">
        <v>349</v>
      </c>
      <c r="N582" s="8" t="s">
        <v>1884</v>
      </c>
      <c r="O582" s="12">
        <v>3600.56</v>
      </c>
      <c r="P582" s="20" t="s">
        <v>1892</v>
      </c>
      <c r="Q582" s="29" t="s">
        <v>914</v>
      </c>
      <c r="R582" s="30" t="s">
        <v>244</v>
      </c>
      <c r="S582" s="8" t="str">
        <f t="shared" si="19"/>
        <v>-</v>
      </c>
      <c r="T582" s="8" t="s">
        <v>1894</v>
      </c>
      <c r="U582" s="31">
        <v>14405</v>
      </c>
      <c r="V582" s="31" t="s">
        <v>1644</v>
      </c>
      <c r="W582" s="118"/>
      <c r="X582" s="107" t="s">
        <v>2277</v>
      </c>
      <c r="Y582" s="2" t="s">
        <v>2155</v>
      </c>
    </row>
    <row r="583" spans="1:31" ht="30" customHeight="1" x14ac:dyDescent="0.15">
      <c r="A583" s="4"/>
      <c r="B583" s="10" t="s">
        <v>1532</v>
      </c>
      <c r="C583" s="10" t="s">
        <v>1533</v>
      </c>
      <c r="D583" s="24" t="s">
        <v>1419</v>
      </c>
      <c r="E583" s="18" t="s">
        <v>1179</v>
      </c>
      <c r="F583" s="8" t="s">
        <v>451</v>
      </c>
      <c r="G583" s="8" t="s">
        <v>466</v>
      </c>
      <c r="H583" s="10" t="s">
        <v>925</v>
      </c>
      <c r="I583" s="8" t="s">
        <v>66</v>
      </c>
      <c r="J583" s="8" t="s">
        <v>2</v>
      </c>
      <c r="K583" s="8" t="s">
        <v>103</v>
      </c>
      <c r="L583" s="8">
        <v>31</v>
      </c>
      <c r="M583" s="11" t="s">
        <v>349</v>
      </c>
      <c r="N583" s="8" t="s">
        <v>1882</v>
      </c>
      <c r="O583" s="12">
        <v>3377.21</v>
      </c>
      <c r="P583" s="20" t="s">
        <v>1892</v>
      </c>
      <c r="Q583" s="29" t="s">
        <v>915</v>
      </c>
      <c r="R583" s="30" t="s">
        <v>244</v>
      </c>
      <c r="S583" s="8" t="str">
        <f t="shared" si="19"/>
        <v>-</v>
      </c>
      <c r="T583" s="8" t="s">
        <v>1894</v>
      </c>
      <c r="U583" s="31">
        <v>17843</v>
      </c>
      <c r="V583" s="31" t="s">
        <v>1644</v>
      </c>
      <c r="W583" s="118"/>
      <c r="X583" s="89" t="s">
        <v>2284</v>
      </c>
      <c r="Y583" s="6" t="s">
        <v>916</v>
      </c>
    </row>
    <row r="584" spans="1:31" ht="30" customHeight="1" x14ac:dyDescent="0.15">
      <c r="A584" s="4"/>
      <c r="B584" s="10" t="s">
        <v>1532</v>
      </c>
      <c r="C584" s="10" t="s">
        <v>1533</v>
      </c>
      <c r="D584" s="24" t="s">
        <v>1554</v>
      </c>
      <c r="E584" s="18" t="s">
        <v>317</v>
      </c>
      <c r="F584" s="8" t="s">
        <v>264</v>
      </c>
      <c r="G584" s="8" t="s">
        <v>280</v>
      </c>
      <c r="H584" s="10" t="s">
        <v>926</v>
      </c>
      <c r="I584" s="8" t="s">
        <v>66</v>
      </c>
      <c r="J584" s="8" t="s">
        <v>2</v>
      </c>
      <c r="K584" s="8" t="s">
        <v>33</v>
      </c>
      <c r="L584" s="8">
        <v>20</v>
      </c>
      <c r="M584" s="11" t="s">
        <v>349</v>
      </c>
      <c r="N584" s="8" t="s">
        <v>1884</v>
      </c>
      <c r="O584" s="12">
        <v>1088.03</v>
      </c>
      <c r="P584" s="20" t="s">
        <v>1892</v>
      </c>
      <c r="Q584" s="29" t="s">
        <v>914</v>
      </c>
      <c r="R584" s="30" t="s">
        <v>244</v>
      </c>
      <c r="S584" s="8" t="str">
        <f t="shared" si="19"/>
        <v>-</v>
      </c>
      <c r="T584" s="8" t="s">
        <v>1894</v>
      </c>
      <c r="U584" s="31">
        <v>6603</v>
      </c>
      <c r="V584" s="31" t="s">
        <v>1644</v>
      </c>
      <c r="W584" s="118"/>
      <c r="X584" s="61" t="s">
        <v>2209</v>
      </c>
      <c r="Y584" s="6" t="s">
        <v>535</v>
      </c>
    </row>
    <row r="585" spans="1:31" ht="30" customHeight="1" x14ac:dyDescent="0.15">
      <c r="A585" s="4"/>
      <c r="B585" s="10" t="s">
        <v>1532</v>
      </c>
      <c r="C585" s="10" t="s">
        <v>1533</v>
      </c>
      <c r="D585" s="24" t="s">
        <v>1420</v>
      </c>
      <c r="E585" s="18" t="s">
        <v>555</v>
      </c>
      <c r="F585" s="8" t="s">
        <v>537</v>
      </c>
      <c r="G585" s="8" t="s">
        <v>537</v>
      </c>
      <c r="H585" s="10" t="s">
        <v>927</v>
      </c>
      <c r="I585" s="8"/>
      <c r="J585" s="8" t="s">
        <v>2</v>
      </c>
      <c r="K585" s="8" t="s">
        <v>7</v>
      </c>
      <c r="L585" s="8">
        <v>56</v>
      </c>
      <c r="M585" s="11" t="s">
        <v>196</v>
      </c>
      <c r="N585" s="8" t="s">
        <v>1882</v>
      </c>
      <c r="O585" s="12">
        <v>1236.68</v>
      </c>
      <c r="P585" s="20" t="s">
        <v>1892</v>
      </c>
      <c r="Q585" s="29" t="s">
        <v>917</v>
      </c>
      <c r="R585" s="30" t="s">
        <v>244</v>
      </c>
      <c r="S585" s="8" t="str">
        <f t="shared" si="19"/>
        <v>-</v>
      </c>
      <c r="T585" s="8" t="s">
        <v>1894</v>
      </c>
      <c r="U585" s="31">
        <v>17079</v>
      </c>
      <c r="V585" s="31" t="s">
        <v>1644</v>
      </c>
      <c r="W585" s="118"/>
      <c r="X585" s="60"/>
      <c r="Y585" s="6" t="s">
        <v>918</v>
      </c>
    </row>
    <row r="586" spans="1:31" ht="30" customHeight="1" x14ac:dyDescent="0.15">
      <c r="A586" s="4"/>
      <c r="B586" s="10" t="s">
        <v>1532</v>
      </c>
      <c r="C586" s="10" t="s">
        <v>1533</v>
      </c>
      <c r="D586" s="24" t="s">
        <v>1421</v>
      </c>
      <c r="E586" s="18" t="s">
        <v>1170</v>
      </c>
      <c r="F586" s="8" t="s">
        <v>321</v>
      </c>
      <c r="G586" s="8" t="s">
        <v>473</v>
      </c>
      <c r="H586" s="10" t="s">
        <v>928</v>
      </c>
      <c r="I586" s="8"/>
      <c r="J586" s="8" t="s">
        <v>69</v>
      </c>
      <c r="K586" s="8" t="s">
        <v>199</v>
      </c>
      <c r="L586" s="8">
        <v>13</v>
      </c>
      <c r="M586" s="11" t="s">
        <v>349</v>
      </c>
      <c r="N586" s="8" t="s">
        <v>1884</v>
      </c>
      <c r="O586" s="12">
        <v>1657.4</v>
      </c>
      <c r="P586" s="20" t="s">
        <v>1892</v>
      </c>
      <c r="Q586" s="29">
        <v>40</v>
      </c>
      <c r="R586" s="30" t="s">
        <v>244</v>
      </c>
      <c r="S586" s="8" t="str">
        <f t="shared" si="19"/>
        <v>-</v>
      </c>
      <c r="T586" s="8" t="s">
        <v>1894</v>
      </c>
      <c r="U586" s="31">
        <v>12087</v>
      </c>
      <c r="V586" s="31" t="s">
        <v>1644</v>
      </c>
      <c r="W586" s="118" t="s">
        <v>2304</v>
      </c>
      <c r="X586" s="60"/>
      <c r="Y586" s="6" t="s">
        <v>919</v>
      </c>
    </row>
    <row r="587" spans="1:31" ht="30" customHeight="1" x14ac:dyDescent="0.15">
      <c r="A587" s="4"/>
      <c r="B587" s="10" t="s">
        <v>1532</v>
      </c>
      <c r="C587" s="10" t="s">
        <v>1533</v>
      </c>
      <c r="D587" s="24" t="s">
        <v>1422</v>
      </c>
      <c r="E587" s="18" t="s">
        <v>1169</v>
      </c>
      <c r="F587" s="8" t="s">
        <v>367</v>
      </c>
      <c r="G587" s="8" t="s">
        <v>375</v>
      </c>
      <c r="H587" s="10" t="s">
        <v>929</v>
      </c>
      <c r="I587" s="8"/>
      <c r="J587" s="8" t="s">
        <v>256</v>
      </c>
      <c r="K587" s="8" t="s">
        <v>26</v>
      </c>
      <c r="L587" s="8">
        <v>28</v>
      </c>
      <c r="M587" s="11" t="s">
        <v>349</v>
      </c>
      <c r="N587" s="8" t="s">
        <v>1882</v>
      </c>
      <c r="O587" s="12">
        <v>2044.14</v>
      </c>
      <c r="P587" s="20" t="s">
        <v>1892</v>
      </c>
      <c r="Q587" s="29" t="s">
        <v>1678</v>
      </c>
      <c r="R587" s="30" t="s">
        <v>244</v>
      </c>
      <c r="S587" s="8" t="str">
        <f t="shared" si="19"/>
        <v>-</v>
      </c>
      <c r="T587" s="8" t="s">
        <v>1894</v>
      </c>
      <c r="U587" s="31">
        <v>41061</v>
      </c>
      <c r="V587" s="31" t="s">
        <v>1644</v>
      </c>
      <c r="W587" s="118"/>
      <c r="X587" s="60"/>
      <c r="Y587" s="6" t="s">
        <v>456</v>
      </c>
    </row>
    <row r="588" spans="1:31" ht="45" customHeight="1" x14ac:dyDescent="0.15">
      <c r="A588" s="4"/>
      <c r="B588" s="10" t="s">
        <v>1532</v>
      </c>
      <c r="C588" s="10" t="s">
        <v>1533</v>
      </c>
      <c r="D588" s="24" t="s">
        <v>1423</v>
      </c>
      <c r="E588" s="18" t="s">
        <v>326</v>
      </c>
      <c r="F588" s="8" t="s">
        <v>325</v>
      </c>
      <c r="G588" s="8" t="s">
        <v>269</v>
      </c>
      <c r="H588" s="10" t="s">
        <v>930</v>
      </c>
      <c r="I588" s="8" t="s">
        <v>66</v>
      </c>
      <c r="J588" s="8" t="s">
        <v>558</v>
      </c>
      <c r="K588" s="8" t="s">
        <v>155</v>
      </c>
      <c r="L588" s="8">
        <v>11</v>
      </c>
      <c r="M588" s="11" t="s">
        <v>349</v>
      </c>
      <c r="N588" s="8" t="s">
        <v>1884</v>
      </c>
      <c r="O588" s="12">
        <v>454.63600000000002</v>
      </c>
      <c r="P588" s="20" t="s">
        <v>1892</v>
      </c>
      <c r="Q588" s="29">
        <v>41</v>
      </c>
      <c r="R588" s="30" t="s">
        <v>244</v>
      </c>
      <c r="S588" s="8" t="str">
        <f t="shared" si="19"/>
        <v>-</v>
      </c>
      <c r="T588" s="8" t="s">
        <v>1894</v>
      </c>
      <c r="U588" s="31">
        <v>4636.76</v>
      </c>
      <c r="V588" s="31" t="s">
        <v>1644</v>
      </c>
      <c r="W588" s="118"/>
      <c r="X588" s="111" t="s">
        <v>2183</v>
      </c>
      <c r="Y588" s="6" t="s">
        <v>457</v>
      </c>
    </row>
    <row r="589" spans="1:31" ht="30" customHeight="1" x14ac:dyDescent="0.15">
      <c r="A589" s="4"/>
      <c r="B589" s="10" t="s">
        <v>1532</v>
      </c>
      <c r="C589" s="10" t="s">
        <v>1534</v>
      </c>
      <c r="D589" s="24" t="s">
        <v>1414</v>
      </c>
      <c r="E589" s="18" t="s">
        <v>931</v>
      </c>
      <c r="F589" s="8" t="s">
        <v>290</v>
      </c>
      <c r="G589" s="8" t="s">
        <v>265</v>
      </c>
      <c r="H589" s="10" t="s">
        <v>934</v>
      </c>
      <c r="I589" s="8"/>
      <c r="J589" s="8" t="s">
        <v>69</v>
      </c>
      <c r="K589" s="8" t="s">
        <v>1688</v>
      </c>
      <c r="L589" s="8">
        <v>8</v>
      </c>
      <c r="M589" s="11"/>
      <c r="N589" s="8" t="s">
        <v>1884</v>
      </c>
      <c r="O589" s="12">
        <v>576</v>
      </c>
      <c r="P589" s="20" t="s">
        <v>1892</v>
      </c>
      <c r="Q589" s="29">
        <v>24</v>
      </c>
      <c r="R589" s="30" t="s">
        <v>244</v>
      </c>
      <c r="S589" s="8" t="str">
        <f t="shared" ref="S589:S615" si="20">IF(R589="-","-",IF(ISNUMBER(R589),IF(R589&gt;=0.6,"A",IF(R589&gt;=0.3,"B","C")),"C"))</f>
        <v>-</v>
      </c>
      <c r="T589" s="8" t="s">
        <v>1894</v>
      </c>
      <c r="U589" s="31">
        <v>7749</v>
      </c>
      <c r="V589" s="31" t="s">
        <v>1644</v>
      </c>
      <c r="W589" s="118" t="s">
        <v>2120</v>
      </c>
      <c r="X589" s="60"/>
      <c r="Y589" s="6" t="s">
        <v>1979</v>
      </c>
      <c r="Z589" s="135" t="s">
        <v>2440</v>
      </c>
      <c r="AA589" s="132"/>
      <c r="AB589" s="132"/>
      <c r="AC589" s="132"/>
      <c r="AD589" s="104"/>
      <c r="AE589" s="104"/>
    </row>
    <row r="590" spans="1:31" ht="30" customHeight="1" x14ac:dyDescent="0.15">
      <c r="A590" s="4"/>
      <c r="B590" s="10" t="s">
        <v>1532</v>
      </c>
      <c r="C590" s="10" t="s">
        <v>1534</v>
      </c>
      <c r="D590" s="24" t="s">
        <v>1414</v>
      </c>
      <c r="E590" s="18" t="s">
        <v>931</v>
      </c>
      <c r="F590" s="8" t="s">
        <v>290</v>
      </c>
      <c r="G590" s="8" t="s">
        <v>512</v>
      </c>
      <c r="H590" s="10" t="s">
        <v>935</v>
      </c>
      <c r="I590" s="8"/>
      <c r="J590" s="8" t="s">
        <v>69</v>
      </c>
      <c r="K590" s="8" t="s">
        <v>103</v>
      </c>
      <c r="L590" s="8">
        <v>31</v>
      </c>
      <c r="M590" s="11"/>
      <c r="N590" s="8" t="s">
        <v>1886</v>
      </c>
      <c r="O590" s="12">
        <v>484</v>
      </c>
      <c r="P590" s="20" t="s">
        <v>1892</v>
      </c>
      <c r="Q590" s="29">
        <v>30</v>
      </c>
      <c r="R590" s="30" t="s">
        <v>244</v>
      </c>
      <c r="S590" s="8" t="str">
        <f t="shared" si="20"/>
        <v>-</v>
      </c>
      <c r="T590" s="8" t="s">
        <v>1894</v>
      </c>
      <c r="U590" s="31">
        <v>667</v>
      </c>
      <c r="V590" s="31" t="s">
        <v>1644</v>
      </c>
      <c r="W590" s="118"/>
      <c r="X590" s="60"/>
      <c r="Y590" s="6" t="s">
        <v>932</v>
      </c>
      <c r="Z590" s="131"/>
      <c r="AA590" s="132"/>
      <c r="AB590" s="132"/>
      <c r="AC590" s="132"/>
      <c r="AD590" s="104"/>
      <c r="AE590" s="104"/>
    </row>
    <row r="591" spans="1:31" ht="30" customHeight="1" x14ac:dyDescent="0.15">
      <c r="A591" s="4"/>
      <c r="B591" s="10" t="s">
        <v>1532</v>
      </c>
      <c r="C591" s="25" t="s">
        <v>1535</v>
      </c>
      <c r="D591" s="24" t="s">
        <v>1407</v>
      </c>
      <c r="E591" s="18" t="s">
        <v>1173</v>
      </c>
      <c r="F591" s="8" t="s">
        <v>290</v>
      </c>
      <c r="G591" s="8" t="s">
        <v>507</v>
      </c>
      <c r="H591" s="10" t="s">
        <v>2193</v>
      </c>
      <c r="I591" s="8" t="s">
        <v>38</v>
      </c>
      <c r="J591" s="8" t="s">
        <v>69</v>
      </c>
      <c r="K591" s="8" t="s">
        <v>37</v>
      </c>
      <c r="L591" s="8">
        <v>24</v>
      </c>
      <c r="M591" s="11" t="s">
        <v>349</v>
      </c>
      <c r="N591" s="8" t="s">
        <v>1882</v>
      </c>
      <c r="O591" s="12">
        <v>67.599999999999994</v>
      </c>
      <c r="P591" s="20" t="s">
        <v>1892</v>
      </c>
      <c r="Q591" s="9" t="s">
        <v>1653</v>
      </c>
      <c r="R591" s="47" t="s">
        <v>83</v>
      </c>
      <c r="S591" s="30" t="str">
        <f t="shared" si="20"/>
        <v>-</v>
      </c>
      <c r="T591" s="8" t="s">
        <v>1894</v>
      </c>
      <c r="U591" s="31">
        <v>16189</v>
      </c>
      <c r="V591" s="31" t="s">
        <v>1654</v>
      </c>
      <c r="W591" s="118"/>
      <c r="X591" s="108" t="s">
        <v>2205</v>
      </c>
      <c r="Y591" s="6" t="s">
        <v>1337</v>
      </c>
      <c r="Z591" s="131" t="s">
        <v>2135</v>
      </c>
      <c r="AA591" s="132"/>
      <c r="AB591" s="132"/>
      <c r="AC591" s="132"/>
      <c r="AD591" s="105"/>
      <c r="AE591" s="105"/>
    </row>
    <row r="592" spans="1:31" ht="30" customHeight="1" x14ac:dyDescent="0.15">
      <c r="A592" s="4"/>
      <c r="B592" s="10" t="s">
        <v>1532</v>
      </c>
      <c r="C592" s="25" t="s">
        <v>1535</v>
      </c>
      <c r="D592" s="24" t="s">
        <v>1407</v>
      </c>
      <c r="E592" s="18" t="s">
        <v>1172</v>
      </c>
      <c r="F592" s="8" t="s">
        <v>290</v>
      </c>
      <c r="G592" s="8" t="s">
        <v>656</v>
      </c>
      <c r="H592" s="10" t="s">
        <v>936</v>
      </c>
      <c r="I592" s="8"/>
      <c r="J592" s="8" t="s">
        <v>2</v>
      </c>
      <c r="K592" s="8" t="s">
        <v>9</v>
      </c>
      <c r="L592" s="8">
        <v>51</v>
      </c>
      <c r="M592" s="11" t="s">
        <v>349</v>
      </c>
      <c r="N592" s="8" t="s">
        <v>1883</v>
      </c>
      <c r="O592" s="12">
        <v>205.63</v>
      </c>
      <c r="P592" s="20" t="s">
        <v>1892</v>
      </c>
      <c r="Q592" s="9" t="s">
        <v>1655</v>
      </c>
      <c r="R592" s="30">
        <v>0.24</v>
      </c>
      <c r="S592" s="8" t="str">
        <f t="shared" si="20"/>
        <v>C</v>
      </c>
      <c r="T592" s="8" t="s">
        <v>1894</v>
      </c>
      <c r="U592" s="31">
        <v>7873</v>
      </c>
      <c r="V592" s="31" t="s">
        <v>1654</v>
      </c>
      <c r="W592" s="118" t="s">
        <v>2426</v>
      </c>
      <c r="X592" s="60"/>
      <c r="Y592" s="6" t="s">
        <v>1338</v>
      </c>
      <c r="Z592" s="131"/>
      <c r="AA592" s="132"/>
      <c r="AB592" s="132"/>
      <c r="AC592" s="132"/>
      <c r="AD592" s="105"/>
      <c r="AE592" s="105"/>
    </row>
    <row r="593" spans="1:31" ht="30" customHeight="1" x14ac:dyDescent="0.15">
      <c r="A593" s="4"/>
      <c r="B593" s="10" t="s">
        <v>1532</v>
      </c>
      <c r="C593" s="25" t="s">
        <v>1535</v>
      </c>
      <c r="D593" s="24" t="s">
        <v>1407</v>
      </c>
      <c r="E593" s="18" t="s">
        <v>1172</v>
      </c>
      <c r="F593" s="8" t="s">
        <v>290</v>
      </c>
      <c r="G593" s="8" t="s">
        <v>266</v>
      </c>
      <c r="H593" s="10" t="s">
        <v>938</v>
      </c>
      <c r="I593" s="8"/>
      <c r="J593" s="8" t="s">
        <v>2</v>
      </c>
      <c r="K593" s="8" t="s">
        <v>153</v>
      </c>
      <c r="L593" s="8">
        <v>58</v>
      </c>
      <c r="M593" s="11" t="s">
        <v>349</v>
      </c>
      <c r="N593" s="8" t="s">
        <v>1887</v>
      </c>
      <c r="O593" s="12">
        <v>224.72</v>
      </c>
      <c r="P593" s="20" t="s">
        <v>1892</v>
      </c>
      <c r="Q593" s="9" t="s">
        <v>939</v>
      </c>
      <c r="R593" s="30">
        <v>0.2</v>
      </c>
      <c r="S593" s="8" t="str">
        <f t="shared" si="20"/>
        <v>C</v>
      </c>
      <c r="T593" s="8" t="s">
        <v>1894</v>
      </c>
      <c r="U593" s="31">
        <v>17258</v>
      </c>
      <c r="V593" s="31" t="s">
        <v>1654</v>
      </c>
      <c r="W593" s="118"/>
      <c r="X593" s="61"/>
      <c r="Y593" s="6" t="s">
        <v>1339</v>
      </c>
      <c r="Z593" s="131"/>
      <c r="AA593" s="132"/>
      <c r="AB593" s="132"/>
      <c r="AC593" s="132"/>
      <c r="AD593" s="105"/>
      <c r="AE593" s="105"/>
    </row>
    <row r="594" spans="1:31" ht="30" customHeight="1" x14ac:dyDescent="0.15">
      <c r="A594" s="4"/>
      <c r="B594" s="10" t="s">
        <v>1532</v>
      </c>
      <c r="C594" s="25" t="s">
        <v>1535</v>
      </c>
      <c r="D594" s="24" t="s">
        <v>1407</v>
      </c>
      <c r="E594" s="18" t="s">
        <v>1172</v>
      </c>
      <c r="F594" s="8" t="s">
        <v>290</v>
      </c>
      <c r="G594" s="8" t="s">
        <v>428</v>
      </c>
      <c r="H594" s="10" t="s">
        <v>940</v>
      </c>
      <c r="I594" s="8"/>
      <c r="J594" s="8" t="s">
        <v>2</v>
      </c>
      <c r="K594" s="8" t="s">
        <v>6</v>
      </c>
      <c r="L594" s="8">
        <v>55</v>
      </c>
      <c r="M594" s="11" t="s">
        <v>349</v>
      </c>
      <c r="N594" s="8" t="s">
        <v>1883</v>
      </c>
      <c r="O594" s="12">
        <v>181.62</v>
      </c>
      <c r="P594" s="20" t="s">
        <v>1892</v>
      </c>
      <c r="Q594" s="9" t="s">
        <v>1658</v>
      </c>
      <c r="R594" s="30">
        <v>0.05</v>
      </c>
      <c r="S594" s="8" t="str">
        <f t="shared" si="20"/>
        <v>C</v>
      </c>
      <c r="T594" s="8" t="s">
        <v>1894</v>
      </c>
      <c r="U594" s="31">
        <v>4784</v>
      </c>
      <c r="V594" s="31" t="s">
        <v>1654</v>
      </c>
      <c r="W594" s="118" t="s">
        <v>2426</v>
      </c>
      <c r="X594" s="60"/>
      <c r="Y594" s="6" t="s">
        <v>1340</v>
      </c>
    </row>
    <row r="595" spans="1:31" ht="30" customHeight="1" x14ac:dyDescent="0.15">
      <c r="A595" s="4"/>
      <c r="B595" s="10" t="s">
        <v>1532</v>
      </c>
      <c r="C595" s="25" t="s">
        <v>1535</v>
      </c>
      <c r="D595" s="24" t="s">
        <v>1407</v>
      </c>
      <c r="E595" s="18" t="s">
        <v>1172</v>
      </c>
      <c r="F595" s="8" t="s">
        <v>290</v>
      </c>
      <c r="G595" s="8" t="s">
        <v>278</v>
      </c>
      <c r="H595" s="10" t="s">
        <v>941</v>
      </c>
      <c r="I595" s="8"/>
      <c r="J595" s="8" t="s">
        <v>2</v>
      </c>
      <c r="K595" s="8" t="s">
        <v>7</v>
      </c>
      <c r="L595" s="8">
        <v>56</v>
      </c>
      <c r="M595" s="11" t="s">
        <v>349</v>
      </c>
      <c r="N595" s="8" t="s">
        <v>1883</v>
      </c>
      <c r="O595" s="12">
        <v>266.39</v>
      </c>
      <c r="P595" s="20" t="s">
        <v>1892</v>
      </c>
      <c r="Q595" s="9" t="s">
        <v>937</v>
      </c>
      <c r="R595" s="30">
        <v>0.04</v>
      </c>
      <c r="S595" s="8" t="str">
        <f t="shared" si="20"/>
        <v>C</v>
      </c>
      <c r="T595" s="8" t="s">
        <v>1894</v>
      </c>
      <c r="U595" s="31">
        <v>9388</v>
      </c>
      <c r="V595" s="31" t="s">
        <v>1654</v>
      </c>
      <c r="W595" s="118"/>
      <c r="X595" s="60"/>
      <c r="Y595" s="6" t="s">
        <v>1341</v>
      </c>
    </row>
    <row r="596" spans="1:31" ht="30" customHeight="1" x14ac:dyDescent="0.15">
      <c r="A596" s="4"/>
      <c r="B596" s="10" t="s">
        <v>1532</v>
      </c>
      <c r="C596" s="25" t="s">
        <v>1535</v>
      </c>
      <c r="D596" s="24" t="s">
        <v>1407</v>
      </c>
      <c r="E596" s="18" t="s">
        <v>1172</v>
      </c>
      <c r="F596" s="8" t="s">
        <v>290</v>
      </c>
      <c r="G596" s="8" t="s">
        <v>283</v>
      </c>
      <c r="H596" s="10" t="s">
        <v>942</v>
      </c>
      <c r="I596" s="8" t="s">
        <v>38</v>
      </c>
      <c r="J596" s="8" t="s">
        <v>69</v>
      </c>
      <c r="K596" s="8" t="s">
        <v>509</v>
      </c>
      <c r="L596" s="8">
        <v>6</v>
      </c>
      <c r="M596" s="11"/>
      <c r="N596" s="8" t="s">
        <v>1884</v>
      </c>
      <c r="O596" s="12">
        <v>99</v>
      </c>
      <c r="P596" s="20" t="s">
        <v>1892</v>
      </c>
      <c r="Q596" s="9" t="s">
        <v>1659</v>
      </c>
      <c r="R596" s="47" t="s">
        <v>83</v>
      </c>
      <c r="S596" s="8" t="str">
        <f t="shared" si="20"/>
        <v>-</v>
      </c>
      <c r="T596" s="8" t="s">
        <v>1894</v>
      </c>
      <c r="U596" s="31">
        <v>19941</v>
      </c>
      <c r="V596" s="31" t="s">
        <v>1654</v>
      </c>
      <c r="W596" s="118" t="s">
        <v>2349</v>
      </c>
      <c r="X596" s="60" t="s">
        <v>1575</v>
      </c>
      <c r="Y596" s="6" t="s">
        <v>510</v>
      </c>
    </row>
    <row r="597" spans="1:31" ht="30" customHeight="1" x14ac:dyDescent="0.15">
      <c r="A597" s="4"/>
      <c r="B597" s="10" t="s">
        <v>1532</v>
      </c>
      <c r="C597" s="25" t="s">
        <v>1535</v>
      </c>
      <c r="D597" s="24" t="s">
        <v>1407</v>
      </c>
      <c r="E597" s="18" t="s">
        <v>1172</v>
      </c>
      <c r="F597" s="8" t="s">
        <v>290</v>
      </c>
      <c r="G597" s="8" t="s">
        <v>285</v>
      </c>
      <c r="H597" s="10" t="s">
        <v>943</v>
      </c>
      <c r="I597" s="8" t="s">
        <v>38</v>
      </c>
      <c r="J597" s="8" t="s">
        <v>2</v>
      </c>
      <c r="K597" s="8" t="s">
        <v>9</v>
      </c>
      <c r="L597" s="8">
        <v>51</v>
      </c>
      <c r="M597" s="11" t="s">
        <v>349</v>
      </c>
      <c r="N597" s="8" t="s">
        <v>1883</v>
      </c>
      <c r="O597" s="12">
        <v>69.8</v>
      </c>
      <c r="P597" s="20" t="s">
        <v>1892</v>
      </c>
      <c r="Q597" s="9" t="s">
        <v>1655</v>
      </c>
      <c r="R597" s="47" t="s">
        <v>83</v>
      </c>
      <c r="S597" s="8" t="str">
        <f t="shared" si="20"/>
        <v>-</v>
      </c>
      <c r="T597" s="8" t="s">
        <v>1894</v>
      </c>
      <c r="U597" s="31">
        <v>8965</v>
      </c>
      <c r="V597" s="31" t="s">
        <v>1654</v>
      </c>
      <c r="W597" s="118"/>
      <c r="X597" s="24" t="s">
        <v>1660</v>
      </c>
      <c r="Y597" s="17" t="s">
        <v>511</v>
      </c>
    </row>
    <row r="598" spans="1:31" ht="30" customHeight="1" x14ac:dyDescent="0.15">
      <c r="A598" s="4"/>
      <c r="B598" s="10" t="s">
        <v>1532</v>
      </c>
      <c r="C598" s="25" t="s">
        <v>1535</v>
      </c>
      <c r="D598" s="24" t="s">
        <v>1407</v>
      </c>
      <c r="E598" s="18" t="s">
        <v>1172</v>
      </c>
      <c r="F598" s="8" t="s">
        <v>290</v>
      </c>
      <c r="G598" s="8" t="s">
        <v>287</v>
      </c>
      <c r="H598" s="10" t="s">
        <v>944</v>
      </c>
      <c r="I598" s="8"/>
      <c r="J598" s="8" t="s">
        <v>2</v>
      </c>
      <c r="K598" s="8" t="s">
        <v>8</v>
      </c>
      <c r="L598" s="8">
        <v>54</v>
      </c>
      <c r="M598" s="11" t="s">
        <v>349</v>
      </c>
      <c r="N598" s="8" t="s">
        <v>1883</v>
      </c>
      <c r="O598" s="12">
        <v>210.11</v>
      </c>
      <c r="P598" s="20" t="s">
        <v>1892</v>
      </c>
      <c r="Q598" s="9" t="s">
        <v>1658</v>
      </c>
      <c r="R598" s="48">
        <v>7.0000000000000007E-2</v>
      </c>
      <c r="S598" s="8" t="str">
        <f t="shared" si="20"/>
        <v>C</v>
      </c>
      <c r="T598" s="8" t="s">
        <v>1894</v>
      </c>
      <c r="U598" s="31">
        <v>4553</v>
      </c>
      <c r="V598" s="31" t="s">
        <v>1654</v>
      </c>
      <c r="W598" s="118" t="s">
        <v>2427</v>
      </c>
      <c r="X598" s="60"/>
      <c r="Y598" s="6" t="s">
        <v>1342</v>
      </c>
    </row>
    <row r="599" spans="1:31" ht="30" customHeight="1" x14ac:dyDescent="0.15">
      <c r="A599" s="4"/>
      <c r="B599" s="10" t="s">
        <v>1532</v>
      </c>
      <c r="C599" s="25" t="s">
        <v>1535</v>
      </c>
      <c r="D599" s="24" t="s">
        <v>1407</v>
      </c>
      <c r="E599" s="18" t="s">
        <v>1172</v>
      </c>
      <c r="F599" s="8" t="s">
        <v>290</v>
      </c>
      <c r="G599" s="8" t="s">
        <v>512</v>
      </c>
      <c r="H599" s="10" t="s">
        <v>945</v>
      </c>
      <c r="I599" s="8"/>
      <c r="J599" s="8" t="s">
        <v>2</v>
      </c>
      <c r="K599" s="8" t="s">
        <v>106</v>
      </c>
      <c r="L599" s="8">
        <v>50</v>
      </c>
      <c r="M599" s="11" t="s">
        <v>349</v>
      </c>
      <c r="N599" s="8" t="s">
        <v>1882</v>
      </c>
      <c r="O599" s="12">
        <v>205.22</v>
      </c>
      <c r="P599" s="20" t="s">
        <v>1892</v>
      </c>
      <c r="Q599" s="9" t="s">
        <v>1658</v>
      </c>
      <c r="R599" s="48">
        <v>0.1</v>
      </c>
      <c r="S599" s="8" t="str">
        <f t="shared" si="20"/>
        <v>C</v>
      </c>
      <c r="T599" s="8" t="s">
        <v>1894</v>
      </c>
      <c r="U599" s="31">
        <v>5082</v>
      </c>
      <c r="V599" s="31" t="s">
        <v>1654</v>
      </c>
      <c r="W599" s="118" t="s">
        <v>2428</v>
      </c>
      <c r="X599" s="60"/>
      <c r="Y599" s="6" t="s">
        <v>1343</v>
      </c>
    </row>
    <row r="600" spans="1:31" ht="30" customHeight="1" x14ac:dyDescent="0.15">
      <c r="A600" s="4"/>
      <c r="B600" s="10" t="s">
        <v>1532</v>
      </c>
      <c r="C600" s="25" t="s">
        <v>1535</v>
      </c>
      <c r="D600" s="24" t="s">
        <v>1407</v>
      </c>
      <c r="E600" s="18" t="s">
        <v>1172</v>
      </c>
      <c r="F600" s="8" t="s">
        <v>290</v>
      </c>
      <c r="G600" s="8" t="s">
        <v>513</v>
      </c>
      <c r="H600" s="10" t="s">
        <v>946</v>
      </c>
      <c r="I600" s="8"/>
      <c r="J600" s="8" t="s">
        <v>2</v>
      </c>
      <c r="K600" s="8" t="s">
        <v>15</v>
      </c>
      <c r="L600" s="8">
        <v>52</v>
      </c>
      <c r="M600" s="11" t="s">
        <v>349</v>
      </c>
      <c r="N600" s="8" t="s">
        <v>1883</v>
      </c>
      <c r="O600" s="12">
        <v>286.14</v>
      </c>
      <c r="P600" s="20" t="s">
        <v>1892</v>
      </c>
      <c r="Q600" s="9" t="s">
        <v>1658</v>
      </c>
      <c r="R600" s="48">
        <v>0.09</v>
      </c>
      <c r="S600" s="8" t="str">
        <f t="shared" si="20"/>
        <v>C</v>
      </c>
      <c r="T600" s="8" t="s">
        <v>1894</v>
      </c>
      <c r="U600" s="31">
        <v>5495</v>
      </c>
      <c r="V600" s="31" t="s">
        <v>1654</v>
      </c>
      <c r="W600" s="118" t="s">
        <v>2426</v>
      </c>
      <c r="X600" s="60"/>
      <c r="Y600" s="6" t="s">
        <v>1344</v>
      </c>
    </row>
    <row r="601" spans="1:31" ht="30" customHeight="1" x14ac:dyDescent="0.15">
      <c r="A601" s="4"/>
      <c r="B601" s="10" t="s">
        <v>1532</v>
      </c>
      <c r="C601" s="25" t="s">
        <v>1535</v>
      </c>
      <c r="D601" s="24" t="s">
        <v>1407</v>
      </c>
      <c r="E601" s="18" t="s">
        <v>1172</v>
      </c>
      <c r="F601" s="8" t="s">
        <v>290</v>
      </c>
      <c r="G601" s="8" t="s">
        <v>458</v>
      </c>
      <c r="H601" s="10" t="s">
        <v>947</v>
      </c>
      <c r="I601" s="8"/>
      <c r="J601" s="8" t="s">
        <v>2</v>
      </c>
      <c r="K601" s="8" t="s">
        <v>15</v>
      </c>
      <c r="L601" s="8">
        <v>52</v>
      </c>
      <c r="M601" s="11" t="s">
        <v>349</v>
      </c>
      <c r="N601" s="8" t="s">
        <v>1883</v>
      </c>
      <c r="O601" s="12">
        <v>223.94</v>
      </c>
      <c r="P601" s="20" t="s">
        <v>1892</v>
      </c>
      <c r="Q601" s="9" t="s">
        <v>1658</v>
      </c>
      <c r="R601" s="48">
        <v>0</v>
      </c>
      <c r="S601" s="8" t="str">
        <f t="shared" si="20"/>
        <v>C</v>
      </c>
      <c r="T601" s="8" t="s">
        <v>1894</v>
      </c>
      <c r="U601" s="31">
        <v>5042</v>
      </c>
      <c r="V601" s="31" t="s">
        <v>1654</v>
      </c>
      <c r="W601" s="118" t="s">
        <v>2426</v>
      </c>
      <c r="X601" s="60"/>
      <c r="Y601" s="6" t="s">
        <v>1345</v>
      </c>
    </row>
    <row r="602" spans="1:31" ht="30" customHeight="1" x14ac:dyDescent="0.15">
      <c r="A602" s="4"/>
      <c r="B602" s="10" t="s">
        <v>1532</v>
      </c>
      <c r="C602" s="25" t="s">
        <v>1535</v>
      </c>
      <c r="D602" s="24" t="s">
        <v>1416</v>
      </c>
      <c r="E602" s="18" t="s">
        <v>1168</v>
      </c>
      <c r="F602" s="8" t="s">
        <v>307</v>
      </c>
      <c r="G602" s="8" t="s">
        <v>282</v>
      </c>
      <c r="H602" s="10" t="s">
        <v>1203</v>
      </c>
      <c r="I602" s="8" t="s">
        <v>38</v>
      </c>
      <c r="J602" s="8" t="s">
        <v>69</v>
      </c>
      <c r="K602" s="8" t="s">
        <v>19</v>
      </c>
      <c r="L602" s="8">
        <v>40</v>
      </c>
      <c r="M602" s="11" t="s">
        <v>349</v>
      </c>
      <c r="N602" s="8" t="s">
        <v>1883</v>
      </c>
      <c r="O602" s="12">
        <v>18</v>
      </c>
      <c r="P602" s="20" t="s">
        <v>1892</v>
      </c>
      <c r="Q602" s="9" t="s">
        <v>937</v>
      </c>
      <c r="R602" s="47" t="s">
        <v>83</v>
      </c>
      <c r="S602" s="8" t="str">
        <f t="shared" si="20"/>
        <v>-</v>
      </c>
      <c r="T602" s="8" t="s">
        <v>1894</v>
      </c>
      <c r="U602" s="31">
        <v>6516</v>
      </c>
      <c r="V602" s="31" t="s">
        <v>1654</v>
      </c>
      <c r="W602" s="118" t="s">
        <v>2301</v>
      </c>
      <c r="X602" s="7" t="s">
        <v>1581</v>
      </c>
      <c r="Y602" s="6" t="s">
        <v>1202</v>
      </c>
    </row>
    <row r="603" spans="1:31" ht="30" customHeight="1" x14ac:dyDescent="0.15">
      <c r="A603" s="4"/>
      <c r="B603" s="10" t="s">
        <v>1532</v>
      </c>
      <c r="C603" s="25" t="s">
        <v>1535</v>
      </c>
      <c r="D603" s="24" t="s">
        <v>1416</v>
      </c>
      <c r="E603" s="18" t="s">
        <v>1168</v>
      </c>
      <c r="F603" s="8" t="s">
        <v>307</v>
      </c>
      <c r="G603" s="8" t="s">
        <v>405</v>
      </c>
      <c r="H603" s="10" t="s">
        <v>948</v>
      </c>
      <c r="I603" s="8" t="s">
        <v>38</v>
      </c>
      <c r="J603" s="8" t="s">
        <v>2</v>
      </c>
      <c r="K603" s="8" t="s">
        <v>5</v>
      </c>
      <c r="L603" s="8">
        <v>47</v>
      </c>
      <c r="M603" s="11" t="s">
        <v>349</v>
      </c>
      <c r="N603" s="8" t="s">
        <v>1882</v>
      </c>
      <c r="O603" s="12">
        <v>20</v>
      </c>
      <c r="P603" s="20" t="s">
        <v>1892</v>
      </c>
      <c r="Q603" s="9" t="s">
        <v>951</v>
      </c>
      <c r="R603" s="47" t="s">
        <v>83</v>
      </c>
      <c r="S603" s="8" t="str">
        <f t="shared" si="20"/>
        <v>-</v>
      </c>
      <c r="T603" s="8" t="s">
        <v>1894</v>
      </c>
      <c r="U603" s="31">
        <v>7465</v>
      </c>
      <c r="V603" s="31" t="s">
        <v>1654</v>
      </c>
      <c r="W603" s="118" t="s">
        <v>2311</v>
      </c>
      <c r="X603" s="10" t="s">
        <v>1586</v>
      </c>
      <c r="Y603" s="6" t="s">
        <v>1980</v>
      </c>
    </row>
    <row r="604" spans="1:31" ht="30" customHeight="1" x14ac:dyDescent="0.15">
      <c r="A604" s="4"/>
      <c r="B604" s="10" t="s">
        <v>1532</v>
      </c>
      <c r="C604" s="25" t="s">
        <v>1535</v>
      </c>
      <c r="D604" s="24" t="s">
        <v>1417</v>
      </c>
      <c r="E604" s="18" t="s">
        <v>1171</v>
      </c>
      <c r="F604" s="8" t="s">
        <v>518</v>
      </c>
      <c r="G604" s="8" t="s">
        <v>524</v>
      </c>
      <c r="H604" s="10" t="s">
        <v>1374</v>
      </c>
      <c r="I604" s="8" t="s">
        <v>38</v>
      </c>
      <c r="J604" s="8" t="s">
        <v>2</v>
      </c>
      <c r="K604" s="8" t="s">
        <v>12</v>
      </c>
      <c r="L604" s="8">
        <v>57</v>
      </c>
      <c r="M604" s="11" t="s">
        <v>349</v>
      </c>
      <c r="N604" s="8" t="s">
        <v>1883</v>
      </c>
      <c r="O604" s="12">
        <v>244.36</v>
      </c>
      <c r="P604" s="20" t="s">
        <v>1892</v>
      </c>
      <c r="Q604" s="9" t="s">
        <v>951</v>
      </c>
      <c r="R604" s="47" t="s">
        <v>83</v>
      </c>
      <c r="S604" s="8" t="str">
        <f t="shared" si="20"/>
        <v>-</v>
      </c>
      <c r="T604" s="8" t="s">
        <v>1894</v>
      </c>
      <c r="U604" s="31">
        <v>6382</v>
      </c>
      <c r="V604" s="31" t="s">
        <v>1654</v>
      </c>
      <c r="W604" s="118"/>
      <c r="X604" s="85" t="s">
        <v>1799</v>
      </c>
      <c r="Y604" s="6" t="s">
        <v>1981</v>
      </c>
    </row>
    <row r="605" spans="1:31" ht="30" customHeight="1" x14ac:dyDescent="0.15">
      <c r="A605" s="4"/>
      <c r="B605" s="10" t="s">
        <v>1532</v>
      </c>
      <c r="C605" s="25" t="s">
        <v>1535</v>
      </c>
      <c r="D605" s="24" t="s">
        <v>1421</v>
      </c>
      <c r="E605" s="18" t="s">
        <v>1170</v>
      </c>
      <c r="F605" s="8" t="s">
        <v>321</v>
      </c>
      <c r="G605" s="8" t="s">
        <v>276</v>
      </c>
      <c r="H605" s="10" t="s">
        <v>200</v>
      </c>
      <c r="I605" s="8" t="s">
        <v>38</v>
      </c>
      <c r="J605" s="8" t="s">
        <v>3</v>
      </c>
      <c r="K605" s="8" t="s">
        <v>30</v>
      </c>
      <c r="L605" s="8">
        <v>35</v>
      </c>
      <c r="M605" s="11" t="s">
        <v>349</v>
      </c>
      <c r="N605" s="8" t="s">
        <v>1883</v>
      </c>
      <c r="O605" s="12">
        <v>55</v>
      </c>
      <c r="P605" s="20" t="s">
        <v>1892</v>
      </c>
      <c r="Q605" s="9" t="s">
        <v>951</v>
      </c>
      <c r="R605" s="47" t="s">
        <v>83</v>
      </c>
      <c r="S605" s="8" t="str">
        <f t="shared" si="20"/>
        <v>-</v>
      </c>
      <c r="T605" s="8" t="s">
        <v>1894</v>
      </c>
      <c r="U605" s="31">
        <v>6430</v>
      </c>
      <c r="V605" s="31" t="s">
        <v>1654</v>
      </c>
      <c r="W605" s="118" t="s">
        <v>2303</v>
      </c>
      <c r="X605" s="60" t="s">
        <v>1588</v>
      </c>
      <c r="Y605" s="6" t="s">
        <v>475</v>
      </c>
    </row>
    <row r="606" spans="1:31" ht="30" customHeight="1" x14ac:dyDescent="0.15">
      <c r="A606" s="4"/>
      <c r="B606" s="10" t="s">
        <v>1532</v>
      </c>
      <c r="C606" s="25" t="s">
        <v>1535</v>
      </c>
      <c r="D606" s="24" t="s">
        <v>1422</v>
      </c>
      <c r="E606" s="18" t="s">
        <v>1169</v>
      </c>
      <c r="F606" s="8" t="s">
        <v>367</v>
      </c>
      <c r="G606" s="8" t="s">
        <v>377</v>
      </c>
      <c r="H606" s="10" t="s">
        <v>1382</v>
      </c>
      <c r="I606" s="8" t="s">
        <v>38</v>
      </c>
      <c r="J606" s="8" t="s">
        <v>69</v>
      </c>
      <c r="K606" s="8" t="s">
        <v>67</v>
      </c>
      <c r="L606" s="8">
        <v>36</v>
      </c>
      <c r="M606" s="11" t="s">
        <v>349</v>
      </c>
      <c r="N606" s="8" t="s">
        <v>1882</v>
      </c>
      <c r="O606" s="12">
        <v>60</v>
      </c>
      <c r="P606" s="20" t="s">
        <v>1892</v>
      </c>
      <c r="Q606" s="9" t="s">
        <v>1657</v>
      </c>
      <c r="R606" s="48">
        <v>4.7044258743423086E-2</v>
      </c>
      <c r="S606" s="8" t="str">
        <f t="shared" si="20"/>
        <v>C</v>
      </c>
      <c r="T606" s="8" t="s">
        <v>1894</v>
      </c>
      <c r="U606" s="31">
        <v>5782</v>
      </c>
      <c r="V606" s="31" t="s">
        <v>1654</v>
      </c>
      <c r="W606" s="118" t="s">
        <v>2333</v>
      </c>
      <c r="X606" s="85" t="s">
        <v>2194</v>
      </c>
      <c r="Y606" s="6" t="s">
        <v>476</v>
      </c>
    </row>
    <row r="607" spans="1:31" ht="30" customHeight="1" x14ac:dyDescent="0.15">
      <c r="A607" s="4"/>
      <c r="B607" s="10" t="s">
        <v>1532</v>
      </c>
      <c r="C607" s="25" t="s">
        <v>1535</v>
      </c>
      <c r="D607" s="24" t="s">
        <v>1422</v>
      </c>
      <c r="E607" s="18" t="s">
        <v>1169</v>
      </c>
      <c r="F607" s="8" t="s">
        <v>367</v>
      </c>
      <c r="G607" s="8" t="s">
        <v>373</v>
      </c>
      <c r="H607" s="10" t="s">
        <v>949</v>
      </c>
      <c r="I607" s="8" t="s">
        <v>38</v>
      </c>
      <c r="J607" s="8" t="s">
        <v>69</v>
      </c>
      <c r="K607" s="8" t="s">
        <v>75</v>
      </c>
      <c r="L607" s="8">
        <v>27</v>
      </c>
      <c r="M607" s="11" t="s">
        <v>349</v>
      </c>
      <c r="N607" s="8" t="s">
        <v>1882</v>
      </c>
      <c r="O607" s="12">
        <v>43.5</v>
      </c>
      <c r="P607" s="20" t="s">
        <v>1892</v>
      </c>
      <c r="Q607" s="9" t="s">
        <v>1657</v>
      </c>
      <c r="R607" s="48">
        <v>0.1219436706901888</v>
      </c>
      <c r="S607" s="8" t="str">
        <f t="shared" si="20"/>
        <v>C</v>
      </c>
      <c r="T607" s="8" t="s">
        <v>1894</v>
      </c>
      <c r="U607" s="31">
        <v>6415</v>
      </c>
      <c r="V607" s="31" t="s">
        <v>1654</v>
      </c>
      <c r="W607" s="118" t="s">
        <v>2311</v>
      </c>
      <c r="X607" s="106" t="s">
        <v>2195</v>
      </c>
      <c r="Y607" s="6" t="s">
        <v>1346</v>
      </c>
    </row>
    <row r="608" spans="1:31" ht="30" customHeight="1" x14ac:dyDescent="0.15">
      <c r="A608" s="4"/>
      <c r="B608" s="10" t="s">
        <v>1532</v>
      </c>
      <c r="C608" s="25" t="s">
        <v>1535</v>
      </c>
      <c r="D608" s="24" t="s">
        <v>1422</v>
      </c>
      <c r="E608" s="18" t="s">
        <v>1169</v>
      </c>
      <c r="F608" s="8" t="s">
        <v>367</v>
      </c>
      <c r="G608" s="8" t="s">
        <v>370</v>
      </c>
      <c r="H608" s="10" t="s">
        <v>950</v>
      </c>
      <c r="I608" s="8"/>
      <c r="J608" s="8" t="s">
        <v>69</v>
      </c>
      <c r="K608" s="8" t="s">
        <v>201</v>
      </c>
      <c r="L608" s="8">
        <v>7</v>
      </c>
      <c r="M608" s="11" t="s">
        <v>349</v>
      </c>
      <c r="N608" s="8" t="s">
        <v>1884</v>
      </c>
      <c r="O608" s="12">
        <v>103</v>
      </c>
      <c r="P608" s="20" t="s">
        <v>1892</v>
      </c>
      <c r="Q608" s="9" t="s">
        <v>1657</v>
      </c>
      <c r="R608" s="47" t="s">
        <v>83</v>
      </c>
      <c r="S608" s="8" t="str">
        <f t="shared" si="20"/>
        <v>-</v>
      </c>
      <c r="T608" s="8" t="s">
        <v>1894</v>
      </c>
      <c r="U608" s="31">
        <v>5439</v>
      </c>
      <c r="V608" s="31" t="s">
        <v>1654</v>
      </c>
      <c r="W608" s="118"/>
      <c r="X608" s="60"/>
      <c r="Y608" s="6" t="s">
        <v>543</v>
      </c>
    </row>
    <row r="609" spans="1:30" ht="30" customHeight="1" x14ac:dyDescent="0.15">
      <c r="A609" s="4"/>
      <c r="B609" s="10" t="s">
        <v>1532</v>
      </c>
      <c r="C609" s="25" t="s">
        <v>1535</v>
      </c>
      <c r="D609" s="24" t="s">
        <v>1422</v>
      </c>
      <c r="E609" s="18" t="s">
        <v>1169</v>
      </c>
      <c r="F609" s="8" t="s">
        <v>367</v>
      </c>
      <c r="G609" s="8" t="s">
        <v>366</v>
      </c>
      <c r="H609" s="10" t="s">
        <v>1196</v>
      </c>
      <c r="I609" s="8" t="s">
        <v>38</v>
      </c>
      <c r="J609" s="8" t="s">
        <v>69</v>
      </c>
      <c r="K609" s="8" t="s">
        <v>26</v>
      </c>
      <c r="L609" s="8">
        <v>28</v>
      </c>
      <c r="M609" s="11" t="s">
        <v>349</v>
      </c>
      <c r="N609" s="8" t="s">
        <v>1882</v>
      </c>
      <c r="O609" s="12">
        <v>55.24</v>
      </c>
      <c r="P609" s="20" t="s">
        <v>1892</v>
      </c>
      <c r="Q609" s="9" t="s">
        <v>1657</v>
      </c>
      <c r="R609" s="48">
        <v>0.10027855153203342</v>
      </c>
      <c r="S609" s="8" t="str">
        <f t="shared" si="20"/>
        <v>C</v>
      </c>
      <c r="T609" s="8" t="s">
        <v>1894</v>
      </c>
      <c r="U609" s="31">
        <v>4506</v>
      </c>
      <c r="V609" s="31" t="s">
        <v>1654</v>
      </c>
      <c r="W609" s="118" t="s">
        <v>2298</v>
      </c>
      <c r="X609" s="108" t="s">
        <v>2197</v>
      </c>
      <c r="Y609" s="6" t="s">
        <v>1982</v>
      </c>
    </row>
    <row r="610" spans="1:30" ht="30" customHeight="1" x14ac:dyDescent="0.15">
      <c r="A610" s="4"/>
      <c r="B610" s="10" t="s">
        <v>1532</v>
      </c>
      <c r="C610" s="25" t="s">
        <v>1535</v>
      </c>
      <c r="D610" s="24" t="s">
        <v>1423</v>
      </c>
      <c r="E610" s="18" t="s">
        <v>326</v>
      </c>
      <c r="F610" s="8" t="s">
        <v>325</v>
      </c>
      <c r="G610" s="8" t="s">
        <v>269</v>
      </c>
      <c r="H610" s="10" t="s">
        <v>2165</v>
      </c>
      <c r="I610" s="8" t="s">
        <v>38</v>
      </c>
      <c r="J610" s="8" t="s">
        <v>2</v>
      </c>
      <c r="K610" s="8" t="s">
        <v>5</v>
      </c>
      <c r="L610" s="8">
        <v>47</v>
      </c>
      <c r="M610" s="11" t="s">
        <v>349</v>
      </c>
      <c r="N610" s="8" t="s">
        <v>1882</v>
      </c>
      <c r="O610" s="12">
        <v>55.2</v>
      </c>
      <c r="P610" s="20" t="s">
        <v>1892</v>
      </c>
      <c r="Q610" s="9" t="s">
        <v>1657</v>
      </c>
      <c r="R610" s="47" t="s">
        <v>83</v>
      </c>
      <c r="S610" s="8" t="str">
        <f t="shared" si="20"/>
        <v>-</v>
      </c>
      <c r="T610" s="8" t="s">
        <v>1894</v>
      </c>
      <c r="U610" s="31">
        <v>3096</v>
      </c>
      <c r="V610" s="31" t="s">
        <v>1654</v>
      </c>
      <c r="W610" s="118" t="s">
        <v>2305</v>
      </c>
      <c r="X610" s="107" t="s">
        <v>2167</v>
      </c>
      <c r="Y610" s="6" t="s">
        <v>327</v>
      </c>
    </row>
    <row r="611" spans="1:30" ht="30" customHeight="1" x14ac:dyDescent="0.15">
      <c r="A611" s="4"/>
      <c r="B611" s="10" t="s">
        <v>1532</v>
      </c>
      <c r="C611" s="25" t="s">
        <v>1535</v>
      </c>
      <c r="D611" s="24" t="s">
        <v>1423</v>
      </c>
      <c r="E611" s="18" t="s">
        <v>326</v>
      </c>
      <c r="F611" s="8" t="s">
        <v>325</v>
      </c>
      <c r="G611" s="8" t="s">
        <v>273</v>
      </c>
      <c r="H611" s="10" t="s">
        <v>1641</v>
      </c>
      <c r="I611" s="8" t="s">
        <v>38</v>
      </c>
      <c r="J611" s="8" t="s">
        <v>3</v>
      </c>
      <c r="K611" s="8" t="s">
        <v>33</v>
      </c>
      <c r="L611" s="8">
        <v>20</v>
      </c>
      <c r="M611" s="11" t="s">
        <v>349</v>
      </c>
      <c r="N611" s="8" t="s">
        <v>1882</v>
      </c>
      <c r="O611" s="12">
        <v>69.56</v>
      </c>
      <c r="P611" s="20" t="s">
        <v>1892</v>
      </c>
      <c r="Q611" s="9" t="s">
        <v>1657</v>
      </c>
      <c r="R611" s="47" t="s">
        <v>83</v>
      </c>
      <c r="S611" s="8" t="str">
        <f t="shared" si="20"/>
        <v>-</v>
      </c>
      <c r="T611" s="8" t="s">
        <v>1894</v>
      </c>
      <c r="U611" s="31">
        <v>6132</v>
      </c>
      <c r="V611" s="31" t="s">
        <v>1654</v>
      </c>
      <c r="W611" s="118"/>
      <c r="X611" s="112" t="s">
        <v>2251</v>
      </c>
      <c r="Y611" s="6" t="s">
        <v>1347</v>
      </c>
    </row>
    <row r="612" spans="1:30" ht="30" customHeight="1" x14ac:dyDescent="0.15">
      <c r="A612" s="4"/>
      <c r="B612" s="10" t="s">
        <v>1532</v>
      </c>
      <c r="C612" s="25" t="s">
        <v>1535</v>
      </c>
      <c r="D612" s="24" t="s">
        <v>1423</v>
      </c>
      <c r="E612" s="18" t="s">
        <v>326</v>
      </c>
      <c r="F612" s="8" t="s">
        <v>325</v>
      </c>
      <c r="G612" s="8" t="s">
        <v>273</v>
      </c>
      <c r="H612" s="10" t="s">
        <v>2168</v>
      </c>
      <c r="I612" s="8" t="s">
        <v>38</v>
      </c>
      <c r="J612" s="8" t="s">
        <v>3</v>
      </c>
      <c r="K612" s="8" t="s">
        <v>35</v>
      </c>
      <c r="L612" s="8">
        <v>23</v>
      </c>
      <c r="M612" s="11" t="s">
        <v>349</v>
      </c>
      <c r="N612" s="8" t="s">
        <v>1882</v>
      </c>
      <c r="O612" s="12">
        <v>67.650000000000006</v>
      </c>
      <c r="P612" s="20" t="s">
        <v>1892</v>
      </c>
      <c r="Q612" s="9" t="s">
        <v>1657</v>
      </c>
      <c r="R612" s="47" t="s">
        <v>83</v>
      </c>
      <c r="S612" s="8" t="str">
        <f t="shared" si="20"/>
        <v>-</v>
      </c>
      <c r="T612" s="8" t="s">
        <v>1894</v>
      </c>
      <c r="U612" s="31">
        <v>3096</v>
      </c>
      <c r="V612" s="31" t="s">
        <v>1654</v>
      </c>
      <c r="W612" s="118" t="s">
        <v>2308</v>
      </c>
      <c r="X612" s="60" t="s">
        <v>2171</v>
      </c>
      <c r="Y612" s="6" t="s">
        <v>333</v>
      </c>
    </row>
    <row r="613" spans="1:30" ht="30" customHeight="1" x14ac:dyDescent="0.15">
      <c r="A613" s="4"/>
      <c r="B613" s="10" t="s">
        <v>1532</v>
      </c>
      <c r="C613" s="25" t="s">
        <v>1535</v>
      </c>
      <c r="D613" s="24" t="s">
        <v>1423</v>
      </c>
      <c r="E613" s="18" t="s">
        <v>326</v>
      </c>
      <c r="F613" s="8" t="s">
        <v>325</v>
      </c>
      <c r="G613" s="8" t="s">
        <v>273</v>
      </c>
      <c r="H613" s="10" t="s">
        <v>2172</v>
      </c>
      <c r="I613" s="8" t="s">
        <v>38</v>
      </c>
      <c r="J613" s="8" t="s">
        <v>3</v>
      </c>
      <c r="K613" s="8" t="s">
        <v>34</v>
      </c>
      <c r="L613" s="8">
        <v>22</v>
      </c>
      <c r="M613" s="11" t="s">
        <v>349</v>
      </c>
      <c r="N613" s="8" t="s">
        <v>1882</v>
      </c>
      <c r="O613" s="12">
        <v>54.65</v>
      </c>
      <c r="P613" s="20" t="s">
        <v>1892</v>
      </c>
      <c r="Q613" s="9" t="s">
        <v>1657</v>
      </c>
      <c r="R613" s="47" t="s">
        <v>83</v>
      </c>
      <c r="S613" s="8" t="str">
        <f t="shared" si="20"/>
        <v>-</v>
      </c>
      <c r="T613" s="8" t="s">
        <v>1894</v>
      </c>
      <c r="U613" s="31">
        <v>3161</v>
      </c>
      <c r="V613" s="31" t="s">
        <v>1654</v>
      </c>
      <c r="W613" s="118"/>
      <c r="X613" s="60" t="s">
        <v>2175</v>
      </c>
      <c r="Y613" s="6" t="s">
        <v>336</v>
      </c>
    </row>
    <row r="614" spans="1:30" ht="30" customHeight="1" x14ac:dyDescent="0.15">
      <c r="A614" s="4"/>
      <c r="B614" s="10" t="s">
        <v>1532</v>
      </c>
      <c r="C614" s="25" t="s">
        <v>1535</v>
      </c>
      <c r="D614" s="24" t="s">
        <v>1423</v>
      </c>
      <c r="E614" s="18" t="s">
        <v>326</v>
      </c>
      <c r="F614" s="8" t="s">
        <v>325</v>
      </c>
      <c r="G614" s="8" t="s">
        <v>273</v>
      </c>
      <c r="H614" s="10" t="s">
        <v>1206</v>
      </c>
      <c r="I614" s="8" t="s">
        <v>38</v>
      </c>
      <c r="J614" s="8" t="s">
        <v>3</v>
      </c>
      <c r="K614" s="8" t="s">
        <v>37</v>
      </c>
      <c r="L614" s="8">
        <v>24</v>
      </c>
      <c r="M614" s="11" t="s">
        <v>349</v>
      </c>
      <c r="N614" s="8" t="s">
        <v>1882</v>
      </c>
      <c r="O614" s="12">
        <v>49.68</v>
      </c>
      <c r="P614" s="20" t="s">
        <v>1892</v>
      </c>
      <c r="Q614" s="9" t="s">
        <v>1657</v>
      </c>
      <c r="R614" s="47" t="s">
        <v>83</v>
      </c>
      <c r="S614" s="8" t="str">
        <f t="shared" si="20"/>
        <v>-</v>
      </c>
      <c r="T614" s="8" t="s">
        <v>1894</v>
      </c>
      <c r="U614" s="31">
        <v>3182</v>
      </c>
      <c r="V614" s="31" t="s">
        <v>1654</v>
      </c>
      <c r="W614" s="118" t="s">
        <v>2298</v>
      </c>
      <c r="X614" s="60" t="s">
        <v>2178</v>
      </c>
      <c r="Y614" s="6" t="s">
        <v>1205</v>
      </c>
    </row>
    <row r="615" spans="1:30" ht="30" customHeight="1" x14ac:dyDescent="0.15">
      <c r="A615" s="4"/>
      <c r="B615" s="10" t="s">
        <v>1532</v>
      </c>
      <c r="C615" s="25" t="s">
        <v>1535</v>
      </c>
      <c r="D615" s="24" t="s">
        <v>1423</v>
      </c>
      <c r="E615" s="18" t="s">
        <v>326</v>
      </c>
      <c r="F615" s="8" t="s">
        <v>325</v>
      </c>
      <c r="G615" s="8" t="s">
        <v>277</v>
      </c>
      <c r="H615" s="10" t="s">
        <v>1207</v>
      </c>
      <c r="I615" s="8" t="s">
        <v>38</v>
      </c>
      <c r="J615" s="8" t="s">
        <v>69</v>
      </c>
      <c r="K615" s="8" t="s">
        <v>10</v>
      </c>
      <c r="L615" s="8">
        <v>44</v>
      </c>
      <c r="M615" s="11" t="s">
        <v>349</v>
      </c>
      <c r="N615" s="8" t="s">
        <v>1883</v>
      </c>
      <c r="O615" s="12">
        <v>42.12</v>
      </c>
      <c r="P615" s="20" t="s">
        <v>1892</v>
      </c>
      <c r="Q615" s="9" t="s">
        <v>1657</v>
      </c>
      <c r="R615" s="47" t="s">
        <v>83</v>
      </c>
      <c r="S615" s="8" t="str">
        <f t="shared" si="20"/>
        <v>-</v>
      </c>
      <c r="T615" s="8" t="s">
        <v>1894</v>
      </c>
      <c r="U615" s="31">
        <v>3076</v>
      </c>
      <c r="V615" s="31" t="s">
        <v>1654</v>
      </c>
      <c r="W615" s="118" t="s">
        <v>2307</v>
      </c>
      <c r="X615" s="7" t="s">
        <v>1602</v>
      </c>
      <c r="Y615" s="6" t="s">
        <v>1204</v>
      </c>
    </row>
    <row r="616" spans="1:30" ht="30" customHeight="1" x14ac:dyDescent="0.15">
      <c r="A616" s="4"/>
      <c r="B616" s="10" t="s">
        <v>1532</v>
      </c>
      <c r="C616" s="25" t="s">
        <v>1535</v>
      </c>
      <c r="D616" s="24" t="s">
        <v>1407</v>
      </c>
      <c r="E616" s="18" t="s">
        <v>1172</v>
      </c>
      <c r="F616" s="8" t="s">
        <v>290</v>
      </c>
      <c r="G616" s="8" t="s">
        <v>1684</v>
      </c>
      <c r="H616" s="10" t="s">
        <v>1836</v>
      </c>
      <c r="I616" s="8" t="s">
        <v>38</v>
      </c>
      <c r="J616" s="8" t="s">
        <v>2</v>
      </c>
      <c r="K616" s="8" t="s">
        <v>1685</v>
      </c>
      <c r="L616" s="8">
        <v>52</v>
      </c>
      <c r="M616" s="11" t="s">
        <v>1160</v>
      </c>
      <c r="N616" s="8" t="s">
        <v>1882</v>
      </c>
      <c r="O616" s="12">
        <v>32</v>
      </c>
      <c r="P616" s="20" t="s">
        <v>1892</v>
      </c>
      <c r="Q616" s="9" t="s">
        <v>1657</v>
      </c>
      <c r="R616" s="47" t="s">
        <v>1683</v>
      </c>
      <c r="S616" s="8" t="str">
        <f t="shared" ref="S616:S617" si="21">IF(R616="-","-",IF(ISNUMBER(R616),IF(R616&gt;=0.6,"A",IF(R616&gt;=0.3,"B","C")),"C"))</f>
        <v>-</v>
      </c>
      <c r="T616" s="8" t="s">
        <v>1894</v>
      </c>
      <c r="U616" s="31" t="s">
        <v>1686</v>
      </c>
      <c r="V616" s="31" t="s">
        <v>1654</v>
      </c>
      <c r="W616" s="118" t="s">
        <v>2120</v>
      </c>
      <c r="X616" s="110" t="s">
        <v>2181</v>
      </c>
      <c r="Y616" s="59" t="s">
        <v>1983</v>
      </c>
    </row>
    <row r="617" spans="1:30" ht="30" customHeight="1" x14ac:dyDescent="0.15">
      <c r="A617" s="4"/>
      <c r="B617" s="10" t="s">
        <v>1532</v>
      </c>
      <c r="C617" s="25" t="s">
        <v>1535</v>
      </c>
      <c r="D617" s="24" t="s">
        <v>1407</v>
      </c>
      <c r="E617" s="18" t="s">
        <v>1172</v>
      </c>
      <c r="F617" s="8" t="s">
        <v>290</v>
      </c>
      <c r="G617" s="8" t="s">
        <v>289</v>
      </c>
      <c r="H617" s="10" t="s">
        <v>1837</v>
      </c>
      <c r="I617" s="8" t="s">
        <v>38</v>
      </c>
      <c r="J617" s="8" t="s">
        <v>2</v>
      </c>
      <c r="K617" s="8" t="s">
        <v>33</v>
      </c>
      <c r="L617" s="8">
        <v>20</v>
      </c>
      <c r="M617" s="11" t="s">
        <v>349</v>
      </c>
      <c r="N617" s="8" t="s">
        <v>1884</v>
      </c>
      <c r="O617" s="12">
        <v>51</v>
      </c>
      <c r="P617" s="20" t="s">
        <v>1892</v>
      </c>
      <c r="Q617" s="9" t="s">
        <v>1656</v>
      </c>
      <c r="R617" s="47" t="s">
        <v>1683</v>
      </c>
      <c r="S617" s="8" t="str">
        <f t="shared" si="21"/>
        <v>-</v>
      </c>
      <c r="T617" s="8" t="s">
        <v>1894</v>
      </c>
      <c r="U617" s="31" t="s">
        <v>1686</v>
      </c>
      <c r="V617" s="31" t="s">
        <v>1654</v>
      </c>
      <c r="W617" s="118" t="s">
        <v>2120</v>
      </c>
      <c r="X617" s="10" t="s">
        <v>50</v>
      </c>
      <c r="Y617" s="17" t="s">
        <v>1984</v>
      </c>
    </row>
    <row r="618" spans="1:30" ht="30" customHeight="1" x14ac:dyDescent="0.15">
      <c r="A618" s="4"/>
      <c r="B618" s="10" t="s">
        <v>1536</v>
      </c>
      <c r="C618" s="10" t="s">
        <v>1537</v>
      </c>
      <c r="D618" s="24" t="s">
        <v>1415</v>
      </c>
      <c r="E618" s="18" t="s">
        <v>952</v>
      </c>
      <c r="F618" s="8" t="s">
        <v>290</v>
      </c>
      <c r="G618" s="8" t="s">
        <v>281</v>
      </c>
      <c r="H618" s="10" t="s">
        <v>959</v>
      </c>
      <c r="I618" s="8"/>
      <c r="J618" s="8" t="s">
        <v>2</v>
      </c>
      <c r="K618" s="8" t="s">
        <v>11</v>
      </c>
      <c r="L618" s="8">
        <v>53</v>
      </c>
      <c r="M618" s="11" t="s">
        <v>349</v>
      </c>
      <c r="N618" s="8" t="s">
        <v>1883</v>
      </c>
      <c r="O618" s="12">
        <v>2171.73</v>
      </c>
      <c r="P618" s="20" t="s">
        <v>1892</v>
      </c>
      <c r="Q618" s="29">
        <v>57</v>
      </c>
      <c r="R618" s="30" t="s">
        <v>83</v>
      </c>
      <c r="S618" s="8" t="str">
        <f t="shared" ref="S618:S673" si="22">IF(R618="-","-",IF(ISNUMBER(R618),IF(R618&gt;=0.6,"A",IF(R618&gt;=0.3,"B","C")),"C"))</f>
        <v>-</v>
      </c>
      <c r="T618" s="8" t="s">
        <v>1894</v>
      </c>
      <c r="U618" s="31">
        <v>11105</v>
      </c>
      <c r="V618" s="31" t="s">
        <v>1644</v>
      </c>
      <c r="W618" s="118" t="s">
        <v>2120</v>
      </c>
      <c r="X618" s="60"/>
      <c r="Y618" s="6" t="s">
        <v>1985</v>
      </c>
      <c r="Z618" s="131" t="s">
        <v>2136</v>
      </c>
      <c r="AA618" s="132"/>
      <c r="AB618" s="132"/>
      <c r="AC618" s="132"/>
      <c r="AD618" s="104"/>
    </row>
    <row r="619" spans="1:30" ht="30" customHeight="1" x14ac:dyDescent="0.15">
      <c r="A619" s="4"/>
      <c r="B619" s="10" t="s">
        <v>1536</v>
      </c>
      <c r="C619" s="10" t="s">
        <v>1537</v>
      </c>
      <c r="D619" s="24" t="s">
        <v>1415</v>
      </c>
      <c r="E619" s="18" t="s">
        <v>952</v>
      </c>
      <c r="F619" s="8" t="s">
        <v>290</v>
      </c>
      <c r="G619" s="8" t="s">
        <v>278</v>
      </c>
      <c r="H619" s="10" t="s">
        <v>960</v>
      </c>
      <c r="I619" s="8"/>
      <c r="J619" s="8" t="s">
        <v>69</v>
      </c>
      <c r="K619" s="8" t="s">
        <v>1689</v>
      </c>
      <c r="L619" s="8">
        <v>6</v>
      </c>
      <c r="M619" s="11"/>
      <c r="N619" s="8" t="s">
        <v>1884</v>
      </c>
      <c r="O619" s="12">
        <v>860</v>
      </c>
      <c r="P619" s="20" t="s">
        <v>1892</v>
      </c>
      <c r="Q619" s="29">
        <v>19</v>
      </c>
      <c r="R619" s="30" t="s">
        <v>83</v>
      </c>
      <c r="S619" s="8" t="str">
        <f t="shared" si="22"/>
        <v>-</v>
      </c>
      <c r="T619" s="8" t="s">
        <v>1894</v>
      </c>
      <c r="U619" s="31">
        <v>3054</v>
      </c>
      <c r="V619" s="31" t="s">
        <v>1644</v>
      </c>
      <c r="W619" s="118"/>
      <c r="X619" s="60"/>
      <c r="Y619" s="6" t="s">
        <v>1986</v>
      </c>
      <c r="Z619" s="131"/>
      <c r="AA619" s="132"/>
      <c r="AB619" s="132"/>
      <c r="AC619" s="132"/>
      <c r="AD619" s="104"/>
    </row>
    <row r="620" spans="1:30" ht="30" customHeight="1" x14ac:dyDescent="0.15">
      <c r="A620" s="4"/>
      <c r="B620" s="10" t="s">
        <v>1536</v>
      </c>
      <c r="C620" s="10" t="s">
        <v>1537</v>
      </c>
      <c r="D620" s="24" t="s">
        <v>1415</v>
      </c>
      <c r="E620" s="18" t="s">
        <v>952</v>
      </c>
      <c r="F620" s="8" t="s">
        <v>307</v>
      </c>
      <c r="G620" s="8" t="s">
        <v>267</v>
      </c>
      <c r="H620" s="10" t="s">
        <v>961</v>
      </c>
      <c r="I620" s="8"/>
      <c r="J620" s="8" t="s">
        <v>2</v>
      </c>
      <c r="K620" s="8" t="s">
        <v>75</v>
      </c>
      <c r="L620" s="8">
        <v>27</v>
      </c>
      <c r="M620" s="11" t="s">
        <v>349</v>
      </c>
      <c r="N620" s="8" t="s">
        <v>1882</v>
      </c>
      <c r="O620" s="12">
        <v>3807.56</v>
      </c>
      <c r="P620" s="20" t="s">
        <v>1892</v>
      </c>
      <c r="Q620" s="29">
        <v>119</v>
      </c>
      <c r="R620" s="30" t="s">
        <v>83</v>
      </c>
      <c r="S620" s="8" t="str">
        <f t="shared" si="22"/>
        <v>-</v>
      </c>
      <c r="T620" s="8" t="s">
        <v>1894</v>
      </c>
      <c r="U620" s="31">
        <v>35694</v>
      </c>
      <c r="V620" s="31" t="s">
        <v>1644</v>
      </c>
      <c r="W620" s="118"/>
      <c r="X620" s="60"/>
      <c r="Y620" s="6" t="s">
        <v>953</v>
      </c>
      <c r="Z620" s="103"/>
      <c r="AA620" s="104"/>
      <c r="AB620" s="104"/>
      <c r="AC620" s="104"/>
      <c r="AD620" s="104"/>
    </row>
    <row r="621" spans="1:30" ht="30" customHeight="1" x14ac:dyDescent="0.15">
      <c r="A621" s="4"/>
      <c r="B621" s="10" t="s">
        <v>1536</v>
      </c>
      <c r="C621" s="10" t="s">
        <v>1537</v>
      </c>
      <c r="D621" s="24" t="s">
        <v>1415</v>
      </c>
      <c r="E621" s="18" t="s">
        <v>952</v>
      </c>
      <c r="F621" s="8" t="s">
        <v>518</v>
      </c>
      <c r="G621" s="8" t="s">
        <v>523</v>
      </c>
      <c r="H621" s="10" t="s">
        <v>962</v>
      </c>
      <c r="I621" s="8" t="s">
        <v>38</v>
      </c>
      <c r="J621" s="8" t="s">
        <v>73</v>
      </c>
      <c r="K621" s="8" t="s">
        <v>1717</v>
      </c>
      <c r="L621" s="8">
        <v>25</v>
      </c>
      <c r="M621" s="11" t="s">
        <v>349</v>
      </c>
      <c r="N621" s="8" t="s">
        <v>1882</v>
      </c>
      <c r="O621" s="12">
        <v>570</v>
      </c>
      <c r="P621" s="20" t="s">
        <v>1892</v>
      </c>
      <c r="Q621" s="29">
        <v>17</v>
      </c>
      <c r="R621" s="30" t="s">
        <v>83</v>
      </c>
      <c r="S621" s="8" t="str">
        <f t="shared" si="22"/>
        <v>-</v>
      </c>
      <c r="T621" s="8" t="s">
        <v>1894</v>
      </c>
      <c r="U621" s="31">
        <v>3945</v>
      </c>
      <c r="V621" s="31" t="s">
        <v>1644</v>
      </c>
      <c r="W621" s="118" t="s">
        <v>2120</v>
      </c>
      <c r="X621" s="60" t="s">
        <v>2282</v>
      </c>
      <c r="Y621" s="6" t="s">
        <v>913</v>
      </c>
      <c r="Z621" s="103"/>
      <c r="AA621" s="104"/>
      <c r="AB621" s="104"/>
      <c r="AC621" s="104"/>
      <c r="AD621" s="104"/>
    </row>
    <row r="622" spans="1:30" ht="30" customHeight="1" x14ac:dyDescent="0.15">
      <c r="A622" s="4"/>
      <c r="B622" s="10" t="s">
        <v>1536</v>
      </c>
      <c r="C622" s="10" t="s">
        <v>1537</v>
      </c>
      <c r="D622" s="24" t="s">
        <v>1415</v>
      </c>
      <c r="E622" s="18" t="s">
        <v>952</v>
      </c>
      <c r="F622" s="8" t="s">
        <v>314</v>
      </c>
      <c r="G622" s="8" t="s">
        <v>272</v>
      </c>
      <c r="H622" s="10" t="s">
        <v>963</v>
      </c>
      <c r="I622" s="8" t="s">
        <v>38</v>
      </c>
      <c r="J622" s="8" t="s">
        <v>2</v>
      </c>
      <c r="K622" s="8" t="s">
        <v>27</v>
      </c>
      <c r="L622" s="8">
        <v>21</v>
      </c>
      <c r="M622" s="11" t="s">
        <v>349</v>
      </c>
      <c r="N622" s="8" t="s">
        <v>1884</v>
      </c>
      <c r="O622" s="12">
        <v>434</v>
      </c>
      <c r="P622" s="20" t="s">
        <v>1892</v>
      </c>
      <c r="Q622" s="29">
        <v>17</v>
      </c>
      <c r="R622" s="30" t="s">
        <v>83</v>
      </c>
      <c r="S622" s="8" t="str">
        <f t="shared" si="22"/>
        <v>-</v>
      </c>
      <c r="T622" s="8" t="s">
        <v>1894</v>
      </c>
      <c r="U622" s="31">
        <v>1742</v>
      </c>
      <c r="V622" s="31" t="s">
        <v>1644</v>
      </c>
      <c r="W622" s="118"/>
      <c r="X622" s="107" t="s">
        <v>2278</v>
      </c>
      <c r="Y622" s="6" t="s">
        <v>316</v>
      </c>
    </row>
    <row r="623" spans="1:30" ht="30" customHeight="1" x14ac:dyDescent="0.15">
      <c r="A623" s="4"/>
      <c r="B623" s="10" t="s">
        <v>1536</v>
      </c>
      <c r="C623" s="10" t="s">
        <v>1537</v>
      </c>
      <c r="D623" s="24" t="s">
        <v>1415</v>
      </c>
      <c r="E623" s="18" t="s">
        <v>952</v>
      </c>
      <c r="F623" s="8" t="s">
        <v>451</v>
      </c>
      <c r="G623" s="8" t="s">
        <v>466</v>
      </c>
      <c r="H623" s="10" t="s">
        <v>964</v>
      </c>
      <c r="I623" s="8"/>
      <c r="J623" s="8" t="s">
        <v>69</v>
      </c>
      <c r="K623" s="8" t="s">
        <v>196</v>
      </c>
      <c r="L623" s="8">
        <v>14</v>
      </c>
      <c r="M623" s="11" t="s">
        <v>349</v>
      </c>
      <c r="N623" s="8" t="s">
        <v>1884</v>
      </c>
      <c r="O623" s="12">
        <v>999.01</v>
      </c>
      <c r="P623" s="20" t="s">
        <v>1892</v>
      </c>
      <c r="Q623" s="29">
        <v>17</v>
      </c>
      <c r="R623" s="30" t="s">
        <v>83</v>
      </c>
      <c r="S623" s="8" t="str">
        <f t="shared" si="22"/>
        <v>-</v>
      </c>
      <c r="T623" s="8" t="s">
        <v>1894</v>
      </c>
      <c r="U623" s="31">
        <v>4030</v>
      </c>
      <c r="V623" s="31" t="s">
        <v>1644</v>
      </c>
      <c r="W623" s="118"/>
      <c r="X623" s="60"/>
      <c r="Y623" s="6" t="s">
        <v>954</v>
      </c>
    </row>
    <row r="624" spans="1:30" ht="30" customHeight="1" x14ac:dyDescent="0.15">
      <c r="A624" s="4"/>
      <c r="B624" s="10" t="s">
        <v>1536</v>
      </c>
      <c r="C624" s="10" t="s">
        <v>1537</v>
      </c>
      <c r="D624" s="24" t="s">
        <v>1415</v>
      </c>
      <c r="E624" s="18" t="s">
        <v>952</v>
      </c>
      <c r="F624" s="8" t="s">
        <v>264</v>
      </c>
      <c r="G624" s="8" t="s">
        <v>392</v>
      </c>
      <c r="H624" s="10" t="s">
        <v>965</v>
      </c>
      <c r="I624" s="8"/>
      <c r="J624" s="8" t="s">
        <v>69</v>
      </c>
      <c r="K624" s="8" t="s">
        <v>27</v>
      </c>
      <c r="L624" s="8">
        <v>21</v>
      </c>
      <c r="M624" s="11" t="s">
        <v>349</v>
      </c>
      <c r="N624" s="8" t="s">
        <v>1882</v>
      </c>
      <c r="O624" s="12">
        <v>752.53</v>
      </c>
      <c r="P624" s="20" t="s">
        <v>1892</v>
      </c>
      <c r="Q624" s="29">
        <v>17</v>
      </c>
      <c r="R624" s="30" t="s">
        <v>83</v>
      </c>
      <c r="S624" s="8" t="str">
        <f t="shared" si="22"/>
        <v>-</v>
      </c>
      <c r="T624" s="8" t="s">
        <v>1894</v>
      </c>
      <c r="U624" s="31">
        <v>3123</v>
      </c>
      <c r="V624" s="31" t="s">
        <v>1644</v>
      </c>
      <c r="W624" s="118"/>
      <c r="X624" s="60"/>
      <c r="Y624" s="6" t="s">
        <v>955</v>
      </c>
    </row>
    <row r="625" spans="1:31" ht="30" customHeight="1" x14ac:dyDescent="0.15">
      <c r="A625" s="4"/>
      <c r="B625" s="10" t="s">
        <v>1536</v>
      </c>
      <c r="C625" s="10" t="s">
        <v>1537</v>
      </c>
      <c r="D625" s="24" t="s">
        <v>1415</v>
      </c>
      <c r="E625" s="18" t="s">
        <v>952</v>
      </c>
      <c r="F625" s="8" t="s">
        <v>537</v>
      </c>
      <c r="G625" s="8" t="s">
        <v>537</v>
      </c>
      <c r="H625" s="10" t="s">
        <v>966</v>
      </c>
      <c r="I625" s="8"/>
      <c r="J625" s="8" t="s">
        <v>69</v>
      </c>
      <c r="K625" s="8" t="s">
        <v>104</v>
      </c>
      <c r="L625" s="8">
        <v>32</v>
      </c>
      <c r="M625" s="11" t="s">
        <v>349</v>
      </c>
      <c r="N625" s="8" t="s">
        <v>1882</v>
      </c>
      <c r="O625" s="12">
        <v>408</v>
      </c>
      <c r="P625" s="20" t="s">
        <v>1892</v>
      </c>
      <c r="Q625" s="29">
        <v>7</v>
      </c>
      <c r="R625" s="30" t="s">
        <v>83</v>
      </c>
      <c r="S625" s="8" t="str">
        <f t="shared" si="22"/>
        <v>-</v>
      </c>
      <c r="T625" s="8" t="s">
        <v>1894</v>
      </c>
      <c r="U625" s="31">
        <v>1243</v>
      </c>
      <c r="V625" s="31" t="s">
        <v>1644</v>
      </c>
      <c r="W625" s="118"/>
      <c r="X625" s="60"/>
      <c r="Y625" s="6" t="s">
        <v>918</v>
      </c>
    </row>
    <row r="626" spans="1:31" ht="30" customHeight="1" x14ac:dyDescent="0.15">
      <c r="A626" s="4"/>
      <c r="B626" s="10" t="s">
        <v>1536</v>
      </c>
      <c r="C626" s="10" t="s">
        <v>1537</v>
      </c>
      <c r="D626" s="24" t="s">
        <v>1415</v>
      </c>
      <c r="E626" s="18" t="s">
        <v>952</v>
      </c>
      <c r="F626" s="8" t="s">
        <v>321</v>
      </c>
      <c r="G626" s="8" t="s">
        <v>473</v>
      </c>
      <c r="H626" s="10" t="s">
        <v>967</v>
      </c>
      <c r="I626" s="8"/>
      <c r="J626" s="8" t="s">
        <v>69</v>
      </c>
      <c r="K626" s="8" t="s">
        <v>71</v>
      </c>
      <c r="L626" s="8">
        <v>9</v>
      </c>
      <c r="M626" s="11" t="s">
        <v>349</v>
      </c>
      <c r="N626" s="8" t="s">
        <v>1884</v>
      </c>
      <c r="O626" s="12">
        <v>832.2</v>
      </c>
      <c r="P626" s="20" t="s">
        <v>1892</v>
      </c>
      <c r="Q626" s="29">
        <v>17</v>
      </c>
      <c r="R626" s="30" t="s">
        <v>83</v>
      </c>
      <c r="S626" s="8" t="str">
        <f t="shared" si="22"/>
        <v>-</v>
      </c>
      <c r="T626" s="8" t="s">
        <v>1894</v>
      </c>
      <c r="U626" s="31">
        <v>2596</v>
      </c>
      <c r="V626" s="31" t="s">
        <v>1644</v>
      </c>
      <c r="W626" s="118"/>
      <c r="X626" s="60"/>
      <c r="Y626" s="6" t="s">
        <v>956</v>
      </c>
    </row>
    <row r="627" spans="1:31" ht="30" customHeight="1" x14ac:dyDescent="0.15">
      <c r="A627" s="4"/>
      <c r="B627" s="10" t="s">
        <v>1536</v>
      </c>
      <c r="C627" s="10" t="s">
        <v>1537</v>
      </c>
      <c r="D627" s="24" t="s">
        <v>1415</v>
      </c>
      <c r="E627" s="18" t="s">
        <v>952</v>
      </c>
      <c r="F627" s="8" t="s">
        <v>367</v>
      </c>
      <c r="G627" s="8" t="s">
        <v>377</v>
      </c>
      <c r="H627" s="10" t="s">
        <v>968</v>
      </c>
      <c r="I627" s="8"/>
      <c r="J627" s="8" t="s">
        <v>69</v>
      </c>
      <c r="K627" s="8" t="s">
        <v>27</v>
      </c>
      <c r="L627" s="8">
        <v>21</v>
      </c>
      <c r="M627" s="11" t="s">
        <v>349</v>
      </c>
      <c r="N627" s="8" t="s">
        <v>1882</v>
      </c>
      <c r="O627" s="12">
        <v>1273.5029999999999</v>
      </c>
      <c r="P627" s="20" t="s">
        <v>1892</v>
      </c>
      <c r="Q627" s="29">
        <v>22</v>
      </c>
      <c r="R627" s="30" t="s">
        <v>83</v>
      </c>
      <c r="S627" s="8" t="str">
        <f t="shared" si="22"/>
        <v>-</v>
      </c>
      <c r="T627" s="8" t="s">
        <v>1894</v>
      </c>
      <c r="U627" s="31">
        <v>6669</v>
      </c>
      <c r="V627" s="31" t="s">
        <v>1644</v>
      </c>
      <c r="W627" s="118"/>
      <c r="X627" s="60"/>
      <c r="Y627" s="6" t="s">
        <v>957</v>
      </c>
    </row>
    <row r="628" spans="1:31" ht="30" customHeight="1" x14ac:dyDescent="0.15">
      <c r="A628" s="4"/>
      <c r="B628" s="10" t="s">
        <v>1536</v>
      </c>
      <c r="C628" s="10" t="s">
        <v>1537</v>
      </c>
      <c r="D628" s="24" t="s">
        <v>1415</v>
      </c>
      <c r="E628" s="18" t="s">
        <v>952</v>
      </c>
      <c r="F628" s="8" t="s">
        <v>325</v>
      </c>
      <c r="G628" s="8" t="s">
        <v>273</v>
      </c>
      <c r="H628" s="10" t="s">
        <v>969</v>
      </c>
      <c r="I628" s="8"/>
      <c r="J628" s="8" t="s">
        <v>2</v>
      </c>
      <c r="K628" s="8" t="s">
        <v>74</v>
      </c>
      <c r="L628" s="8">
        <v>29</v>
      </c>
      <c r="M628" s="11" t="s">
        <v>349</v>
      </c>
      <c r="N628" s="8" t="s">
        <v>1882</v>
      </c>
      <c r="O628" s="12">
        <v>853.92</v>
      </c>
      <c r="P628" s="20" t="s">
        <v>1892</v>
      </c>
      <c r="Q628" s="29">
        <v>17</v>
      </c>
      <c r="R628" s="30" t="s">
        <v>83</v>
      </c>
      <c r="S628" s="8" t="str">
        <f t="shared" si="22"/>
        <v>-</v>
      </c>
      <c r="T628" s="8" t="s">
        <v>1894</v>
      </c>
      <c r="U628" s="31">
        <v>3317</v>
      </c>
      <c r="V628" s="31" t="s">
        <v>1644</v>
      </c>
      <c r="W628" s="118"/>
      <c r="X628" s="60"/>
      <c r="Y628" s="6" t="s">
        <v>958</v>
      </c>
    </row>
    <row r="629" spans="1:31" ht="30" customHeight="1" x14ac:dyDescent="0.15">
      <c r="A629" s="4"/>
      <c r="B629" s="10" t="s">
        <v>1536</v>
      </c>
      <c r="C629" s="10" t="s">
        <v>1537</v>
      </c>
      <c r="D629" s="25" t="s">
        <v>1415</v>
      </c>
      <c r="E629" s="10" t="s">
        <v>952</v>
      </c>
      <c r="F629" s="8" t="s">
        <v>290</v>
      </c>
      <c r="G629" s="8" t="s">
        <v>287</v>
      </c>
      <c r="H629" s="10" t="s">
        <v>1839</v>
      </c>
      <c r="I629" s="8" t="s">
        <v>66</v>
      </c>
      <c r="J629" s="8" t="s">
        <v>342</v>
      </c>
      <c r="K629" s="8" t="s">
        <v>1159</v>
      </c>
      <c r="L629" s="8">
        <v>1</v>
      </c>
      <c r="M629" s="11" t="s">
        <v>349</v>
      </c>
      <c r="N629" s="8" t="s">
        <v>1884</v>
      </c>
      <c r="O629" s="12">
        <v>1323</v>
      </c>
      <c r="P629" s="20" t="s">
        <v>1892</v>
      </c>
      <c r="Q629" s="29">
        <v>26</v>
      </c>
      <c r="R629" s="30" t="s">
        <v>244</v>
      </c>
      <c r="S629" s="8" t="str">
        <f t="shared" si="22"/>
        <v>-</v>
      </c>
      <c r="T629" s="8" t="s">
        <v>1894</v>
      </c>
      <c r="U629" s="31">
        <v>2950</v>
      </c>
      <c r="V629" s="31" t="s">
        <v>1644</v>
      </c>
      <c r="W629" s="118"/>
      <c r="X629" s="117" t="s">
        <v>2289</v>
      </c>
      <c r="Y629" s="13" t="s">
        <v>1632</v>
      </c>
    </row>
    <row r="630" spans="1:31" s="4" customFormat="1" ht="30" customHeight="1" x14ac:dyDescent="0.15">
      <c r="B630" s="10" t="s">
        <v>1536</v>
      </c>
      <c r="C630" s="10" t="s">
        <v>1537</v>
      </c>
      <c r="D630" s="25" t="s">
        <v>1415</v>
      </c>
      <c r="E630" s="10" t="s">
        <v>952</v>
      </c>
      <c r="F630" s="8" t="s">
        <v>290</v>
      </c>
      <c r="G630" s="8" t="s">
        <v>1693</v>
      </c>
      <c r="H630" s="10" t="s">
        <v>1838</v>
      </c>
      <c r="I630" s="8"/>
      <c r="J630" s="8" t="s">
        <v>69</v>
      </c>
      <c r="K630" s="8" t="s">
        <v>1716</v>
      </c>
      <c r="L630" s="8">
        <v>0</v>
      </c>
      <c r="M630" s="11" t="s">
        <v>349</v>
      </c>
      <c r="N630" s="8" t="s">
        <v>1884</v>
      </c>
      <c r="O630" s="12">
        <v>926</v>
      </c>
      <c r="P630" s="20" t="s">
        <v>1892</v>
      </c>
      <c r="Q630" s="29" t="s">
        <v>244</v>
      </c>
      <c r="R630" s="30" t="s">
        <v>244</v>
      </c>
      <c r="S630" s="8" t="str">
        <f t="shared" si="22"/>
        <v>-</v>
      </c>
      <c r="T630" s="8" t="s">
        <v>1894</v>
      </c>
      <c r="U630" s="31" t="s">
        <v>1690</v>
      </c>
      <c r="V630" s="31" t="s">
        <v>1644</v>
      </c>
      <c r="W630" s="118"/>
      <c r="X630" s="61"/>
      <c r="Y630" s="13" t="s">
        <v>1722</v>
      </c>
    </row>
    <row r="631" spans="1:31" s="4" customFormat="1" ht="30" customHeight="1" x14ac:dyDescent="0.15">
      <c r="B631" s="10" t="s">
        <v>1536</v>
      </c>
      <c r="C631" s="10" t="s">
        <v>1537</v>
      </c>
      <c r="D631" s="25" t="s">
        <v>1415</v>
      </c>
      <c r="E631" s="10" t="s">
        <v>952</v>
      </c>
      <c r="F631" s="8" t="s">
        <v>290</v>
      </c>
      <c r="G631" s="8" t="s">
        <v>1718</v>
      </c>
      <c r="H631" s="10" t="s">
        <v>1840</v>
      </c>
      <c r="I631" s="8" t="s">
        <v>1892</v>
      </c>
      <c r="J631" s="8" t="s">
        <v>2</v>
      </c>
      <c r="K631" s="8" t="s">
        <v>1716</v>
      </c>
      <c r="L631" s="8">
        <v>0</v>
      </c>
      <c r="M631" s="11" t="s">
        <v>349</v>
      </c>
      <c r="N631" s="8" t="s">
        <v>1884</v>
      </c>
      <c r="O631" s="12">
        <v>161</v>
      </c>
      <c r="P631" s="20" t="s">
        <v>1892</v>
      </c>
      <c r="Q631" s="29" t="s">
        <v>1690</v>
      </c>
      <c r="R631" s="30" t="s">
        <v>244</v>
      </c>
      <c r="S631" s="8" t="str">
        <f t="shared" si="22"/>
        <v>-</v>
      </c>
      <c r="T631" s="8" t="s">
        <v>1894</v>
      </c>
      <c r="U631" s="31" t="s">
        <v>1690</v>
      </c>
      <c r="V631" s="31" t="s">
        <v>1644</v>
      </c>
      <c r="W631" s="118"/>
      <c r="X631" s="117" t="s">
        <v>2288</v>
      </c>
      <c r="Y631" s="13" t="s">
        <v>1632</v>
      </c>
    </row>
    <row r="632" spans="1:31" ht="30" customHeight="1" x14ac:dyDescent="0.15">
      <c r="A632" s="4"/>
      <c r="B632" s="10" t="s">
        <v>1536</v>
      </c>
      <c r="C632" s="10" t="s">
        <v>1538</v>
      </c>
      <c r="D632" s="24" t="s">
        <v>1415</v>
      </c>
      <c r="E632" s="18" t="s">
        <v>952</v>
      </c>
      <c r="F632" s="8" t="s">
        <v>290</v>
      </c>
      <c r="G632" s="8" t="s">
        <v>284</v>
      </c>
      <c r="H632" s="10" t="s">
        <v>970</v>
      </c>
      <c r="I632" s="8"/>
      <c r="J632" s="8" t="s">
        <v>69</v>
      </c>
      <c r="K632" s="8" t="s">
        <v>35</v>
      </c>
      <c r="L632" s="8">
        <v>23</v>
      </c>
      <c r="M632" s="11" t="s">
        <v>349</v>
      </c>
      <c r="N632" s="8" t="s">
        <v>1882</v>
      </c>
      <c r="O632" s="12">
        <v>66.400000000000006</v>
      </c>
      <c r="P632" s="20" t="s">
        <v>1892</v>
      </c>
      <c r="Q632" s="29">
        <v>18</v>
      </c>
      <c r="R632" s="30" t="s">
        <v>83</v>
      </c>
      <c r="S632" s="8" t="str">
        <f t="shared" si="22"/>
        <v>-</v>
      </c>
      <c r="T632" s="8" t="s">
        <v>1894</v>
      </c>
      <c r="U632" s="31">
        <v>99</v>
      </c>
      <c r="V632" s="31" t="s">
        <v>1644</v>
      </c>
      <c r="W632" s="118"/>
      <c r="X632" s="60"/>
      <c r="Y632" s="6" t="s">
        <v>1987</v>
      </c>
      <c r="Z632" s="131" t="s">
        <v>2137</v>
      </c>
      <c r="AA632" s="132"/>
      <c r="AB632" s="132"/>
      <c r="AC632" s="132"/>
      <c r="AD632" s="104"/>
      <c r="AE632" s="104"/>
    </row>
    <row r="633" spans="1:31" ht="30" customHeight="1" x14ac:dyDescent="0.15">
      <c r="A633" s="4"/>
      <c r="B633" s="10" t="s">
        <v>1536</v>
      </c>
      <c r="C633" s="10" t="s">
        <v>1538</v>
      </c>
      <c r="D633" s="24" t="s">
        <v>1415</v>
      </c>
      <c r="E633" s="18" t="s">
        <v>952</v>
      </c>
      <c r="F633" s="8" t="s">
        <v>290</v>
      </c>
      <c r="G633" s="8" t="s">
        <v>458</v>
      </c>
      <c r="H633" s="10" t="s">
        <v>971</v>
      </c>
      <c r="I633" s="8"/>
      <c r="J633" s="8" t="s">
        <v>108</v>
      </c>
      <c r="K633" s="8" t="s">
        <v>15</v>
      </c>
      <c r="L633" s="8">
        <v>52</v>
      </c>
      <c r="M633" s="11" t="s">
        <v>349</v>
      </c>
      <c r="N633" s="8" t="s">
        <v>1883</v>
      </c>
      <c r="O633" s="12">
        <v>26.79</v>
      </c>
      <c r="P633" s="20" t="s">
        <v>1895</v>
      </c>
      <c r="Q633" s="29">
        <v>25</v>
      </c>
      <c r="R633" s="30" t="s">
        <v>83</v>
      </c>
      <c r="S633" s="8" t="str">
        <f t="shared" si="22"/>
        <v>-</v>
      </c>
      <c r="T633" s="8" t="s">
        <v>1894</v>
      </c>
      <c r="U633" s="31">
        <v>7</v>
      </c>
      <c r="V633" s="31" t="s">
        <v>1644</v>
      </c>
      <c r="W633" s="118"/>
      <c r="X633" s="60"/>
      <c r="Y633" s="6" t="s">
        <v>1988</v>
      </c>
      <c r="Z633" s="131"/>
      <c r="AA633" s="132"/>
      <c r="AB633" s="132"/>
      <c r="AC633" s="132"/>
      <c r="AD633" s="104"/>
      <c r="AE633" s="104"/>
    </row>
    <row r="634" spans="1:31" ht="30" customHeight="1" x14ac:dyDescent="0.15">
      <c r="A634" s="4"/>
      <c r="B634" s="10" t="s">
        <v>1536</v>
      </c>
      <c r="C634" s="10" t="s">
        <v>1538</v>
      </c>
      <c r="D634" s="24" t="s">
        <v>1415</v>
      </c>
      <c r="E634" s="18" t="s">
        <v>952</v>
      </c>
      <c r="F634" s="8" t="s">
        <v>290</v>
      </c>
      <c r="G634" s="8" t="s">
        <v>513</v>
      </c>
      <c r="H634" s="10" t="s">
        <v>972</v>
      </c>
      <c r="I634" s="8"/>
      <c r="J634" s="8" t="s">
        <v>108</v>
      </c>
      <c r="K634" s="8" t="s">
        <v>15</v>
      </c>
      <c r="L634" s="8">
        <v>52</v>
      </c>
      <c r="M634" s="11" t="s">
        <v>349</v>
      </c>
      <c r="N634" s="8" t="s">
        <v>1883</v>
      </c>
      <c r="O634" s="12">
        <v>21.93</v>
      </c>
      <c r="P634" s="20" t="s">
        <v>1895</v>
      </c>
      <c r="Q634" s="29">
        <v>20</v>
      </c>
      <c r="R634" s="30" t="s">
        <v>83</v>
      </c>
      <c r="S634" s="8" t="str">
        <f t="shared" si="22"/>
        <v>-</v>
      </c>
      <c r="T634" s="8" t="s">
        <v>1894</v>
      </c>
      <c r="U634" s="31">
        <v>5</v>
      </c>
      <c r="V634" s="31" t="s">
        <v>1644</v>
      </c>
      <c r="W634" s="118"/>
      <c r="X634" s="60"/>
      <c r="Y634" s="6" t="s">
        <v>1989</v>
      </c>
      <c r="Z634" s="131"/>
      <c r="AA634" s="132"/>
      <c r="AB634" s="132"/>
      <c r="AC634" s="132"/>
      <c r="AD634" s="104"/>
      <c r="AE634" s="104"/>
    </row>
    <row r="635" spans="1:31" ht="30" customHeight="1" x14ac:dyDescent="0.15">
      <c r="A635" s="4"/>
      <c r="B635" s="10" t="s">
        <v>1536</v>
      </c>
      <c r="C635" s="10" t="s">
        <v>1538</v>
      </c>
      <c r="D635" s="24" t="s">
        <v>1415</v>
      </c>
      <c r="E635" s="18" t="s">
        <v>952</v>
      </c>
      <c r="F635" s="8" t="s">
        <v>290</v>
      </c>
      <c r="G635" s="8" t="s">
        <v>266</v>
      </c>
      <c r="H635" s="10" t="s">
        <v>973</v>
      </c>
      <c r="I635" s="8"/>
      <c r="J635" s="8" t="s">
        <v>108</v>
      </c>
      <c r="K635" s="8" t="s">
        <v>4</v>
      </c>
      <c r="L635" s="8">
        <v>46</v>
      </c>
      <c r="M635" s="11" t="s">
        <v>349</v>
      </c>
      <c r="N635" s="8" t="s">
        <v>1883</v>
      </c>
      <c r="O635" s="12">
        <v>26.32</v>
      </c>
      <c r="P635" s="20" t="s">
        <v>408</v>
      </c>
      <c r="Q635" s="29">
        <v>30</v>
      </c>
      <c r="R635" s="30" t="s">
        <v>83</v>
      </c>
      <c r="S635" s="8" t="str">
        <f t="shared" si="22"/>
        <v>-</v>
      </c>
      <c r="T635" s="8" t="s">
        <v>1894</v>
      </c>
      <c r="U635" s="31">
        <v>39</v>
      </c>
      <c r="V635" s="31" t="s">
        <v>1644</v>
      </c>
      <c r="W635" s="118"/>
      <c r="X635" s="60"/>
      <c r="Y635" s="6" t="s">
        <v>1990</v>
      </c>
      <c r="Z635" s="131"/>
      <c r="AA635" s="132"/>
      <c r="AB635" s="132"/>
      <c r="AC635" s="132"/>
      <c r="AD635" s="104"/>
      <c r="AE635" s="104"/>
    </row>
    <row r="636" spans="1:31" ht="30" customHeight="1" x14ac:dyDescent="0.15">
      <c r="A636" s="4"/>
      <c r="B636" s="10" t="s">
        <v>1536</v>
      </c>
      <c r="C636" s="10" t="s">
        <v>1538</v>
      </c>
      <c r="D636" s="24" t="s">
        <v>1415</v>
      </c>
      <c r="E636" s="18" t="s">
        <v>952</v>
      </c>
      <c r="F636" s="8" t="s">
        <v>290</v>
      </c>
      <c r="G636" s="8" t="s">
        <v>428</v>
      </c>
      <c r="H636" s="10" t="s">
        <v>974</v>
      </c>
      <c r="I636" s="8"/>
      <c r="J636" s="8" t="s">
        <v>69</v>
      </c>
      <c r="K636" s="8" t="s">
        <v>31</v>
      </c>
      <c r="L636" s="8">
        <v>26</v>
      </c>
      <c r="M636" s="11" t="s">
        <v>349</v>
      </c>
      <c r="N636" s="8" t="s">
        <v>1882</v>
      </c>
      <c r="O636" s="12">
        <v>67.92</v>
      </c>
      <c r="P636" s="20" t="s">
        <v>1892</v>
      </c>
      <c r="Q636" s="29">
        <v>33</v>
      </c>
      <c r="R636" s="30" t="s">
        <v>83</v>
      </c>
      <c r="S636" s="8" t="str">
        <f t="shared" si="22"/>
        <v>-</v>
      </c>
      <c r="T636" s="8" t="s">
        <v>1894</v>
      </c>
      <c r="U636" s="31">
        <v>21</v>
      </c>
      <c r="V636" s="31" t="s">
        <v>1644</v>
      </c>
      <c r="W636" s="118"/>
      <c r="X636" s="60"/>
      <c r="Y636" s="6" t="s">
        <v>1991</v>
      </c>
      <c r="Z636" s="131"/>
      <c r="AA636" s="132"/>
      <c r="AB636" s="132"/>
      <c r="AC636" s="132"/>
      <c r="AD636" s="104"/>
      <c r="AE636" s="104"/>
    </row>
    <row r="637" spans="1:31" ht="30" customHeight="1" x14ac:dyDescent="0.15">
      <c r="A637" s="4"/>
      <c r="B637" s="10" t="s">
        <v>1536</v>
      </c>
      <c r="C637" s="10" t="s">
        <v>1538</v>
      </c>
      <c r="D637" s="24" t="s">
        <v>1415</v>
      </c>
      <c r="E637" s="18" t="s">
        <v>952</v>
      </c>
      <c r="F637" s="8" t="s">
        <v>290</v>
      </c>
      <c r="G637" s="8" t="s">
        <v>512</v>
      </c>
      <c r="H637" s="10" t="s">
        <v>975</v>
      </c>
      <c r="I637" s="8"/>
      <c r="J637" s="8" t="s">
        <v>69</v>
      </c>
      <c r="K637" s="8" t="s">
        <v>196</v>
      </c>
      <c r="L637" s="8">
        <v>14</v>
      </c>
      <c r="M637" s="11" t="s">
        <v>349</v>
      </c>
      <c r="N637" s="8" t="s">
        <v>1884</v>
      </c>
      <c r="O637" s="12">
        <v>80.98</v>
      </c>
      <c r="P637" s="20" t="s">
        <v>1892</v>
      </c>
      <c r="Q637" s="29">
        <v>23</v>
      </c>
      <c r="R637" s="30" t="s">
        <v>83</v>
      </c>
      <c r="S637" s="8" t="str">
        <f t="shared" si="22"/>
        <v>-</v>
      </c>
      <c r="T637" s="8" t="s">
        <v>1894</v>
      </c>
      <c r="U637" s="31">
        <v>58</v>
      </c>
      <c r="V637" s="31" t="s">
        <v>1644</v>
      </c>
      <c r="W637" s="118"/>
      <c r="X637" s="60"/>
      <c r="Y637" s="95" t="s">
        <v>1992</v>
      </c>
      <c r="Z637" s="131"/>
      <c r="AA637" s="132"/>
      <c r="AB637" s="132"/>
      <c r="AC637" s="132"/>
      <c r="AD637" s="104"/>
      <c r="AE637" s="104"/>
    </row>
    <row r="638" spans="1:31" ht="30" customHeight="1" x14ac:dyDescent="0.15">
      <c r="A638" s="4"/>
      <c r="B638" s="10" t="s">
        <v>1536</v>
      </c>
      <c r="C638" s="10" t="s">
        <v>1538</v>
      </c>
      <c r="D638" s="24" t="s">
        <v>1415</v>
      </c>
      <c r="E638" s="18" t="s">
        <v>952</v>
      </c>
      <c r="F638" s="8" t="s">
        <v>290</v>
      </c>
      <c r="G638" s="8" t="s">
        <v>656</v>
      </c>
      <c r="H638" s="10" t="s">
        <v>976</v>
      </c>
      <c r="I638" s="8"/>
      <c r="J638" s="8" t="s">
        <v>108</v>
      </c>
      <c r="K638" s="8" t="s">
        <v>9</v>
      </c>
      <c r="L638" s="8">
        <v>51</v>
      </c>
      <c r="M638" s="11" t="s">
        <v>349</v>
      </c>
      <c r="N638" s="8" t="s">
        <v>1883</v>
      </c>
      <c r="O638" s="12">
        <v>21.9</v>
      </c>
      <c r="P638" s="20" t="s">
        <v>1895</v>
      </c>
      <c r="Q638" s="29">
        <v>14</v>
      </c>
      <c r="R638" s="30" t="s">
        <v>83</v>
      </c>
      <c r="S638" s="8" t="str">
        <f t="shared" si="22"/>
        <v>-</v>
      </c>
      <c r="T638" s="8" t="s">
        <v>1894</v>
      </c>
      <c r="U638" s="31">
        <v>16</v>
      </c>
      <c r="V638" s="31" t="s">
        <v>1644</v>
      </c>
      <c r="W638" s="118"/>
      <c r="X638" s="60"/>
      <c r="Y638" s="6" t="s">
        <v>1993</v>
      </c>
      <c r="Z638" s="131"/>
      <c r="AA638" s="132"/>
      <c r="AB638" s="132"/>
      <c r="AC638" s="132"/>
    </row>
    <row r="639" spans="1:31" ht="30" customHeight="1" x14ac:dyDescent="0.15">
      <c r="A639" s="4"/>
      <c r="B639" s="10" t="s">
        <v>1536</v>
      </c>
      <c r="C639" s="10" t="s">
        <v>1538</v>
      </c>
      <c r="D639" s="24" t="s">
        <v>1415</v>
      </c>
      <c r="E639" s="18" t="s">
        <v>952</v>
      </c>
      <c r="F639" s="8" t="s">
        <v>290</v>
      </c>
      <c r="G639" s="8" t="s">
        <v>278</v>
      </c>
      <c r="H639" s="10" t="s">
        <v>977</v>
      </c>
      <c r="I639" s="8"/>
      <c r="J639" s="8" t="s">
        <v>108</v>
      </c>
      <c r="K639" s="8" t="s">
        <v>18</v>
      </c>
      <c r="L639" s="8">
        <v>34</v>
      </c>
      <c r="M639" s="11" t="s">
        <v>349</v>
      </c>
      <c r="N639" s="8" t="s">
        <v>2290</v>
      </c>
      <c r="O639" s="12">
        <v>26.7</v>
      </c>
      <c r="P639" s="20" t="s">
        <v>1892</v>
      </c>
      <c r="Q639" s="29">
        <v>19</v>
      </c>
      <c r="R639" s="30" t="s">
        <v>83</v>
      </c>
      <c r="S639" s="8" t="str">
        <f t="shared" si="22"/>
        <v>-</v>
      </c>
      <c r="T639" s="8" t="s">
        <v>1894</v>
      </c>
      <c r="U639" s="31">
        <v>13</v>
      </c>
      <c r="V639" s="31" t="s">
        <v>1644</v>
      </c>
      <c r="W639" s="118"/>
      <c r="X639" s="60"/>
      <c r="Y639" s="6" t="s">
        <v>1994</v>
      </c>
    </row>
    <row r="640" spans="1:31" ht="30" customHeight="1" x14ac:dyDescent="0.15">
      <c r="A640" s="4"/>
      <c r="B640" s="10" t="s">
        <v>1536</v>
      </c>
      <c r="C640" s="10" t="s">
        <v>1538</v>
      </c>
      <c r="D640" s="24" t="s">
        <v>1415</v>
      </c>
      <c r="E640" s="18" t="s">
        <v>952</v>
      </c>
      <c r="F640" s="8" t="s">
        <v>290</v>
      </c>
      <c r="G640" s="8" t="s">
        <v>265</v>
      </c>
      <c r="H640" s="10" t="s">
        <v>978</v>
      </c>
      <c r="I640" s="8"/>
      <c r="J640" s="8" t="s">
        <v>108</v>
      </c>
      <c r="K640" s="8" t="s">
        <v>68</v>
      </c>
      <c r="L640" s="8">
        <v>38</v>
      </c>
      <c r="M640" s="11" t="s">
        <v>349</v>
      </c>
      <c r="N640" s="8" t="s">
        <v>2290</v>
      </c>
      <c r="O640" s="12">
        <v>37.090000000000003</v>
      </c>
      <c r="P640" s="20" t="s">
        <v>1892</v>
      </c>
      <c r="Q640" s="29">
        <v>13</v>
      </c>
      <c r="R640" s="30" t="s">
        <v>83</v>
      </c>
      <c r="S640" s="8" t="str">
        <f t="shared" si="22"/>
        <v>-</v>
      </c>
      <c r="T640" s="8" t="s">
        <v>1894</v>
      </c>
      <c r="U640" s="31">
        <v>43</v>
      </c>
      <c r="V640" s="31" t="s">
        <v>1644</v>
      </c>
      <c r="W640" s="126"/>
      <c r="X640" s="60"/>
      <c r="Y640" s="6" t="s">
        <v>1995</v>
      </c>
    </row>
    <row r="641" spans="1:25" ht="30" customHeight="1" x14ac:dyDescent="0.15">
      <c r="A641" s="4"/>
      <c r="B641" s="10" t="s">
        <v>1536</v>
      </c>
      <c r="C641" s="10" t="s">
        <v>1538</v>
      </c>
      <c r="D641" s="24" t="s">
        <v>1415</v>
      </c>
      <c r="E641" s="18" t="s">
        <v>952</v>
      </c>
      <c r="F641" s="8" t="s">
        <v>290</v>
      </c>
      <c r="G641" s="8" t="s">
        <v>281</v>
      </c>
      <c r="H641" s="10" t="s">
        <v>979</v>
      </c>
      <c r="I641" s="8"/>
      <c r="J641" s="8" t="s">
        <v>108</v>
      </c>
      <c r="K641" s="8" t="s">
        <v>106</v>
      </c>
      <c r="L641" s="8">
        <v>50</v>
      </c>
      <c r="M641" s="11" t="s">
        <v>349</v>
      </c>
      <c r="N641" s="8" t="s">
        <v>1883</v>
      </c>
      <c r="O641" s="12">
        <v>50.27</v>
      </c>
      <c r="P641" s="20" t="s">
        <v>1895</v>
      </c>
      <c r="Q641" s="29">
        <v>15</v>
      </c>
      <c r="R641" s="30" t="s">
        <v>83</v>
      </c>
      <c r="S641" s="8" t="str">
        <f t="shared" si="22"/>
        <v>-</v>
      </c>
      <c r="T641" s="8" t="s">
        <v>1894</v>
      </c>
      <c r="U641" s="31">
        <v>34</v>
      </c>
      <c r="V641" s="31" t="s">
        <v>1644</v>
      </c>
      <c r="W641" s="118"/>
      <c r="X641" s="60"/>
      <c r="Y641" s="6" t="s">
        <v>1996</v>
      </c>
    </row>
    <row r="642" spans="1:25" ht="30" customHeight="1" x14ac:dyDescent="0.15">
      <c r="A642" s="4"/>
      <c r="B642" s="10" t="s">
        <v>1536</v>
      </c>
      <c r="C642" s="10" t="s">
        <v>1538</v>
      </c>
      <c r="D642" s="24" t="s">
        <v>1415</v>
      </c>
      <c r="E642" s="18" t="s">
        <v>952</v>
      </c>
      <c r="F642" s="8" t="s">
        <v>290</v>
      </c>
      <c r="G642" s="8" t="s">
        <v>507</v>
      </c>
      <c r="H642" s="86" t="s">
        <v>980</v>
      </c>
      <c r="I642" s="8"/>
      <c r="J642" s="8" t="s">
        <v>69</v>
      </c>
      <c r="K642" s="8" t="s">
        <v>70</v>
      </c>
      <c r="L642" s="8">
        <v>19</v>
      </c>
      <c r="M642" s="11" t="s">
        <v>349</v>
      </c>
      <c r="N642" s="8" t="s">
        <v>1882</v>
      </c>
      <c r="O642" s="12">
        <v>84</v>
      </c>
      <c r="P642" s="20" t="s">
        <v>1892</v>
      </c>
      <c r="Q642" s="29">
        <v>22</v>
      </c>
      <c r="R642" s="30" t="s">
        <v>83</v>
      </c>
      <c r="S642" s="8" t="str">
        <f t="shared" si="22"/>
        <v>-</v>
      </c>
      <c r="T642" s="8" t="s">
        <v>1894</v>
      </c>
      <c r="U642" s="31">
        <v>102</v>
      </c>
      <c r="V642" s="31" t="s">
        <v>1644</v>
      </c>
      <c r="W642" s="118"/>
      <c r="X642" s="60"/>
      <c r="Y642" s="6" t="s">
        <v>1997</v>
      </c>
    </row>
    <row r="643" spans="1:25" ht="30" customHeight="1" x14ac:dyDescent="0.15">
      <c r="A643" s="4"/>
      <c r="B643" s="10" t="s">
        <v>1536</v>
      </c>
      <c r="C643" s="10" t="s">
        <v>1538</v>
      </c>
      <c r="D643" s="24" t="s">
        <v>1415</v>
      </c>
      <c r="E643" s="18" t="s">
        <v>952</v>
      </c>
      <c r="F643" s="8" t="s">
        <v>290</v>
      </c>
      <c r="G643" s="8" t="s">
        <v>283</v>
      </c>
      <c r="H643" s="86" t="s">
        <v>981</v>
      </c>
      <c r="I643" s="8"/>
      <c r="J643" s="8" t="s">
        <v>69</v>
      </c>
      <c r="K643" s="8" t="s">
        <v>18</v>
      </c>
      <c r="L643" s="8">
        <v>34</v>
      </c>
      <c r="M643" s="11" t="s">
        <v>349</v>
      </c>
      <c r="N643" s="8" t="s">
        <v>1882</v>
      </c>
      <c r="O643" s="12">
        <v>26.79</v>
      </c>
      <c r="P643" s="20" t="s">
        <v>1892</v>
      </c>
      <c r="Q643" s="29">
        <v>35</v>
      </c>
      <c r="R643" s="30" t="s">
        <v>83</v>
      </c>
      <c r="S643" s="8" t="str">
        <f t="shared" si="22"/>
        <v>-</v>
      </c>
      <c r="T643" s="8" t="s">
        <v>1894</v>
      </c>
      <c r="U643" s="31">
        <v>3</v>
      </c>
      <c r="V643" s="31" t="s">
        <v>1644</v>
      </c>
      <c r="W643" s="118"/>
      <c r="X643" s="60"/>
      <c r="Y643" s="6" t="s">
        <v>1998</v>
      </c>
    </row>
    <row r="644" spans="1:25" ht="30" customHeight="1" x14ac:dyDescent="0.15">
      <c r="A644" s="4"/>
      <c r="B644" s="10" t="s">
        <v>1536</v>
      </c>
      <c r="C644" s="10" t="s">
        <v>1538</v>
      </c>
      <c r="D644" s="24" t="s">
        <v>1415</v>
      </c>
      <c r="E644" s="18" t="s">
        <v>952</v>
      </c>
      <c r="F644" s="8" t="s">
        <v>290</v>
      </c>
      <c r="G644" s="8" t="s">
        <v>286</v>
      </c>
      <c r="H644" s="10" t="s">
        <v>982</v>
      </c>
      <c r="I644" s="8" t="s">
        <v>38</v>
      </c>
      <c r="J644" s="8" t="s">
        <v>69</v>
      </c>
      <c r="K644" s="8" t="s">
        <v>506</v>
      </c>
      <c r="L644" s="8">
        <v>5</v>
      </c>
      <c r="M644" s="11" t="s">
        <v>349</v>
      </c>
      <c r="N644" s="8" t="s">
        <v>1884</v>
      </c>
      <c r="O644" s="12">
        <v>51</v>
      </c>
      <c r="P644" s="20" t="s">
        <v>1892</v>
      </c>
      <c r="Q644" s="29">
        <v>13</v>
      </c>
      <c r="R644" s="30" t="s">
        <v>83</v>
      </c>
      <c r="S644" s="8" t="str">
        <f t="shared" si="22"/>
        <v>-</v>
      </c>
      <c r="T644" s="8" t="s">
        <v>1894</v>
      </c>
      <c r="U644" s="31" t="s">
        <v>1797</v>
      </c>
      <c r="V644" s="31" t="s">
        <v>1644</v>
      </c>
      <c r="W644" s="118"/>
      <c r="X644" s="60" t="s">
        <v>1381</v>
      </c>
      <c r="Y644" s="6" t="s">
        <v>2077</v>
      </c>
    </row>
    <row r="645" spans="1:25" ht="30" customHeight="1" x14ac:dyDescent="0.15">
      <c r="A645" s="4"/>
      <c r="B645" s="10" t="s">
        <v>1536</v>
      </c>
      <c r="C645" s="10" t="s">
        <v>1538</v>
      </c>
      <c r="D645" s="24" t="s">
        <v>1415</v>
      </c>
      <c r="E645" s="18" t="s">
        <v>952</v>
      </c>
      <c r="F645" s="8" t="s">
        <v>290</v>
      </c>
      <c r="G645" s="8" t="s">
        <v>289</v>
      </c>
      <c r="H645" s="10" t="s">
        <v>983</v>
      </c>
      <c r="I645" s="8"/>
      <c r="J645" s="8" t="s">
        <v>108</v>
      </c>
      <c r="K645" s="8" t="s">
        <v>78</v>
      </c>
      <c r="L645" s="8">
        <v>33</v>
      </c>
      <c r="M645" s="11" t="s">
        <v>349</v>
      </c>
      <c r="N645" s="8" t="s">
        <v>1882</v>
      </c>
      <c r="O645" s="12">
        <v>26.3</v>
      </c>
      <c r="P645" s="20" t="s">
        <v>1892</v>
      </c>
      <c r="Q645" s="29">
        <v>22</v>
      </c>
      <c r="R645" s="30" t="s">
        <v>83</v>
      </c>
      <c r="S645" s="8" t="str">
        <f t="shared" si="22"/>
        <v>-</v>
      </c>
      <c r="T645" s="8" t="s">
        <v>1894</v>
      </c>
      <c r="U645" s="31">
        <v>18</v>
      </c>
      <c r="V645" s="31" t="s">
        <v>1644</v>
      </c>
      <c r="W645" s="118"/>
      <c r="X645" s="60"/>
      <c r="Y645" s="6" t="s">
        <v>2078</v>
      </c>
    </row>
    <row r="646" spans="1:25" ht="30" customHeight="1" x14ac:dyDescent="0.15">
      <c r="A646" s="4"/>
      <c r="B646" s="10" t="s">
        <v>1536</v>
      </c>
      <c r="C646" s="10" t="s">
        <v>1538</v>
      </c>
      <c r="D646" s="24" t="s">
        <v>1415</v>
      </c>
      <c r="E646" s="18" t="s">
        <v>952</v>
      </c>
      <c r="F646" s="8" t="s">
        <v>290</v>
      </c>
      <c r="G646" s="8" t="s">
        <v>285</v>
      </c>
      <c r="H646" s="10" t="s">
        <v>984</v>
      </c>
      <c r="I646" s="8"/>
      <c r="J646" s="8" t="s">
        <v>108</v>
      </c>
      <c r="K646" s="8" t="s">
        <v>28</v>
      </c>
      <c r="L646" s="8">
        <v>48</v>
      </c>
      <c r="M646" s="11" t="s">
        <v>349</v>
      </c>
      <c r="N646" s="8" t="s">
        <v>1883</v>
      </c>
      <c r="O646" s="12">
        <v>26.79</v>
      </c>
      <c r="P646" s="20" t="s">
        <v>1895</v>
      </c>
      <c r="Q646" s="29">
        <v>18</v>
      </c>
      <c r="R646" s="30" t="s">
        <v>83</v>
      </c>
      <c r="S646" s="8" t="str">
        <f t="shared" si="22"/>
        <v>-</v>
      </c>
      <c r="T646" s="8" t="s">
        <v>1894</v>
      </c>
      <c r="U646" s="31">
        <v>8</v>
      </c>
      <c r="V646" s="31" t="s">
        <v>1644</v>
      </c>
      <c r="W646" s="118"/>
      <c r="X646" s="60"/>
      <c r="Y646" s="6" t="s">
        <v>1999</v>
      </c>
    </row>
    <row r="647" spans="1:25" ht="30" customHeight="1" x14ac:dyDescent="0.15">
      <c r="A647" s="4"/>
      <c r="B647" s="10" t="s">
        <v>1536</v>
      </c>
      <c r="C647" s="10" t="s">
        <v>1538</v>
      </c>
      <c r="D647" s="24" t="s">
        <v>1415</v>
      </c>
      <c r="E647" s="18" t="s">
        <v>952</v>
      </c>
      <c r="F647" s="8" t="s">
        <v>307</v>
      </c>
      <c r="G647" s="8" t="s">
        <v>267</v>
      </c>
      <c r="H647" s="86" t="s">
        <v>985</v>
      </c>
      <c r="I647" s="8"/>
      <c r="J647" s="8" t="s">
        <v>69</v>
      </c>
      <c r="K647" s="8" t="s">
        <v>10</v>
      </c>
      <c r="L647" s="8">
        <v>44</v>
      </c>
      <c r="M647" s="11" t="s">
        <v>349</v>
      </c>
      <c r="N647" s="8" t="s">
        <v>1883</v>
      </c>
      <c r="O647" s="12">
        <v>52.25</v>
      </c>
      <c r="P647" s="20" t="s">
        <v>1895</v>
      </c>
      <c r="Q647" s="29">
        <v>26</v>
      </c>
      <c r="R647" s="30" t="s">
        <v>83</v>
      </c>
      <c r="S647" s="8" t="str">
        <f t="shared" si="22"/>
        <v>-</v>
      </c>
      <c r="T647" s="8" t="s">
        <v>1894</v>
      </c>
      <c r="U647" s="31">
        <v>48</v>
      </c>
      <c r="V647" s="31" t="s">
        <v>1644</v>
      </c>
      <c r="W647" s="118"/>
      <c r="X647" s="60"/>
      <c r="Y647" s="6" t="s">
        <v>2000</v>
      </c>
    </row>
    <row r="648" spans="1:25" ht="30" customHeight="1" x14ac:dyDescent="0.15">
      <c r="A648" s="4"/>
      <c r="B648" s="10" t="s">
        <v>1536</v>
      </c>
      <c r="C648" s="10" t="s">
        <v>1538</v>
      </c>
      <c r="D648" s="24" t="s">
        <v>1415</v>
      </c>
      <c r="E648" s="18" t="s">
        <v>952</v>
      </c>
      <c r="F648" s="8" t="s">
        <v>307</v>
      </c>
      <c r="G648" s="8" t="s">
        <v>267</v>
      </c>
      <c r="H648" s="86" t="s">
        <v>986</v>
      </c>
      <c r="I648" s="8"/>
      <c r="J648" s="8" t="s">
        <v>69</v>
      </c>
      <c r="K648" s="8" t="s">
        <v>33</v>
      </c>
      <c r="L648" s="8">
        <v>20</v>
      </c>
      <c r="M648" s="11" t="s">
        <v>349</v>
      </c>
      <c r="N648" s="8" t="s">
        <v>1882</v>
      </c>
      <c r="O648" s="12">
        <v>60.71</v>
      </c>
      <c r="P648" s="20" t="s">
        <v>1892</v>
      </c>
      <c r="Q648" s="29">
        <v>24</v>
      </c>
      <c r="R648" s="30" t="s">
        <v>83</v>
      </c>
      <c r="S648" s="8" t="str">
        <f t="shared" si="22"/>
        <v>-</v>
      </c>
      <c r="T648" s="8" t="s">
        <v>1894</v>
      </c>
      <c r="U648" s="31">
        <v>45</v>
      </c>
      <c r="V648" s="31" t="s">
        <v>1644</v>
      </c>
      <c r="W648" s="118"/>
      <c r="X648" s="60"/>
      <c r="Y648" s="6" t="s">
        <v>2001</v>
      </c>
    </row>
    <row r="649" spans="1:25" ht="30" customHeight="1" x14ac:dyDescent="0.15">
      <c r="A649" s="4"/>
      <c r="B649" s="10" t="s">
        <v>1536</v>
      </c>
      <c r="C649" s="10" t="s">
        <v>1538</v>
      </c>
      <c r="D649" s="24" t="s">
        <v>1415</v>
      </c>
      <c r="E649" s="18" t="s">
        <v>952</v>
      </c>
      <c r="F649" s="8" t="s">
        <v>307</v>
      </c>
      <c r="G649" s="8" t="s">
        <v>271</v>
      </c>
      <c r="H649" s="86" t="s">
        <v>987</v>
      </c>
      <c r="I649" s="8"/>
      <c r="J649" s="8" t="s">
        <v>69</v>
      </c>
      <c r="K649" s="8" t="s">
        <v>9</v>
      </c>
      <c r="L649" s="8">
        <v>51</v>
      </c>
      <c r="M649" s="11" t="s">
        <v>349</v>
      </c>
      <c r="N649" s="8" t="s">
        <v>1883</v>
      </c>
      <c r="O649" s="12">
        <v>44.7</v>
      </c>
      <c r="P649" s="20" t="s">
        <v>1895</v>
      </c>
      <c r="Q649" s="29">
        <v>34</v>
      </c>
      <c r="R649" s="30" t="s">
        <v>83</v>
      </c>
      <c r="S649" s="8" t="str">
        <f t="shared" si="22"/>
        <v>-</v>
      </c>
      <c r="T649" s="8" t="s">
        <v>1894</v>
      </c>
      <c r="U649" s="31">
        <v>40</v>
      </c>
      <c r="V649" s="31" t="s">
        <v>1644</v>
      </c>
      <c r="W649" s="118"/>
      <c r="X649" s="60"/>
      <c r="Y649" s="6" t="s">
        <v>2002</v>
      </c>
    </row>
    <row r="650" spans="1:25" ht="30" customHeight="1" x14ac:dyDescent="0.15">
      <c r="A650" s="4"/>
      <c r="B650" s="10" t="s">
        <v>1536</v>
      </c>
      <c r="C650" s="10" t="s">
        <v>1538</v>
      </c>
      <c r="D650" s="24" t="s">
        <v>1415</v>
      </c>
      <c r="E650" s="18" t="s">
        <v>952</v>
      </c>
      <c r="F650" s="8" t="s">
        <v>307</v>
      </c>
      <c r="G650" s="8" t="s">
        <v>271</v>
      </c>
      <c r="H650" s="86" t="s">
        <v>988</v>
      </c>
      <c r="I650" s="8"/>
      <c r="J650" s="8" t="s">
        <v>69</v>
      </c>
      <c r="K650" s="8" t="s">
        <v>16</v>
      </c>
      <c r="L650" s="8">
        <v>49</v>
      </c>
      <c r="M650" s="11" t="s">
        <v>349</v>
      </c>
      <c r="N650" s="8" t="s">
        <v>1883</v>
      </c>
      <c r="O650" s="12">
        <v>51.11</v>
      </c>
      <c r="P650" s="20" t="s">
        <v>1895</v>
      </c>
      <c r="Q650" s="29">
        <v>29</v>
      </c>
      <c r="R650" s="30" t="s">
        <v>83</v>
      </c>
      <c r="S650" s="8" t="str">
        <f t="shared" si="22"/>
        <v>-</v>
      </c>
      <c r="T650" s="8" t="s">
        <v>1894</v>
      </c>
      <c r="U650" s="31">
        <v>110</v>
      </c>
      <c r="V650" s="31" t="s">
        <v>1644</v>
      </c>
      <c r="W650" s="118"/>
      <c r="X650" s="60"/>
      <c r="Y650" s="6" t="s">
        <v>2003</v>
      </c>
    </row>
    <row r="651" spans="1:25" ht="30" customHeight="1" x14ac:dyDescent="0.15">
      <c r="A651" s="4"/>
      <c r="B651" s="10" t="s">
        <v>1536</v>
      </c>
      <c r="C651" s="10" t="s">
        <v>1538</v>
      </c>
      <c r="D651" s="24" t="s">
        <v>1415</v>
      </c>
      <c r="E651" s="18" t="s">
        <v>952</v>
      </c>
      <c r="F651" s="8" t="s">
        <v>307</v>
      </c>
      <c r="G651" s="8" t="s">
        <v>275</v>
      </c>
      <c r="H651" s="86" t="s">
        <v>989</v>
      </c>
      <c r="I651" s="8"/>
      <c r="J651" s="8" t="s">
        <v>69</v>
      </c>
      <c r="K651" s="8" t="s">
        <v>14</v>
      </c>
      <c r="L651" s="8">
        <v>45</v>
      </c>
      <c r="M651" s="11" t="s">
        <v>349</v>
      </c>
      <c r="N651" s="8" t="s">
        <v>1883</v>
      </c>
      <c r="O651" s="12">
        <v>62.13</v>
      </c>
      <c r="P651" s="20" t="s">
        <v>1895</v>
      </c>
      <c r="Q651" s="29">
        <v>38</v>
      </c>
      <c r="R651" s="30" t="s">
        <v>83</v>
      </c>
      <c r="S651" s="8" t="str">
        <f t="shared" si="22"/>
        <v>-</v>
      </c>
      <c r="T651" s="8" t="s">
        <v>1894</v>
      </c>
      <c r="U651" s="31">
        <v>77</v>
      </c>
      <c r="V651" s="31" t="s">
        <v>1644</v>
      </c>
      <c r="W651" s="118"/>
      <c r="X651" s="60"/>
      <c r="Y651" s="6" t="s">
        <v>2004</v>
      </c>
    </row>
    <row r="652" spans="1:25" ht="30" customHeight="1" x14ac:dyDescent="0.15">
      <c r="A652" s="4"/>
      <c r="B652" s="10" t="s">
        <v>1536</v>
      </c>
      <c r="C652" s="10" t="s">
        <v>1538</v>
      </c>
      <c r="D652" s="24" t="s">
        <v>1415</v>
      </c>
      <c r="E652" s="18" t="s">
        <v>952</v>
      </c>
      <c r="F652" s="8" t="s">
        <v>307</v>
      </c>
      <c r="G652" s="8" t="s">
        <v>411</v>
      </c>
      <c r="H652" s="86" t="s">
        <v>990</v>
      </c>
      <c r="I652" s="8"/>
      <c r="J652" s="8" t="s">
        <v>69</v>
      </c>
      <c r="K652" s="8" t="s">
        <v>16</v>
      </c>
      <c r="L652" s="8">
        <v>49</v>
      </c>
      <c r="M652" s="11" t="s">
        <v>349</v>
      </c>
      <c r="N652" s="8" t="s">
        <v>1883</v>
      </c>
      <c r="O652" s="12">
        <v>48.17</v>
      </c>
      <c r="P652" s="20" t="s">
        <v>1895</v>
      </c>
      <c r="Q652" s="29">
        <v>28</v>
      </c>
      <c r="R652" s="30" t="s">
        <v>83</v>
      </c>
      <c r="S652" s="8" t="str">
        <f t="shared" si="22"/>
        <v>-</v>
      </c>
      <c r="T652" s="8" t="s">
        <v>1894</v>
      </c>
      <c r="U652" s="31">
        <v>51</v>
      </c>
      <c r="V652" s="31" t="s">
        <v>1644</v>
      </c>
      <c r="W652" s="118"/>
      <c r="X652" s="60"/>
      <c r="Y652" s="6" t="s">
        <v>2005</v>
      </c>
    </row>
    <row r="653" spans="1:25" ht="30" customHeight="1" x14ac:dyDescent="0.15">
      <c r="A653" s="4"/>
      <c r="B653" s="10" t="s">
        <v>1536</v>
      </c>
      <c r="C653" s="10" t="s">
        <v>1538</v>
      </c>
      <c r="D653" s="24" t="s">
        <v>1415</v>
      </c>
      <c r="E653" s="18" t="s">
        <v>952</v>
      </c>
      <c r="F653" s="8" t="s">
        <v>307</v>
      </c>
      <c r="G653" s="8" t="s">
        <v>282</v>
      </c>
      <c r="H653" s="86" t="s">
        <v>991</v>
      </c>
      <c r="I653" s="8"/>
      <c r="J653" s="8" t="s">
        <v>69</v>
      </c>
      <c r="K653" s="8" t="s">
        <v>16</v>
      </c>
      <c r="L653" s="8">
        <v>49</v>
      </c>
      <c r="M653" s="11" t="s">
        <v>349</v>
      </c>
      <c r="N653" s="8" t="s">
        <v>1883</v>
      </c>
      <c r="O653" s="12">
        <v>52.25</v>
      </c>
      <c r="P653" s="20" t="s">
        <v>1895</v>
      </c>
      <c r="Q653" s="29">
        <v>27</v>
      </c>
      <c r="R653" s="30" t="s">
        <v>83</v>
      </c>
      <c r="S653" s="8" t="str">
        <f t="shared" si="22"/>
        <v>-</v>
      </c>
      <c r="T653" s="8" t="s">
        <v>1894</v>
      </c>
      <c r="U653" s="31">
        <v>42</v>
      </c>
      <c r="V653" s="31" t="s">
        <v>1644</v>
      </c>
      <c r="W653" s="118"/>
      <c r="X653" s="60"/>
      <c r="Y653" s="6" t="s">
        <v>2006</v>
      </c>
    </row>
    <row r="654" spans="1:25" ht="30" customHeight="1" x14ac:dyDescent="0.15">
      <c r="A654" s="4"/>
      <c r="B654" s="10" t="s">
        <v>1536</v>
      </c>
      <c r="C654" s="10" t="s">
        <v>1538</v>
      </c>
      <c r="D654" s="24" t="s">
        <v>1415</v>
      </c>
      <c r="E654" s="18" t="s">
        <v>952</v>
      </c>
      <c r="F654" s="8" t="s">
        <v>307</v>
      </c>
      <c r="G654" s="8" t="s">
        <v>282</v>
      </c>
      <c r="H654" s="86" t="s">
        <v>992</v>
      </c>
      <c r="I654" s="8"/>
      <c r="J654" s="8" t="s">
        <v>69</v>
      </c>
      <c r="K654" s="8" t="s">
        <v>74</v>
      </c>
      <c r="L654" s="8">
        <v>29</v>
      </c>
      <c r="M654" s="11" t="s">
        <v>349</v>
      </c>
      <c r="N654" s="8" t="s">
        <v>1882</v>
      </c>
      <c r="O654" s="12">
        <v>52.39</v>
      </c>
      <c r="P654" s="20" t="s">
        <v>1892</v>
      </c>
      <c r="Q654" s="29">
        <v>24</v>
      </c>
      <c r="R654" s="30" t="s">
        <v>83</v>
      </c>
      <c r="S654" s="8" t="str">
        <f t="shared" si="22"/>
        <v>-</v>
      </c>
      <c r="T654" s="8" t="s">
        <v>1894</v>
      </c>
      <c r="U654" s="31">
        <v>40</v>
      </c>
      <c r="V654" s="31" t="s">
        <v>1644</v>
      </c>
      <c r="W654" s="118"/>
      <c r="X654" s="60"/>
      <c r="Y654" s="6" t="s">
        <v>2007</v>
      </c>
    </row>
    <row r="655" spans="1:25" ht="30" customHeight="1" x14ac:dyDescent="0.15">
      <c r="A655" s="4"/>
      <c r="B655" s="10" t="s">
        <v>1536</v>
      </c>
      <c r="C655" s="10" t="s">
        <v>1538</v>
      </c>
      <c r="D655" s="24" t="s">
        <v>1415</v>
      </c>
      <c r="E655" s="18" t="s">
        <v>952</v>
      </c>
      <c r="F655" s="8" t="s">
        <v>307</v>
      </c>
      <c r="G655" s="8" t="s">
        <v>405</v>
      </c>
      <c r="H655" s="86" t="s">
        <v>993</v>
      </c>
      <c r="I655" s="8"/>
      <c r="J655" s="8" t="s">
        <v>69</v>
      </c>
      <c r="K655" s="8" t="s">
        <v>26</v>
      </c>
      <c r="L655" s="8">
        <v>28</v>
      </c>
      <c r="M655" s="11" t="s">
        <v>349</v>
      </c>
      <c r="N655" s="8" t="s">
        <v>1882</v>
      </c>
      <c r="O655" s="12">
        <v>54.45</v>
      </c>
      <c r="P655" s="20" t="s">
        <v>1892</v>
      </c>
      <c r="Q655" s="29">
        <v>30</v>
      </c>
      <c r="R655" s="30" t="s">
        <v>83</v>
      </c>
      <c r="S655" s="8" t="str">
        <f t="shared" si="22"/>
        <v>-</v>
      </c>
      <c r="T655" s="8" t="s">
        <v>1894</v>
      </c>
      <c r="U655" s="31">
        <v>73</v>
      </c>
      <c r="V655" s="31" t="s">
        <v>1644</v>
      </c>
      <c r="W655" s="118"/>
      <c r="X655" s="60"/>
      <c r="Y655" s="6" t="s">
        <v>2008</v>
      </c>
    </row>
    <row r="656" spans="1:25" ht="30" customHeight="1" x14ac:dyDescent="0.15">
      <c r="A656" s="4"/>
      <c r="B656" s="10" t="s">
        <v>1536</v>
      </c>
      <c r="C656" s="10" t="s">
        <v>1538</v>
      </c>
      <c r="D656" s="24" t="s">
        <v>1415</v>
      </c>
      <c r="E656" s="18" t="s">
        <v>952</v>
      </c>
      <c r="F656" s="8" t="s">
        <v>307</v>
      </c>
      <c r="G656" s="8" t="s">
        <v>267</v>
      </c>
      <c r="H656" s="10" t="s">
        <v>994</v>
      </c>
      <c r="I656" s="8"/>
      <c r="J656" s="8" t="s">
        <v>69</v>
      </c>
      <c r="K656" s="8" t="s">
        <v>5</v>
      </c>
      <c r="L656" s="8">
        <v>47</v>
      </c>
      <c r="M656" s="11" t="s">
        <v>349</v>
      </c>
      <c r="N656" s="8" t="s">
        <v>1883</v>
      </c>
      <c r="O656" s="12">
        <v>54.45</v>
      </c>
      <c r="P656" s="20" t="s">
        <v>1895</v>
      </c>
      <c r="Q656" s="29">
        <v>20</v>
      </c>
      <c r="R656" s="30" t="s">
        <v>83</v>
      </c>
      <c r="S656" s="8" t="str">
        <f t="shared" si="22"/>
        <v>-</v>
      </c>
      <c r="T656" s="8" t="s">
        <v>1894</v>
      </c>
      <c r="U656" s="31">
        <v>162</v>
      </c>
      <c r="V656" s="31" t="s">
        <v>1644</v>
      </c>
      <c r="W656" s="118"/>
      <c r="X656" s="60"/>
      <c r="Y656" s="6" t="s">
        <v>2009</v>
      </c>
    </row>
    <row r="657" spans="1:25" ht="30" customHeight="1" x14ac:dyDescent="0.15">
      <c r="A657" s="4"/>
      <c r="B657" s="10" t="s">
        <v>1536</v>
      </c>
      <c r="C657" s="10" t="s">
        <v>1538</v>
      </c>
      <c r="D657" s="24" t="s">
        <v>1415</v>
      </c>
      <c r="E657" s="18" t="s">
        <v>952</v>
      </c>
      <c r="F657" s="8" t="s">
        <v>518</v>
      </c>
      <c r="G657" s="8" t="s">
        <v>519</v>
      </c>
      <c r="H657" s="10" t="s">
        <v>995</v>
      </c>
      <c r="I657" s="8"/>
      <c r="J657" s="8" t="s">
        <v>69</v>
      </c>
      <c r="K657" s="8" t="s">
        <v>19</v>
      </c>
      <c r="L657" s="8">
        <v>40</v>
      </c>
      <c r="M657" s="11" t="s">
        <v>349</v>
      </c>
      <c r="N657" s="8" t="s">
        <v>1883</v>
      </c>
      <c r="O657" s="12">
        <v>81.900000000000006</v>
      </c>
      <c r="P657" s="20" t="s">
        <v>1892</v>
      </c>
      <c r="Q657" s="29">
        <v>48</v>
      </c>
      <c r="R657" s="30" t="s">
        <v>83</v>
      </c>
      <c r="S657" s="8" t="str">
        <f t="shared" si="22"/>
        <v>-</v>
      </c>
      <c r="T657" s="8" t="s">
        <v>1894</v>
      </c>
      <c r="U657" s="31">
        <v>108</v>
      </c>
      <c r="V657" s="31" t="s">
        <v>1644</v>
      </c>
      <c r="W657" s="118"/>
      <c r="X657" s="60"/>
      <c r="Y657" s="6" t="s">
        <v>2010</v>
      </c>
    </row>
    <row r="658" spans="1:25" ht="30" customHeight="1" x14ac:dyDescent="0.15">
      <c r="A658" s="4"/>
      <c r="B658" s="10" t="s">
        <v>1536</v>
      </c>
      <c r="C658" s="10" t="s">
        <v>1538</v>
      </c>
      <c r="D658" s="24" t="s">
        <v>1415</v>
      </c>
      <c r="E658" s="18" t="s">
        <v>952</v>
      </c>
      <c r="F658" s="8" t="s">
        <v>518</v>
      </c>
      <c r="G658" s="8" t="s">
        <v>522</v>
      </c>
      <c r="H658" s="10" t="s">
        <v>996</v>
      </c>
      <c r="I658" s="8"/>
      <c r="J658" s="8" t="s">
        <v>69</v>
      </c>
      <c r="K658" s="8" t="s">
        <v>68</v>
      </c>
      <c r="L658" s="8">
        <v>38</v>
      </c>
      <c r="M658" s="11" t="s">
        <v>349</v>
      </c>
      <c r="N658" s="8" t="s">
        <v>1882</v>
      </c>
      <c r="O658" s="12">
        <v>82</v>
      </c>
      <c r="P658" s="20" t="s">
        <v>1892</v>
      </c>
      <c r="Q658" s="29">
        <v>36</v>
      </c>
      <c r="R658" s="30" t="s">
        <v>83</v>
      </c>
      <c r="S658" s="8" t="str">
        <f t="shared" si="22"/>
        <v>-</v>
      </c>
      <c r="T658" s="8" t="s">
        <v>1894</v>
      </c>
      <c r="U658" s="31">
        <v>24</v>
      </c>
      <c r="V658" s="31" t="s">
        <v>1644</v>
      </c>
      <c r="W658" s="118"/>
      <c r="X658" s="60"/>
      <c r="Y658" s="6" t="s">
        <v>2011</v>
      </c>
    </row>
    <row r="659" spans="1:25" ht="30" customHeight="1" x14ac:dyDescent="0.15">
      <c r="A659" s="4"/>
      <c r="B659" s="10" t="s">
        <v>1536</v>
      </c>
      <c r="C659" s="10" t="s">
        <v>1538</v>
      </c>
      <c r="D659" s="24" t="s">
        <v>1415</v>
      </c>
      <c r="E659" s="18" t="s">
        <v>952</v>
      </c>
      <c r="F659" s="8" t="s">
        <v>518</v>
      </c>
      <c r="G659" s="8" t="s">
        <v>523</v>
      </c>
      <c r="H659" s="10" t="s">
        <v>997</v>
      </c>
      <c r="I659" s="8"/>
      <c r="J659" s="8" t="s">
        <v>69</v>
      </c>
      <c r="K659" s="8" t="s">
        <v>14</v>
      </c>
      <c r="L659" s="8">
        <v>45</v>
      </c>
      <c r="M659" s="11" t="s">
        <v>349</v>
      </c>
      <c r="N659" s="8" t="s">
        <v>1883</v>
      </c>
      <c r="O659" s="12">
        <v>69.599999999999994</v>
      </c>
      <c r="P659" s="20" t="s">
        <v>1895</v>
      </c>
      <c r="Q659" s="29">
        <v>55</v>
      </c>
      <c r="R659" s="30" t="s">
        <v>83</v>
      </c>
      <c r="S659" s="8" t="str">
        <f t="shared" si="22"/>
        <v>-</v>
      </c>
      <c r="T659" s="8" t="s">
        <v>1894</v>
      </c>
      <c r="U659" s="31">
        <v>32</v>
      </c>
      <c r="V659" s="31" t="s">
        <v>1644</v>
      </c>
      <c r="W659" s="118"/>
      <c r="X659" s="60"/>
      <c r="Y659" s="6" t="s">
        <v>2012</v>
      </c>
    </row>
    <row r="660" spans="1:25" ht="30" customHeight="1" x14ac:dyDescent="0.15">
      <c r="A660" s="4"/>
      <c r="B660" s="10" t="s">
        <v>1536</v>
      </c>
      <c r="C660" s="10" t="s">
        <v>1538</v>
      </c>
      <c r="D660" s="24" t="s">
        <v>1415</v>
      </c>
      <c r="E660" s="18" t="s">
        <v>952</v>
      </c>
      <c r="F660" s="8" t="s">
        <v>518</v>
      </c>
      <c r="G660" s="88" t="s">
        <v>524</v>
      </c>
      <c r="H660" s="10" t="s">
        <v>998</v>
      </c>
      <c r="I660" s="8" t="s">
        <v>1892</v>
      </c>
      <c r="J660" s="8" t="s">
        <v>2</v>
      </c>
      <c r="K660" s="8" t="s">
        <v>68</v>
      </c>
      <c r="L660" s="8">
        <v>38</v>
      </c>
      <c r="M660" s="11" t="s">
        <v>349</v>
      </c>
      <c r="N660" s="8" t="s">
        <v>1882</v>
      </c>
      <c r="O660" s="12">
        <v>69.599999999999994</v>
      </c>
      <c r="P660" s="20" t="s">
        <v>1892</v>
      </c>
      <c r="Q660" s="29">
        <v>31</v>
      </c>
      <c r="R660" s="30" t="s">
        <v>83</v>
      </c>
      <c r="S660" s="8" t="str">
        <f t="shared" si="22"/>
        <v>-</v>
      </c>
      <c r="T660" s="8" t="s">
        <v>1894</v>
      </c>
      <c r="U660" s="31" t="s">
        <v>1797</v>
      </c>
      <c r="V660" s="31" t="s">
        <v>1644</v>
      </c>
      <c r="W660" s="118"/>
      <c r="X660" s="127" t="s">
        <v>1801</v>
      </c>
      <c r="Y660" s="6" t="s">
        <v>2013</v>
      </c>
    </row>
    <row r="661" spans="1:25" ht="30" customHeight="1" x14ac:dyDescent="0.15">
      <c r="A661" s="4"/>
      <c r="B661" s="10" t="s">
        <v>1536</v>
      </c>
      <c r="C661" s="10" t="s">
        <v>1538</v>
      </c>
      <c r="D661" s="24" t="s">
        <v>1415</v>
      </c>
      <c r="E661" s="18" t="s">
        <v>952</v>
      </c>
      <c r="F661" s="8" t="s">
        <v>314</v>
      </c>
      <c r="G661" s="8" t="s">
        <v>272</v>
      </c>
      <c r="H661" s="10" t="s">
        <v>999</v>
      </c>
      <c r="I661" s="8"/>
      <c r="J661" s="8" t="s">
        <v>69</v>
      </c>
      <c r="K661" s="8" t="s">
        <v>105</v>
      </c>
      <c r="L661" s="8">
        <v>25</v>
      </c>
      <c r="M661" s="11" t="s">
        <v>349</v>
      </c>
      <c r="N661" s="8" t="s">
        <v>1882</v>
      </c>
      <c r="O661" s="12">
        <v>103.5</v>
      </c>
      <c r="P661" s="20" t="s">
        <v>1892</v>
      </c>
      <c r="Q661" s="29">
        <v>26</v>
      </c>
      <c r="R661" s="30" t="s">
        <v>83</v>
      </c>
      <c r="S661" s="8" t="str">
        <f t="shared" si="22"/>
        <v>-</v>
      </c>
      <c r="T661" s="8" t="s">
        <v>1894</v>
      </c>
      <c r="U661" s="31">
        <v>51</v>
      </c>
      <c r="V661" s="31" t="s">
        <v>1644</v>
      </c>
      <c r="W661" s="118"/>
      <c r="X661" s="60"/>
      <c r="Y661" s="6" t="s">
        <v>2014</v>
      </c>
    </row>
    <row r="662" spans="1:25" ht="30" customHeight="1" x14ac:dyDescent="0.15">
      <c r="A662" s="4"/>
      <c r="B662" s="10" t="s">
        <v>1536</v>
      </c>
      <c r="C662" s="10" t="s">
        <v>1538</v>
      </c>
      <c r="D662" s="24" t="s">
        <v>1415</v>
      </c>
      <c r="E662" s="18" t="s">
        <v>952</v>
      </c>
      <c r="F662" s="8" t="s">
        <v>314</v>
      </c>
      <c r="G662" s="8" t="s">
        <v>525</v>
      </c>
      <c r="H662" s="10" t="s">
        <v>1000</v>
      </c>
      <c r="I662" s="8"/>
      <c r="J662" s="8" t="s">
        <v>69</v>
      </c>
      <c r="K662" s="8" t="s">
        <v>72</v>
      </c>
      <c r="L662" s="8">
        <v>30</v>
      </c>
      <c r="M662" s="11" t="s">
        <v>349</v>
      </c>
      <c r="N662" s="8" t="s">
        <v>1882</v>
      </c>
      <c r="O662" s="12">
        <v>66</v>
      </c>
      <c r="P662" s="20" t="s">
        <v>1892</v>
      </c>
      <c r="Q662" s="29">
        <v>22</v>
      </c>
      <c r="R662" s="30" t="s">
        <v>83</v>
      </c>
      <c r="S662" s="8" t="str">
        <f t="shared" si="22"/>
        <v>-</v>
      </c>
      <c r="T662" s="8" t="s">
        <v>1894</v>
      </c>
      <c r="U662" s="31">
        <v>32</v>
      </c>
      <c r="V662" s="31" t="s">
        <v>1644</v>
      </c>
      <c r="W662" s="118"/>
      <c r="X662" s="60"/>
      <c r="Y662" s="6" t="s">
        <v>2080</v>
      </c>
    </row>
    <row r="663" spans="1:25" ht="30" customHeight="1" x14ac:dyDescent="0.15">
      <c r="A663" s="4"/>
      <c r="B663" s="10" t="s">
        <v>1536</v>
      </c>
      <c r="C663" s="10" t="s">
        <v>1538</v>
      </c>
      <c r="D663" s="24" t="s">
        <v>1415</v>
      </c>
      <c r="E663" s="18" t="s">
        <v>952</v>
      </c>
      <c r="F663" s="8" t="s">
        <v>314</v>
      </c>
      <c r="G663" s="8" t="s">
        <v>530</v>
      </c>
      <c r="H663" s="10" t="s">
        <v>1001</v>
      </c>
      <c r="I663" s="8"/>
      <c r="J663" s="8" t="s">
        <v>69</v>
      </c>
      <c r="K663" s="8" t="s">
        <v>70</v>
      </c>
      <c r="L663" s="8">
        <v>19</v>
      </c>
      <c r="M663" s="11" t="s">
        <v>349</v>
      </c>
      <c r="N663" s="8" t="s">
        <v>1882</v>
      </c>
      <c r="O663" s="12">
        <v>83.95</v>
      </c>
      <c r="P663" s="20" t="s">
        <v>1892</v>
      </c>
      <c r="Q663" s="29">
        <v>19</v>
      </c>
      <c r="R663" s="30" t="s">
        <v>83</v>
      </c>
      <c r="S663" s="8" t="str">
        <f t="shared" si="22"/>
        <v>-</v>
      </c>
      <c r="T663" s="8" t="s">
        <v>1894</v>
      </c>
      <c r="U663" s="31">
        <v>112</v>
      </c>
      <c r="V663" s="31" t="s">
        <v>1644</v>
      </c>
      <c r="W663" s="118"/>
      <c r="X663" s="60"/>
      <c r="Y663" s="6" t="s">
        <v>2015</v>
      </c>
    </row>
    <row r="664" spans="1:25" ht="30" customHeight="1" x14ac:dyDescent="0.15">
      <c r="A664" s="4"/>
      <c r="B664" s="10" t="s">
        <v>1536</v>
      </c>
      <c r="C664" s="10" t="s">
        <v>1538</v>
      </c>
      <c r="D664" s="24" t="s">
        <v>1415</v>
      </c>
      <c r="E664" s="18" t="s">
        <v>952</v>
      </c>
      <c r="F664" s="8" t="s">
        <v>314</v>
      </c>
      <c r="G664" s="8" t="s">
        <v>398</v>
      </c>
      <c r="H664" s="10" t="s">
        <v>1002</v>
      </c>
      <c r="I664" s="8"/>
      <c r="J664" s="8" t="s">
        <v>69</v>
      </c>
      <c r="K664" s="8" t="s">
        <v>105</v>
      </c>
      <c r="L664" s="8">
        <v>25</v>
      </c>
      <c r="M664" s="11" t="s">
        <v>349</v>
      </c>
      <c r="N664" s="8" t="s">
        <v>1882</v>
      </c>
      <c r="O664" s="12">
        <v>78</v>
      </c>
      <c r="P664" s="20" t="s">
        <v>1892</v>
      </c>
      <c r="Q664" s="29">
        <v>22</v>
      </c>
      <c r="R664" s="30" t="s">
        <v>83</v>
      </c>
      <c r="S664" s="8" t="str">
        <f t="shared" si="22"/>
        <v>-</v>
      </c>
      <c r="T664" s="8" t="s">
        <v>1894</v>
      </c>
      <c r="U664" s="31">
        <v>42</v>
      </c>
      <c r="V664" s="31" t="s">
        <v>1644</v>
      </c>
      <c r="W664" s="118"/>
      <c r="X664" s="60"/>
      <c r="Y664" s="6" t="s">
        <v>2016</v>
      </c>
    </row>
    <row r="665" spans="1:25" ht="30" customHeight="1" x14ac:dyDescent="0.15">
      <c r="A665" s="4"/>
      <c r="B665" s="10" t="s">
        <v>1536</v>
      </c>
      <c r="C665" s="10" t="s">
        <v>1538</v>
      </c>
      <c r="D665" s="24" t="s">
        <v>1415</v>
      </c>
      <c r="E665" s="18" t="s">
        <v>952</v>
      </c>
      <c r="F665" s="8" t="s">
        <v>314</v>
      </c>
      <c r="G665" s="8" t="s">
        <v>398</v>
      </c>
      <c r="H665" s="10" t="s">
        <v>1003</v>
      </c>
      <c r="I665" s="8"/>
      <c r="J665" s="8" t="s">
        <v>69</v>
      </c>
      <c r="K665" s="8" t="s">
        <v>103</v>
      </c>
      <c r="L665" s="8">
        <v>31</v>
      </c>
      <c r="M665" s="11" t="s">
        <v>349</v>
      </c>
      <c r="N665" s="8" t="s">
        <v>1882</v>
      </c>
      <c r="O665" s="12">
        <v>31.96</v>
      </c>
      <c r="P665" s="20" t="s">
        <v>1892</v>
      </c>
      <c r="Q665" s="29">
        <v>9</v>
      </c>
      <c r="R665" s="30" t="s">
        <v>83</v>
      </c>
      <c r="S665" s="8" t="str">
        <f t="shared" si="22"/>
        <v>-</v>
      </c>
      <c r="T665" s="8" t="s">
        <v>1894</v>
      </c>
      <c r="U665" s="31">
        <v>26</v>
      </c>
      <c r="V665" s="31" t="s">
        <v>1644</v>
      </c>
      <c r="W665" s="118"/>
      <c r="X665" s="60"/>
      <c r="Y665" s="6" t="s">
        <v>2017</v>
      </c>
    </row>
    <row r="666" spans="1:25" ht="30" customHeight="1" x14ac:dyDescent="0.15">
      <c r="A666" s="4"/>
      <c r="B666" s="10" t="s">
        <v>1536</v>
      </c>
      <c r="C666" s="10" t="s">
        <v>1538</v>
      </c>
      <c r="D666" s="24" t="s">
        <v>1415</v>
      </c>
      <c r="E666" s="18" t="s">
        <v>952</v>
      </c>
      <c r="F666" s="8" t="s">
        <v>451</v>
      </c>
      <c r="G666" s="8" t="s">
        <v>466</v>
      </c>
      <c r="H666" s="10" t="s">
        <v>1004</v>
      </c>
      <c r="I666" s="8" t="s">
        <v>66</v>
      </c>
      <c r="J666" s="8" t="s">
        <v>69</v>
      </c>
      <c r="K666" s="8" t="s">
        <v>103</v>
      </c>
      <c r="L666" s="8">
        <v>31</v>
      </c>
      <c r="M666" s="11" t="s">
        <v>349</v>
      </c>
      <c r="N666" s="8" t="s">
        <v>1882</v>
      </c>
      <c r="O666" s="12">
        <v>26.88</v>
      </c>
      <c r="P666" s="20" t="s">
        <v>1892</v>
      </c>
      <c r="Q666" s="29">
        <v>15</v>
      </c>
      <c r="R666" s="30" t="s">
        <v>83</v>
      </c>
      <c r="S666" s="8" t="str">
        <f t="shared" si="22"/>
        <v>-</v>
      </c>
      <c r="T666" s="8" t="s">
        <v>1894</v>
      </c>
      <c r="U666" s="31" t="s">
        <v>1797</v>
      </c>
      <c r="V666" s="31" t="s">
        <v>1644</v>
      </c>
      <c r="W666" s="118"/>
      <c r="X666" s="60" t="s">
        <v>2285</v>
      </c>
      <c r="Y666" s="6" t="s">
        <v>2018</v>
      </c>
    </row>
    <row r="667" spans="1:25" ht="30" customHeight="1" x14ac:dyDescent="0.15">
      <c r="A667" s="4"/>
      <c r="B667" s="10" t="s">
        <v>1536</v>
      </c>
      <c r="C667" s="10" t="s">
        <v>1538</v>
      </c>
      <c r="D667" s="24" t="s">
        <v>1415</v>
      </c>
      <c r="E667" s="18" t="s">
        <v>952</v>
      </c>
      <c r="F667" s="8" t="s">
        <v>451</v>
      </c>
      <c r="G667" s="8" t="s">
        <v>452</v>
      </c>
      <c r="H667" s="86" t="s">
        <v>2081</v>
      </c>
      <c r="I667" s="8"/>
      <c r="J667" s="8" t="s">
        <v>69</v>
      </c>
      <c r="K667" s="8" t="s">
        <v>103</v>
      </c>
      <c r="L667" s="8">
        <v>31</v>
      </c>
      <c r="M667" s="11" t="s">
        <v>349</v>
      </c>
      <c r="N667" s="8" t="s">
        <v>1882</v>
      </c>
      <c r="O667" s="12">
        <v>14.84</v>
      </c>
      <c r="P667" s="20" t="s">
        <v>1892</v>
      </c>
      <c r="Q667" s="29">
        <v>14</v>
      </c>
      <c r="R667" s="30" t="s">
        <v>83</v>
      </c>
      <c r="S667" s="8" t="str">
        <f t="shared" si="22"/>
        <v>-</v>
      </c>
      <c r="T667" s="8" t="s">
        <v>1894</v>
      </c>
      <c r="U667" s="31">
        <v>2</v>
      </c>
      <c r="V667" s="31" t="s">
        <v>1644</v>
      </c>
      <c r="W667" s="118"/>
      <c r="X667" s="60"/>
      <c r="Y667" s="6" t="s">
        <v>2019</v>
      </c>
    </row>
    <row r="668" spans="1:25" ht="30" customHeight="1" x14ac:dyDescent="0.15">
      <c r="A668" s="4"/>
      <c r="B668" s="10" t="s">
        <v>1536</v>
      </c>
      <c r="C668" s="10" t="s">
        <v>1538</v>
      </c>
      <c r="D668" s="24" t="s">
        <v>1415</v>
      </c>
      <c r="E668" s="18" t="s">
        <v>952</v>
      </c>
      <c r="F668" s="8" t="s">
        <v>451</v>
      </c>
      <c r="G668" s="8" t="s">
        <v>452</v>
      </c>
      <c r="H668" s="86" t="s">
        <v>2082</v>
      </c>
      <c r="I668" s="8"/>
      <c r="J668" s="8" t="s">
        <v>69</v>
      </c>
      <c r="K668" s="8" t="s">
        <v>199</v>
      </c>
      <c r="L668" s="8">
        <v>13</v>
      </c>
      <c r="M668" s="11" t="s">
        <v>349</v>
      </c>
      <c r="N668" s="8" t="s">
        <v>1884</v>
      </c>
      <c r="O668" s="12">
        <v>18.399999999999999</v>
      </c>
      <c r="P668" s="20" t="s">
        <v>1892</v>
      </c>
      <c r="Q668" s="29">
        <v>14</v>
      </c>
      <c r="R668" s="30" t="s">
        <v>83</v>
      </c>
      <c r="S668" s="8" t="str">
        <f t="shared" si="22"/>
        <v>-</v>
      </c>
      <c r="T668" s="8" t="s">
        <v>1894</v>
      </c>
      <c r="U668" s="31">
        <v>5</v>
      </c>
      <c r="V668" s="31" t="s">
        <v>1644</v>
      </c>
      <c r="W668" s="118"/>
      <c r="X668" s="60"/>
      <c r="Y668" s="6" t="s">
        <v>2020</v>
      </c>
    </row>
    <row r="669" spans="1:25" ht="30" customHeight="1" x14ac:dyDescent="0.15">
      <c r="A669" s="4"/>
      <c r="B669" s="10" t="s">
        <v>1536</v>
      </c>
      <c r="C669" s="10" t="s">
        <v>1538</v>
      </c>
      <c r="D669" s="24" t="s">
        <v>1415</v>
      </c>
      <c r="E669" s="18" t="s">
        <v>952</v>
      </c>
      <c r="F669" s="8" t="s">
        <v>451</v>
      </c>
      <c r="G669" s="8" t="s">
        <v>466</v>
      </c>
      <c r="H669" s="86" t="s">
        <v>2083</v>
      </c>
      <c r="I669" s="8"/>
      <c r="J669" s="8" t="s">
        <v>69</v>
      </c>
      <c r="K669" s="8" t="s">
        <v>26</v>
      </c>
      <c r="L669" s="8">
        <v>28</v>
      </c>
      <c r="M669" s="11" t="s">
        <v>349</v>
      </c>
      <c r="N669" s="8" t="s">
        <v>1882</v>
      </c>
      <c r="O669" s="12">
        <v>22.77</v>
      </c>
      <c r="P669" s="20" t="s">
        <v>1892</v>
      </c>
      <c r="Q669" s="29">
        <v>23</v>
      </c>
      <c r="R669" s="30" t="s">
        <v>83</v>
      </c>
      <c r="S669" s="8" t="str">
        <f t="shared" si="22"/>
        <v>-</v>
      </c>
      <c r="T669" s="8" t="s">
        <v>1894</v>
      </c>
      <c r="U669" s="31">
        <v>3</v>
      </c>
      <c r="V669" s="31" t="s">
        <v>1644</v>
      </c>
      <c r="W669" s="118"/>
      <c r="X669" s="60"/>
      <c r="Y669" s="6" t="s">
        <v>2021</v>
      </c>
    </row>
    <row r="670" spans="1:25" ht="30" customHeight="1" x14ac:dyDescent="0.15">
      <c r="A670" s="4"/>
      <c r="B670" s="10" t="s">
        <v>1536</v>
      </c>
      <c r="C670" s="10" t="s">
        <v>1538</v>
      </c>
      <c r="D670" s="24" t="s">
        <v>1415</v>
      </c>
      <c r="E670" s="18" t="s">
        <v>952</v>
      </c>
      <c r="F670" s="8" t="s">
        <v>264</v>
      </c>
      <c r="G670" s="8" t="s">
        <v>392</v>
      </c>
      <c r="H670" s="86" t="s">
        <v>1005</v>
      </c>
      <c r="I670" s="8"/>
      <c r="J670" s="8" t="s">
        <v>2</v>
      </c>
      <c r="K670" s="8" t="s">
        <v>103</v>
      </c>
      <c r="L670" s="8">
        <v>31</v>
      </c>
      <c r="M670" s="11" t="s">
        <v>349</v>
      </c>
      <c r="N670" s="8" t="s">
        <v>1882</v>
      </c>
      <c r="O670" s="12">
        <v>338.3</v>
      </c>
      <c r="P670" s="20" t="s">
        <v>1892</v>
      </c>
      <c r="Q670" s="29">
        <v>34</v>
      </c>
      <c r="R670" s="30" t="s">
        <v>83</v>
      </c>
      <c r="S670" s="8" t="str">
        <f t="shared" si="22"/>
        <v>-</v>
      </c>
      <c r="T670" s="8" t="s">
        <v>1894</v>
      </c>
      <c r="U670" s="31">
        <v>383</v>
      </c>
      <c r="V670" s="31" t="s">
        <v>1644</v>
      </c>
      <c r="W670" s="118"/>
      <c r="X670" s="60"/>
      <c r="Y670" s="6" t="s">
        <v>2084</v>
      </c>
    </row>
    <row r="671" spans="1:25" ht="30" customHeight="1" x14ac:dyDescent="0.15">
      <c r="A671" s="4"/>
      <c r="B671" s="10" t="s">
        <v>1536</v>
      </c>
      <c r="C671" s="10" t="s">
        <v>1538</v>
      </c>
      <c r="D671" s="24" t="s">
        <v>1415</v>
      </c>
      <c r="E671" s="18" t="s">
        <v>952</v>
      </c>
      <c r="F671" s="8" t="s">
        <v>264</v>
      </c>
      <c r="G671" s="8" t="s">
        <v>264</v>
      </c>
      <c r="H671" s="86" t="s">
        <v>1006</v>
      </c>
      <c r="I671" s="8"/>
      <c r="J671" s="8" t="s">
        <v>3</v>
      </c>
      <c r="K671" s="8" t="s">
        <v>72</v>
      </c>
      <c r="L671" s="8">
        <v>30</v>
      </c>
      <c r="M671" s="11" t="s">
        <v>349</v>
      </c>
      <c r="N671" s="8" t="s">
        <v>1883</v>
      </c>
      <c r="O671" s="12">
        <v>22</v>
      </c>
      <c r="P671" s="20" t="s">
        <v>1892</v>
      </c>
      <c r="Q671" s="29">
        <v>10</v>
      </c>
      <c r="R671" s="30" t="s">
        <v>83</v>
      </c>
      <c r="S671" s="8" t="str">
        <f t="shared" si="22"/>
        <v>-</v>
      </c>
      <c r="T671" s="8" t="s">
        <v>1894</v>
      </c>
      <c r="U671" s="31">
        <v>0</v>
      </c>
      <c r="V671" s="31" t="s">
        <v>1644</v>
      </c>
      <c r="W671" s="118"/>
      <c r="X671" s="60"/>
      <c r="Y671" s="6" t="s">
        <v>2022</v>
      </c>
    </row>
    <row r="672" spans="1:25" ht="30" customHeight="1" x14ac:dyDescent="0.15">
      <c r="A672" s="4"/>
      <c r="B672" s="10" t="s">
        <v>1536</v>
      </c>
      <c r="C672" s="10" t="s">
        <v>1538</v>
      </c>
      <c r="D672" s="24" t="s">
        <v>1415</v>
      </c>
      <c r="E672" s="18" t="s">
        <v>952</v>
      </c>
      <c r="F672" s="8" t="s">
        <v>264</v>
      </c>
      <c r="G672" s="8" t="s">
        <v>264</v>
      </c>
      <c r="H672" s="86" t="s">
        <v>1007</v>
      </c>
      <c r="I672" s="8"/>
      <c r="J672" s="8" t="s">
        <v>3</v>
      </c>
      <c r="K672" s="8" t="s">
        <v>197</v>
      </c>
      <c r="L672" s="8" t="s">
        <v>1881</v>
      </c>
      <c r="M672" s="11" t="s">
        <v>349</v>
      </c>
      <c r="N672" s="8" t="s">
        <v>2286</v>
      </c>
      <c r="O672" s="12">
        <v>19.8</v>
      </c>
      <c r="P672" s="20" t="s">
        <v>1895</v>
      </c>
      <c r="Q672" s="29">
        <v>13</v>
      </c>
      <c r="R672" s="30" t="s">
        <v>83</v>
      </c>
      <c r="S672" s="8" t="str">
        <f t="shared" si="22"/>
        <v>-</v>
      </c>
      <c r="T672" s="8" t="s">
        <v>1894</v>
      </c>
      <c r="U672" s="31">
        <v>10</v>
      </c>
      <c r="V672" s="31" t="s">
        <v>1644</v>
      </c>
      <c r="W672" s="118"/>
      <c r="X672" s="60"/>
      <c r="Y672" s="6" t="s">
        <v>2023</v>
      </c>
    </row>
    <row r="673" spans="1:25" ht="30" customHeight="1" x14ac:dyDescent="0.15">
      <c r="A673" s="4"/>
      <c r="B673" s="10" t="s">
        <v>1536</v>
      </c>
      <c r="C673" s="10" t="s">
        <v>1538</v>
      </c>
      <c r="D673" s="24" t="s">
        <v>1415</v>
      </c>
      <c r="E673" s="18" t="s">
        <v>952</v>
      </c>
      <c r="F673" s="8" t="s">
        <v>264</v>
      </c>
      <c r="G673" s="8" t="s">
        <v>392</v>
      </c>
      <c r="H673" s="86" t="s">
        <v>1008</v>
      </c>
      <c r="I673" s="8"/>
      <c r="J673" s="8" t="s">
        <v>3</v>
      </c>
      <c r="K673" s="8" t="s">
        <v>72</v>
      </c>
      <c r="L673" s="8">
        <v>30</v>
      </c>
      <c r="M673" s="11" t="s">
        <v>349</v>
      </c>
      <c r="N673" s="8" t="s">
        <v>1883</v>
      </c>
      <c r="O673" s="12">
        <v>22</v>
      </c>
      <c r="P673" s="20" t="s">
        <v>1892</v>
      </c>
      <c r="Q673" s="29">
        <v>6</v>
      </c>
      <c r="R673" s="30" t="s">
        <v>83</v>
      </c>
      <c r="S673" s="8" t="str">
        <f t="shared" si="22"/>
        <v>-</v>
      </c>
      <c r="T673" s="8" t="s">
        <v>1894</v>
      </c>
      <c r="U673" s="31">
        <v>7</v>
      </c>
      <c r="V673" s="31" t="s">
        <v>1644</v>
      </c>
      <c r="W673" s="118"/>
      <c r="X673" s="60"/>
      <c r="Y673" s="6" t="s">
        <v>2024</v>
      </c>
    </row>
    <row r="674" spans="1:25" ht="30" customHeight="1" x14ac:dyDescent="0.15">
      <c r="A674" s="4"/>
      <c r="B674" s="10" t="s">
        <v>1536</v>
      </c>
      <c r="C674" s="10" t="s">
        <v>1538</v>
      </c>
      <c r="D674" s="24" t="s">
        <v>1415</v>
      </c>
      <c r="E674" s="18" t="s">
        <v>952</v>
      </c>
      <c r="F674" s="8" t="s">
        <v>264</v>
      </c>
      <c r="G674" s="8" t="s">
        <v>280</v>
      </c>
      <c r="H674" s="86" t="s">
        <v>1009</v>
      </c>
      <c r="I674" s="8"/>
      <c r="J674" s="8" t="s">
        <v>3</v>
      </c>
      <c r="K674" s="8" t="s">
        <v>197</v>
      </c>
      <c r="L674" s="8" t="s">
        <v>1881</v>
      </c>
      <c r="M674" s="11" t="s">
        <v>349</v>
      </c>
      <c r="N674" s="8" t="s">
        <v>2286</v>
      </c>
      <c r="O674" s="12">
        <v>22</v>
      </c>
      <c r="P674" s="20" t="s">
        <v>1895</v>
      </c>
      <c r="Q674" s="29">
        <v>11</v>
      </c>
      <c r="R674" s="30" t="s">
        <v>83</v>
      </c>
      <c r="S674" s="8" t="str">
        <f t="shared" ref="S674:S732" si="23">IF(R674="-","-",IF(ISNUMBER(R674),IF(R674&gt;=0.6,"A",IF(R674&gt;=0.3,"B","C")),"C"))</f>
        <v>-</v>
      </c>
      <c r="T674" s="8" t="s">
        <v>1894</v>
      </c>
      <c r="U674" s="31">
        <v>6</v>
      </c>
      <c r="V674" s="31" t="s">
        <v>1644</v>
      </c>
      <c r="W674" s="118"/>
      <c r="X674" s="60"/>
      <c r="Y674" s="6" t="s">
        <v>2025</v>
      </c>
    </row>
    <row r="675" spans="1:25" ht="30" customHeight="1" x14ac:dyDescent="0.15">
      <c r="A675" s="4"/>
      <c r="B675" s="10" t="s">
        <v>1536</v>
      </c>
      <c r="C675" s="10" t="s">
        <v>1538</v>
      </c>
      <c r="D675" s="24" t="s">
        <v>1415</v>
      </c>
      <c r="E675" s="18" t="s">
        <v>952</v>
      </c>
      <c r="F675" s="8" t="s">
        <v>264</v>
      </c>
      <c r="G675" s="8" t="s">
        <v>280</v>
      </c>
      <c r="H675" s="86" t="s">
        <v>1010</v>
      </c>
      <c r="I675" s="8"/>
      <c r="J675" s="8" t="s">
        <v>3</v>
      </c>
      <c r="K675" s="8" t="s">
        <v>29</v>
      </c>
      <c r="L675" s="8">
        <v>39</v>
      </c>
      <c r="M675" s="11" t="s">
        <v>349</v>
      </c>
      <c r="N675" s="8" t="s">
        <v>1883</v>
      </c>
      <c r="O675" s="12">
        <v>16.5</v>
      </c>
      <c r="P675" s="20" t="s">
        <v>1892</v>
      </c>
      <c r="Q675" s="29">
        <v>11</v>
      </c>
      <c r="R675" s="30" t="s">
        <v>83</v>
      </c>
      <c r="S675" s="8" t="str">
        <f t="shared" si="23"/>
        <v>-</v>
      </c>
      <c r="T675" s="8" t="s">
        <v>1894</v>
      </c>
      <c r="U675" s="31">
        <v>2</v>
      </c>
      <c r="V675" s="31" t="s">
        <v>1644</v>
      </c>
      <c r="W675" s="118"/>
      <c r="X675" s="60"/>
      <c r="Y675" s="6" t="s">
        <v>2026</v>
      </c>
    </row>
    <row r="676" spans="1:25" ht="33" customHeight="1" x14ac:dyDescent="0.15">
      <c r="A676" s="4"/>
      <c r="B676" s="10" t="s">
        <v>1536</v>
      </c>
      <c r="C676" s="10" t="s">
        <v>1538</v>
      </c>
      <c r="D676" s="24" t="s">
        <v>1415</v>
      </c>
      <c r="E676" s="18" t="s">
        <v>952</v>
      </c>
      <c r="F676" s="8" t="s">
        <v>264</v>
      </c>
      <c r="G676" s="8" t="s">
        <v>468</v>
      </c>
      <c r="H676" s="10" t="s">
        <v>1878</v>
      </c>
      <c r="I676" s="8" t="s">
        <v>1892</v>
      </c>
      <c r="J676" s="8" t="s">
        <v>69</v>
      </c>
      <c r="K676" s="8" t="s">
        <v>4</v>
      </c>
      <c r="L676" s="8">
        <v>46</v>
      </c>
      <c r="M676" s="11" t="s">
        <v>349</v>
      </c>
      <c r="N676" s="8" t="s">
        <v>1883</v>
      </c>
      <c r="O676" s="12">
        <v>486</v>
      </c>
      <c r="P676" s="20" t="s">
        <v>1892</v>
      </c>
      <c r="Q676" s="29">
        <v>23</v>
      </c>
      <c r="R676" s="30" t="s">
        <v>83</v>
      </c>
      <c r="S676" s="8" t="str">
        <f t="shared" si="23"/>
        <v>-</v>
      </c>
      <c r="T676" s="8" t="s">
        <v>1894</v>
      </c>
      <c r="U676" s="31" t="s">
        <v>1797</v>
      </c>
      <c r="V676" s="31" t="s">
        <v>1644</v>
      </c>
      <c r="W676" s="118"/>
      <c r="X676" s="112" t="s">
        <v>2441</v>
      </c>
      <c r="Y676" s="6" t="s">
        <v>2085</v>
      </c>
    </row>
    <row r="677" spans="1:25" ht="30" customHeight="1" x14ac:dyDescent="0.15">
      <c r="A677" s="4"/>
      <c r="B677" s="10" t="s">
        <v>1536</v>
      </c>
      <c r="C677" s="10" t="s">
        <v>1538</v>
      </c>
      <c r="D677" s="24" t="s">
        <v>1415</v>
      </c>
      <c r="E677" s="18" t="s">
        <v>952</v>
      </c>
      <c r="F677" s="8" t="s">
        <v>537</v>
      </c>
      <c r="G677" s="8" t="s">
        <v>537</v>
      </c>
      <c r="H677" s="10" t="s">
        <v>1011</v>
      </c>
      <c r="I677" s="8"/>
      <c r="J677" s="8" t="s">
        <v>69</v>
      </c>
      <c r="K677" s="8" t="s">
        <v>74</v>
      </c>
      <c r="L677" s="8">
        <v>29</v>
      </c>
      <c r="M677" s="11" t="s">
        <v>349</v>
      </c>
      <c r="N677" s="8" t="s">
        <v>1882</v>
      </c>
      <c r="O677" s="12">
        <v>46.2</v>
      </c>
      <c r="P677" s="20" t="s">
        <v>1892</v>
      </c>
      <c r="Q677" s="29">
        <v>12</v>
      </c>
      <c r="R677" s="30" t="s">
        <v>83</v>
      </c>
      <c r="S677" s="8" t="str">
        <f t="shared" si="23"/>
        <v>-</v>
      </c>
      <c r="T677" s="8" t="s">
        <v>1894</v>
      </c>
      <c r="U677" s="31">
        <v>15</v>
      </c>
      <c r="V677" s="31" t="s">
        <v>1644</v>
      </c>
      <c r="W677" s="118"/>
      <c r="X677" s="60"/>
      <c r="Y677" s="6" t="s">
        <v>2027</v>
      </c>
    </row>
    <row r="678" spans="1:25" ht="30" customHeight="1" x14ac:dyDescent="0.15">
      <c r="A678" s="4"/>
      <c r="B678" s="10" t="s">
        <v>1536</v>
      </c>
      <c r="C678" s="10" t="s">
        <v>1538</v>
      </c>
      <c r="D678" s="24" t="s">
        <v>1415</v>
      </c>
      <c r="E678" s="18" t="s">
        <v>952</v>
      </c>
      <c r="F678" s="8" t="s">
        <v>537</v>
      </c>
      <c r="G678" s="8" t="s">
        <v>537</v>
      </c>
      <c r="H678" s="10" t="s">
        <v>1012</v>
      </c>
      <c r="I678" s="8"/>
      <c r="J678" s="8" t="s">
        <v>69</v>
      </c>
      <c r="K678" s="8" t="s">
        <v>30</v>
      </c>
      <c r="L678" s="8">
        <v>35</v>
      </c>
      <c r="M678" s="11" t="s">
        <v>349</v>
      </c>
      <c r="N678" s="8" t="s">
        <v>1882</v>
      </c>
      <c r="O678" s="12">
        <v>27.75</v>
      </c>
      <c r="P678" s="20" t="s">
        <v>1892</v>
      </c>
      <c r="Q678" s="29">
        <v>16</v>
      </c>
      <c r="R678" s="30" t="s">
        <v>83</v>
      </c>
      <c r="S678" s="8" t="str">
        <f t="shared" si="23"/>
        <v>-</v>
      </c>
      <c r="T678" s="8" t="s">
        <v>1894</v>
      </c>
      <c r="U678" s="31">
        <v>19</v>
      </c>
      <c r="V678" s="31" t="s">
        <v>1644</v>
      </c>
      <c r="W678" s="118"/>
      <c r="X678" s="60"/>
      <c r="Y678" s="97" t="s">
        <v>2028</v>
      </c>
    </row>
    <row r="679" spans="1:25" ht="30" customHeight="1" x14ac:dyDescent="0.15">
      <c r="A679" s="4"/>
      <c r="B679" s="10" t="s">
        <v>1536</v>
      </c>
      <c r="C679" s="10" t="s">
        <v>1538</v>
      </c>
      <c r="D679" s="24" t="s">
        <v>1415</v>
      </c>
      <c r="E679" s="18" t="s">
        <v>952</v>
      </c>
      <c r="F679" s="8" t="s">
        <v>537</v>
      </c>
      <c r="G679" s="8" t="s">
        <v>537</v>
      </c>
      <c r="H679" s="10" t="s">
        <v>1013</v>
      </c>
      <c r="I679" s="8"/>
      <c r="J679" s="8" t="s">
        <v>69</v>
      </c>
      <c r="K679" s="8" t="s">
        <v>13</v>
      </c>
      <c r="L679" s="8">
        <v>42</v>
      </c>
      <c r="M679" s="11" t="s">
        <v>349</v>
      </c>
      <c r="N679" s="8" t="s">
        <v>1883</v>
      </c>
      <c r="O679" s="12">
        <v>52.92</v>
      </c>
      <c r="P679" s="20" t="s">
        <v>1892</v>
      </c>
      <c r="Q679" s="29">
        <v>20</v>
      </c>
      <c r="R679" s="30" t="s">
        <v>83</v>
      </c>
      <c r="S679" s="8" t="str">
        <f t="shared" si="23"/>
        <v>-</v>
      </c>
      <c r="T679" s="8" t="s">
        <v>1894</v>
      </c>
      <c r="U679" s="31">
        <v>22</v>
      </c>
      <c r="V679" s="31" t="s">
        <v>1644</v>
      </c>
      <c r="W679" s="118"/>
      <c r="X679" s="60"/>
      <c r="Y679" s="6" t="s">
        <v>2029</v>
      </c>
    </row>
    <row r="680" spans="1:25" ht="30" customHeight="1" x14ac:dyDescent="0.15">
      <c r="A680" s="4"/>
      <c r="B680" s="10" t="s">
        <v>1536</v>
      </c>
      <c r="C680" s="10" t="s">
        <v>1538</v>
      </c>
      <c r="D680" s="24" t="s">
        <v>1415</v>
      </c>
      <c r="E680" s="18" t="s">
        <v>952</v>
      </c>
      <c r="F680" s="8" t="s">
        <v>537</v>
      </c>
      <c r="G680" s="8" t="s">
        <v>537</v>
      </c>
      <c r="H680" s="10" t="s">
        <v>1014</v>
      </c>
      <c r="I680" s="8"/>
      <c r="J680" s="8" t="s">
        <v>69</v>
      </c>
      <c r="K680" s="8" t="s">
        <v>78</v>
      </c>
      <c r="L680" s="8">
        <v>33</v>
      </c>
      <c r="M680" s="11" t="s">
        <v>349</v>
      </c>
      <c r="N680" s="8" t="s">
        <v>1882</v>
      </c>
      <c r="O680" s="12">
        <v>43.2</v>
      </c>
      <c r="P680" s="20" t="s">
        <v>1892</v>
      </c>
      <c r="Q680" s="29">
        <v>24</v>
      </c>
      <c r="R680" s="30" t="s">
        <v>83</v>
      </c>
      <c r="S680" s="8" t="str">
        <f t="shared" si="23"/>
        <v>-</v>
      </c>
      <c r="T680" s="8" t="s">
        <v>1894</v>
      </c>
      <c r="U680" s="31">
        <v>15</v>
      </c>
      <c r="V680" s="31" t="s">
        <v>1644</v>
      </c>
      <c r="W680" s="118"/>
      <c r="X680" s="60"/>
      <c r="Y680" s="6" t="s">
        <v>2030</v>
      </c>
    </row>
    <row r="681" spans="1:25" ht="30" customHeight="1" x14ac:dyDescent="0.15">
      <c r="A681" s="4"/>
      <c r="B681" s="10" t="s">
        <v>1536</v>
      </c>
      <c r="C681" s="10" t="s">
        <v>1538</v>
      </c>
      <c r="D681" s="24" t="s">
        <v>1415</v>
      </c>
      <c r="E681" s="18" t="s">
        <v>952</v>
      </c>
      <c r="F681" s="8" t="s">
        <v>537</v>
      </c>
      <c r="G681" s="8" t="s">
        <v>537</v>
      </c>
      <c r="H681" s="86" t="s">
        <v>1015</v>
      </c>
      <c r="I681" s="8"/>
      <c r="J681" s="8" t="s">
        <v>69</v>
      </c>
      <c r="K681" s="8" t="s">
        <v>7</v>
      </c>
      <c r="L681" s="8">
        <v>56</v>
      </c>
      <c r="M681" s="11" t="s">
        <v>349</v>
      </c>
      <c r="N681" s="8" t="s">
        <v>1883</v>
      </c>
      <c r="O681" s="12">
        <v>35.36</v>
      </c>
      <c r="P681" s="20" t="s">
        <v>1895</v>
      </c>
      <c r="Q681" s="29">
        <v>17</v>
      </c>
      <c r="R681" s="30" t="s">
        <v>83</v>
      </c>
      <c r="S681" s="8" t="str">
        <f t="shared" si="23"/>
        <v>-</v>
      </c>
      <c r="T681" s="8" t="s">
        <v>1894</v>
      </c>
      <c r="U681" s="31" t="s">
        <v>1797</v>
      </c>
      <c r="V681" s="31" t="s">
        <v>1644</v>
      </c>
      <c r="W681" s="118"/>
      <c r="X681" s="60"/>
      <c r="Y681" s="6" t="s">
        <v>2031</v>
      </c>
    </row>
    <row r="682" spans="1:25" ht="30" customHeight="1" x14ac:dyDescent="0.15">
      <c r="A682" s="4"/>
      <c r="B682" s="10" t="s">
        <v>1536</v>
      </c>
      <c r="C682" s="10" t="s">
        <v>1538</v>
      </c>
      <c r="D682" s="24" t="s">
        <v>1415</v>
      </c>
      <c r="E682" s="18" t="s">
        <v>952</v>
      </c>
      <c r="F682" s="8" t="s">
        <v>321</v>
      </c>
      <c r="G682" s="8" t="s">
        <v>539</v>
      </c>
      <c r="H682" s="86" t="s">
        <v>1016</v>
      </c>
      <c r="I682" s="8"/>
      <c r="J682" s="8" t="s">
        <v>69</v>
      </c>
      <c r="K682" s="8" t="s">
        <v>13</v>
      </c>
      <c r="L682" s="8">
        <v>42</v>
      </c>
      <c r="M682" s="11" t="s">
        <v>349</v>
      </c>
      <c r="N682" s="8" t="s">
        <v>1883</v>
      </c>
      <c r="O682" s="12">
        <v>31.96</v>
      </c>
      <c r="P682" s="20" t="s">
        <v>1892</v>
      </c>
      <c r="Q682" s="29">
        <v>15</v>
      </c>
      <c r="R682" s="30" t="s">
        <v>83</v>
      </c>
      <c r="S682" s="8" t="str">
        <f t="shared" si="23"/>
        <v>-</v>
      </c>
      <c r="T682" s="8" t="s">
        <v>1894</v>
      </c>
      <c r="U682" s="31">
        <v>17</v>
      </c>
      <c r="V682" s="31" t="s">
        <v>1644</v>
      </c>
      <c r="W682" s="118"/>
      <c r="X682" s="60"/>
      <c r="Y682" s="6" t="s">
        <v>2032</v>
      </c>
    </row>
    <row r="683" spans="1:25" ht="30" customHeight="1" x14ac:dyDescent="0.15">
      <c r="A683" s="4"/>
      <c r="B683" s="10" t="s">
        <v>1536</v>
      </c>
      <c r="C683" s="10" t="s">
        <v>1538</v>
      </c>
      <c r="D683" s="24" t="s">
        <v>1415</v>
      </c>
      <c r="E683" s="18" t="s">
        <v>952</v>
      </c>
      <c r="F683" s="8" t="s">
        <v>321</v>
      </c>
      <c r="G683" s="8" t="s">
        <v>539</v>
      </c>
      <c r="H683" s="86" t="s">
        <v>1017</v>
      </c>
      <c r="I683" s="8"/>
      <c r="J683" s="8" t="s">
        <v>69</v>
      </c>
      <c r="K683" s="8" t="s">
        <v>28</v>
      </c>
      <c r="L683" s="8">
        <v>48</v>
      </c>
      <c r="M683" s="11" t="s">
        <v>349</v>
      </c>
      <c r="N683" s="8" t="s">
        <v>1883</v>
      </c>
      <c r="O683" s="12">
        <v>54.14</v>
      </c>
      <c r="P683" s="20" t="s">
        <v>1895</v>
      </c>
      <c r="Q683" s="29">
        <v>10</v>
      </c>
      <c r="R683" s="30" t="s">
        <v>83</v>
      </c>
      <c r="S683" s="8" t="str">
        <f t="shared" si="23"/>
        <v>-</v>
      </c>
      <c r="T683" s="8" t="s">
        <v>1894</v>
      </c>
      <c r="U683" s="31">
        <v>31</v>
      </c>
      <c r="V683" s="31" t="s">
        <v>1644</v>
      </c>
      <c r="W683" s="118"/>
      <c r="X683" s="60"/>
      <c r="Y683" s="6" t="s">
        <v>2033</v>
      </c>
    </row>
    <row r="684" spans="1:25" ht="30" customHeight="1" x14ac:dyDescent="0.15">
      <c r="A684" s="4"/>
      <c r="B684" s="10" t="s">
        <v>1536</v>
      </c>
      <c r="C684" s="10" t="s">
        <v>1538</v>
      </c>
      <c r="D684" s="24" t="s">
        <v>1415</v>
      </c>
      <c r="E684" s="18" t="s">
        <v>952</v>
      </c>
      <c r="F684" s="8" t="s">
        <v>321</v>
      </c>
      <c r="G684" s="8" t="s">
        <v>539</v>
      </c>
      <c r="H684" s="90" t="s">
        <v>1018</v>
      </c>
      <c r="I684" s="8"/>
      <c r="J684" s="8" t="s">
        <v>69</v>
      </c>
      <c r="K684" s="8" t="s">
        <v>29</v>
      </c>
      <c r="L684" s="8">
        <v>39</v>
      </c>
      <c r="M684" s="11" t="s">
        <v>349</v>
      </c>
      <c r="N684" s="8" t="s">
        <v>1883</v>
      </c>
      <c r="O684" s="12">
        <v>13.2</v>
      </c>
      <c r="P684" s="20" t="s">
        <v>1892</v>
      </c>
      <c r="Q684" s="29">
        <v>6</v>
      </c>
      <c r="R684" s="30" t="s">
        <v>83</v>
      </c>
      <c r="S684" s="8" t="str">
        <f t="shared" si="23"/>
        <v>-</v>
      </c>
      <c r="T684" s="8" t="s">
        <v>1894</v>
      </c>
      <c r="U684" s="31">
        <v>4</v>
      </c>
      <c r="V684" s="31" t="s">
        <v>1644</v>
      </c>
      <c r="W684" s="118"/>
      <c r="X684" s="60"/>
      <c r="Y684" s="6" t="s">
        <v>2034</v>
      </c>
    </row>
    <row r="685" spans="1:25" ht="30" customHeight="1" x14ac:dyDescent="0.15">
      <c r="A685" s="4"/>
      <c r="B685" s="10" t="s">
        <v>1536</v>
      </c>
      <c r="C685" s="10" t="s">
        <v>1538</v>
      </c>
      <c r="D685" s="24" t="s">
        <v>1415</v>
      </c>
      <c r="E685" s="18" t="s">
        <v>952</v>
      </c>
      <c r="F685" s="8" t="s">
        <v>321</v>
      </c>
      <c r="G685" s="8" t="s">
        <v>539</v>
      </c>
      <c r="H685" s="86" t="s">
        <v>1019</v>
      </c>
      <c r="I685" s="8"/>
      <c r="J685" s="8" t="s">
        <v>69</v>
      </c>
      <c r="K685" s="8" t="s">
        <v>29</v>
      </c>
      <c r="L685" s="8">
        <v>39</v>
      </c>
      <c r="M685" s="11" t="s">
        <v>349</v>
      </c>
      <c r="N685" s="8" t="s">
        <v>1883</v>
      </c>
      <c r="O685" s="12">
        <v>31.99</v>
      </c>
      <c r="P685" s="20" t="s">
        <v>1892</v>
      </c>
      <c r="Q685" s="29">
        <v>3</v>
      </c>
      <c r="R685" s="30" t="s">
        <v>83</v>
      </c>
      <c r="S685" s="8" t="str">
        <f t="shared" si="23"/>
        <v>-</v>
      </c>
      <c r="T685" s="8" t="s">
        <v>1894</v>
      </c>
      <c r="U685" s="31">
        <v>8</v>
      </c>
      <c r="V685" s="31" t="s">
        <v>1644</v>
      </c>
      <c r="W685" s="118"/>
      <c r="X685" s="60"/>
      <c r="Y685" s="6" t="s">
        <v>2035</v>
      </c>
    </row>
    <row r="686" spans="1:25" ht="30" customHeight="1" x14ac:dyDescent="0.15">
      <c r="A686" s="4"/>
      <c r="B686" s="10" t="s">
        <v>1536</v>
      </c>
      <c r="C686" s="10" t="s">
        <v>1538</v>
      </c>
      <c r="D686" s="24" t="s">
        <v>1415</v>
      </c>
      <c r="E686" s="18" t="s">
        <v>952</v>
      </c>
      <c r="F686" s="8" t="s">
        <v>321</v>
      </c>
      <c r="G686" s="8" t="s">
        <v>539</v>
      </c>
      <c r="H686" s="86" t="s">
        <v>1020</v>
      </c>
      <c r="I686" s="8"/>
      <c r="J686" s="8" t="s">
        <v>69</v>
      </c>
      <c r="K686" s="8" t="s">
        <v>68</v>
      </c>
      <c r="L686" s="8">
        <v>38</v>
      </c>
      <c r="M686" s="11" t="s">
        <v>349</v>
      </c>
      <c r="N686" s="8" t="s">
        <v>1882</v>
      </c>
      <c r="O686" s="12">
        <v>26.78</v>
      </c>
      <c r="P686" s="20" t="s">
        <v>1892</v>
      </c>
      <c r="Q686" s="29">
        <v>6</v>
      </c>
      <c r="R686" s="30" t="s">
        <v>83</v>
      </c>
      <c r="S686" s="8" t="str">
        <f t="shared" si="23"/>
        <v>-</v>
      </c>
      <c r="T686" s="8" t="s">
        <v>1894</v>
      </c>
      <c r="U686" s="31">
        <v>3</v>
      </c>
      <c r="V686" s="31" t="s">
        <v>1644</v>
      </c>
      <c r="W686" s="118"/>
      <c r="X686" s="60"/>
      <c r="Y686" s="6" t="s">
        <v>2036</v>
      </c>
    </row>
    <row r="687" spans="1:25" ht="30" customHeight="1" x14ac:dyDescent="0.15">
      <c r="A687" s="4"/>
      <c r="B687" s="10" t="s">
        <v>1536</v>
      </c>
      <c r="C687" s="10" t="s">
        <v>1538</v>
      </c>
      <c r="D687" s="24" t="s">
        <v>1415</v>
      </c>
      <c r="E687" s="18" t="s">
        <v>952</v>
      </c>
      <c r="F687" s="8" t="s">
        <v>321</v>
      </c>
      <c r="G687" s="8" t="s">
        <v>276</v>
      </c>
      <c r="H687" s="86" t="s">
        <v>1021</v>
      </c>
      <c r="I687" s="8"/>
      <c r="J687" s="8" t="s">
        <v>69</v>
      </c>
      <c r="K687" s="8" t="s">
        <v>19</v>
      </c>
      <c r="L687" s="8">
        <v>40</v>
      </c>
      <c r="M687" s="11" t="s">
        <v>349</v>
      </c>
      <c r="N687" s="8" t="s">
        <v>1883</v>
      </c>
      <c r="O687" s="12">
        <v>354.1</v>
      </c>
      <c r="P687" s="20" t="s">
        <v>1892</v>
      </c>
      <c r="Q687" s="29">
        <v>36</v>
      </c>
      <c r="R687" s="30" t="s">
        <v>83</v>
      </c>
      <c r="S687" s="8" t="str">
        <f t="shared" si="23"/>
        <v>-</v>
      </c>
      <c r="T687" s="8" t="s">
        <v>1894</v>
      </c>
      <c r="U687" s="31">
        <v>232</v>
      </c>
      <c r="V687" s="31" t="s">
        <v>1644</v>
      </c>
      <c r="W687" s="118"/>
      <c r="X687" s="60"/>
      <c r="Y687" s="6" t="s">
        <v>2086</v>
      </c>
    </row>
    <row r="688" spans="1:25" ht="30" customHeight="1" x14ac:dyDescent="0.15">
      <c r="A688" s="4"/>
      <c r="B688" s="10" t="s">
        <v>1536</v>
      </c>
      <c r="C688" s="10" t="s">
        <v>1538</v>
      </c>
      <c r="D688" s="24" t="s">
        <v>1415</v>
      </c>
      <c r="E688" s="18" t="s">
        <v>952</v>
      </c>
      <c r="F688" s="8" t="s">
        <v>321</v>
      </c>
      <c r="G688" s="8" t="s">
        <v>276</v>
      </c>
      <c r="H688" s="86" t="s">
        <v>1022</v>
      </c>
      <c r="I688" s="8"/>
      <c r="J688" s="8" t="s">
        <v>69</v>
      </c>
      <c r="K688" s="8" t="s">
        <v>22</v>
      </c>
      <c r="L688" s="8">
        <v>43</v>
      </c>
      <c r="M688" s="11" t="s">
        <v>349</v>
      </c>
      <c r="N688" s="8" t="s">
        <v>1883</v>
      </c>
      <c r="O688" s="12">
        <v>38.06</v>
      </c>
      <c r="P688" s="20" t="s">
        <v>1892</v>
      </c>
      <c r="Q688" s="29">
        <v>8</v>
      </c>
      <c r="R688" s="30" t="s">
        <v>83</v>
      </c>
      <c r="S688" s="8" t="str">
        <f t="shared" si="23"/>
        <v>-</v>
      </c>
      <c r="T688" s="8" t="s">
        <v>1894</v>
      </c>
      <c r="U688" s="31">
        <v>28</v>
      </c>
      <c r="V688" s="31" t="s">
        <v>1644</v>
      </c>
      <c r="W688" s="118"/>
      <c r="X688" s="60"/>
      <c r="Y688" s="6" t="s">
        <v>2037</v>
      </c>
    </row>
    <row r="689" spans="1:25" ht="30" customHeight="1" x14ac:dyDescent="0.15">
      <c r="A689" s="4"/>
      <c r="B689" s="10" t="s">
        <v>1536</v>
      </c>
      <c r="C689" s="10" t="s">
        <v>1538</v>
      </c>
      <c r="D689" s="24" t="s">
        <v>1415</v>
      </c>
      <c r="E689" s="18" t="s">
        <v>952</v>
      </c>
      <c r="F689" s="8" t="s">
        <v>321</v>
      </c>
      <c r="G689" s="8" t="s">
        <v>268</v>
      </c>
      <c r="H689" s="90" t="s">
        <v>1023</v>
      </c>
      <c r="I689" s="8"/>
      <c r="J689" s="8" t="s">
        <v>69</v>
      </c>
      <c r="K689" s="8" t="s">
        <v>74</v>
      </c>
      <c r="L689" s="8">
        <v>29</v>
      </c>
      <c r="M689" s="11" t="s">
        <v>349</v>
      </c>
      <c r="N689" s="8" t="s">
        <v>1882</v>
      </c>
      <c r="O689" s="12">
        <v>44.46</v>
      </c>
      <c r="P689" s="20" t="s">
        <v>1892</v>
      </c>
      <c r="Q689" s="29">
        <v>8</v>
      </c>
      <c r="R689" s="30" t="s">
        <v>83</v>
      </c>
      <c r="S689" s="8" t="str">
        <f t="shared" si="23"/>
        <v>-</v>
      </c>
      <c r="T689" s="8" t="s">
        <v>1894</v>
      </c>
      <c r="U689" s="31">
        <v>32</v>
      </c>
      <c r="V689" s="31" t="s">
        <v>1644</v>
      </c>
      <c r="W689" s="118"/>
      <c r="X689" s="60"/>
      <c r="Y689" s="6" t="s">
        <v>2038</v>
      </c>
    </row>
    <row r="690" spans="1:25" ht="30" customHeight="1" x14ac:dyDescent="0.15">
      <c r="A690" s="4"/>
      <c r="B690" s="10" t="s">
        <v>1536</v>
      </c>
      <c r="C690" s="10" t="s">
        <v>1538</v>
      </c>
      <c r="D690" s="24" t="s">
        <v>1415</v>
      </c>
      <c r="E690" s="18" t="s">
        <v>952</v>
      </c>
      <c r="F690" s="8" t="s">
        <v>321</v>
      </c>
      <c r="G690" s="8" t="s">
        <v>268</v>
      </c>
      <c r="H690" s="90" t="s">
        <v>1024</v>
      </c>
      <c r="I690" s="8"/>
      <c r="J690" s="8" t="s">
        <v>69</v>
      </c>
      <c r="K690" s="8" t="s">
        <v>14</v>
      </c>
      <c r="L690" s="8">
        <v>45</v>
      </c>
      <c r="M690" s="11" t="s">
        <v>349</v>
      </c>
      <c r="N690" s="8" t="s">
        <v>1883</v>
      </c>
      <c r="O690" s="12">
        <v>27.22</v>
      </c>
      <c r="P690" s="20" t="s">
        <v>1895</v>
      </c>
      <c r="Q690" s="29">
        <v>16</v>
      </c>
      <c r="R690" s="30" t="s">
        <v>83</v>
      </c>
      <c r="S690" s="8" t="str">
        <f t="shared" si="23"/>
        <v>-</v>
      </c>
      <c r="T690" s="8" t="s">
        <v>1894</v>
      </c>
      <c r="U690" s="31">
        <v>3</v>
      </c>
      <c r="V690" s="31" t="s">
        <v>1644</v>
      </c>
      <c r="W690" s="118"/>
      <c r="X690" s="60"/>
      <c r="Y690" s="6" t="s">
        <v>2039</v>
      </c>
    </row>
    <row r="691" spans="1:25" ht="30" customHeight="1" x14ac:dyDescent="0.15">
      <c r="A691" s="4"/>
      <c r="B691" s="10" t="s">
        <v>1536</v>
      </c>
      <c r="C691" s="10" t="s">
        <v>1538</v>
      </c>
      <c r="D691" s="24" t="s">
        <v>1415</v>
      </c>
      <c r="E691" s="18" t="s">
        <v>952</v>
      </c>
      <c r="F691" s="8" t="s">
        <v>321</v>
      </c>
      <c r="G691" s="8" t="s">
        <v>268</v>
      </c>
      <c r="H691" s="90" t="s">
        <v>1025</v>
      </c>
      <c r="I691" s="8"/>
      <c r="J691" s="8" t="s">
        <v>69</v>
      </c>
      <c r="K691" s="8" t="s">
        <v>68</v>
      </c>
      <c r="L691" s="8">
        <v>38</v>
      </c>
      <c r="M691" s="11" t="s">
        <v>349</v>
      </c>
      <c r="N691" s="8" t="s">
        <v>1882</v>
      </c>
      <c r="O691" s="12">
        <v>13.2</v>
      </c>
      <c r="P691" s="20" t="s">
        <v>1892</v>
      </c>
      <c r="Q691" s="29">
        <v>7</v>
      </c>
      <c r="R691" s="30" t="s">
        <v>83</v>
      </c>
      <c r="S691" s="8" t="str">
        <f t="shared" si="23"/>
        <v>-</v>
      </c>
      <c r="T691" s="8" t="s">
        <v>1894</v>
      </c>
      <c r="U691" s="31">
        <v>4</v>
      </c>
      <c r="V691" s="31" t="s">
        <v>1644</v>
      </c>
      <c r="W691" s="118"/>
      <c r="X691" s="60"/>
      <c r="Y691" s="6" t="s">
        <v>2040</v>
      </c>
    </row>
    <row r="692" spans="1:25" ht="30" customHeight="1" x14ac:dyDescent="0.15">
      <c r="A692" s="4"/>
      <c r="B692" s="10" t="s">
        <v>1536</v>
      </c>
      <c r="C692" s="10" t="s">
        <v>1538</v>
      </c>
      <c r="D692" s="24" t="s">
        <v>1415</v>
      </c>
      <c r="E692" s="18" t="s">
        <v>952</v>
      </c>
      <c r="F692" s="8" t="s">
        <v>321</v>
      </c>
      <c r="G692" s="8" t="s">
        <v>268</v>
      </c>
      <c r="H692" s="90" t="s">
        <v>1026</v>
      </c>
      <c r="I692" s="8"/>
      <c r="J692" s="8" t="s">
        <v>69</v>
      </c>
      <c r="K692" s="8" t="s">
        <v>197</v>
      </c>
      <c r="L692" s="8" t="s">
        <v>1881</v>
      </c>
      <c r="M692" s="11" t="s">
        <v>349</v>
      </c>
      <c r="N692" s="8" t="s">
        <v>1884</v>
      </c>
      <c r="O692" s="12">
        <v>9.7200000000000006</v>
      </c>
      <c r="P692" s="20" t="s">
        <v>1895</v>
      </c>
      <c r="Q692" s="29">
        <v>8</v>
      </c>
      <c r="R692" s="30" t="s">
        <v>83</v>
      </c>
      <c r="S692" s="8" t="str">
        <f t="shared" si="23"/>
        <v>-</v>
      </c>
      <c r="T692" s="8" t="s">
        <v>1894</v>
      </c>
      <c r="U692" s="31">
        <v>5</v>
      </c>
      <c r="V692" s="31" t="s">
        <v>1644</v>
      </c>
      <c r="W692" s="118"/>
      <c r="X692" s="60"/>
      <c r="Y692" s="6" t="s">
        <v>2041</v>
      </c>
    </row>
    <row r="693" spans="1:25" ht="30" customHeight="1" x14ac:dyDescent="0.15">
      <c r="A693" s="4"/>
      <c r="B693" s="10" t="s">
        <v>1536</v>
      </c>
      <c r="C693" s="10" t="s">
        <v>1538</v>
      </c>
      <c r="D693" s="24" t="s">
        <v>1415</v>
      </c>
      <c r="E693" s="18" t="s">
        <v>952</v>
      </c>
      <c r="F693" s="8" t="s">
        <v>321</v>
      </c>
      <c r="G693" s="8" t="s">
        <v>268</v>
      </c>
      <c r="H693" s="90" t="s">
        <v>1027</v>
      </c>
      <c r="I693" s="8"/>
      <c r="J693" s="8" t="s">
        <v>69</v>
      </c>
      <c r="K693" s="8" t="s">
        <v>18</v>
      </c>
      <c r="L693" s="8">
        <v>34</v>
      </c>
      <c r="M693" s="11" t="s">
        <v>349</v>
      </c>
      <c r="N693" s="8" t="s">
        <v>1882</v>
      </c>
      <c r="O693" s="12">
        <v>36.450000000000003</v>
      </c>
      <c r="P693" s="20" t="s">
        <v>1892</v>
      </c>
      <c r="Q693" s="29">
        <v>6</v>
      </c>
      <c r="R693" s="30" t="s">
        <v>83</v>
      </c>
      <c r="S693" s="8" t="str">
        <f t="shared" si="23"/>
        <v>-</v>
      </c>
      <c r="T693" s="8" t="s">
        <v>1894</v>
      </c>
      <c r="U693" s="31">
        <v>2</v>
      </c>
      <c r="V693" s="31" t="s">
        <v>1644</v>
      </c>
      <c r="W693" s="118"/>
      <c r="X693" s="60"/>
      <c r="Y693" s="6" t="s">
        <v>2042</v>
      </c>
    </row>
    <row r="694" spans="1:25" ht="43.5" customHeight="1" x14ac:dyDescent="0.15">
      <c r="A694" s="4"/>
      <c r="B694" s="10" t="s">
        <v>1536</v>
      </c>
      <c r="C694" s="10" t="s">
        <v>1538</v>
      </c>
      <c r="D694" s="24" t="s">
        <v>1415</v>
      </c>
      <c r="E694" s="18" t="s">
        <v>952</v>
      </c>
      <c r="F694" s="8" t="s">
        <v>321</v>
      </c>
      <c r="G694" s="8" t="s">
        <v>268</v>
      </c>
      <c r="H694" s="90" t="s">
        <v>1028</v>
      </c>
      <c r="I694" s="8"/>
      <c r="J694" s="8" t="s">
        <v>69</v>
      </c>
      <c r="K694" s="8" t="s">
        <v>197</v>
      </c>
      <c r="L694" s="8" t="s">
        <v>1881</v>
      </c>
      <c r="M694" s="11" t="s">
        <v>349</v>
      </c>
      <c r="N694" s="8" t="s">
        <v>1884</v>
      </c>
      <c r="O694" s="12">
        <v>36</v>
      </c>
      <c r="P694" s="20" t="s">
        <v>1895</v>
      </c>
      <c r="Q694" s="29">
        <v>3</v>
      </c>
      <c r="R694" s="30" t="s">
        <v>83</v>
      </c>
      <c r="S694" s="8" t="str">
        <f t="shared" si="23"/>
        <v>-</v>
      </c>
      <c r="T694" s="8" t="s">
        <v>1894</v>
      </c>
      <c r="U694" s="31">
        <v>22</v>
      </c>
      <c r="V694" s="31" t="s">
        <v>1644</v>
      </c>
      <c r="W694" s="118"/>
      <c r="X694" s="60"/>
      <c r="Y694" s="6" t="s">
        <v>2043</v>
      </c>
    </row>
    <row r="695" spans="1:25" ht="30" customHeight="1" x14ac:dyDescent="0.15">
      <c r="A695" s="4"/>
      <c r="B695" s="10" t="s">
        <v>1536</v>
      </c>
      <c r="C695" s="10" t="s">
        <v>1538</v>
      </c>
      <c r="D695" s="24" t="s">
        <v>1415</v>
      </c>
      <c r="E695" s="18" t="s">
        <v>952</v>
      </c>
      <c r="F695" s="8" t="s">
        <v>321</v>
      </c>
      <c r="G695" s="8" t="s">
        <v>473</v>
      </c>
      <c r="H695" s="86" t="s">
        <v>1029</v>
      </c>
      <c r="I695" s="8"/>
      <c r="J695" s="8" t="s">
        <v>69</v>
      </c>
      <c r="K695" s="8" t="s">
        <v>35</v>
      </c>
      <c r="L695" s="8">
        <v>23</v>
      </c>
      <c r="M695" s="11" t="s">
        <v>349</v>
      </c>
      <c r="N695" s="8" t="s">
        <v>1882</v>
      </c>
      <c r="O695" s="12">
        <v>57</v>
      </c>
      <c r="P695" s="20" t="s">
        <v>1892</v>
      </c>
      <c r="Q695" s="29">
        <v>18</v>
      </c>
      <c r="R695" s="30" t="s">
        <v>83</v>
      </c>
      <c r="S695" s="8" t="str">
        <f t="shared" si="23"/>
        <v>-</v>
      </c>
      <c r="T695" s="8" t="s">
        <v>1894</v>
      </c>
      <c r="U695" s="31">
        <v>55</v>
      </c>
      <c r="V695" s="31" t="s">
        <v>1644</v>
      </c>
      <c r="W695" s="118"/>
      <c r="X695" s="60"/>
      <c r="Y695" s="6" t="s">
        <v>2044</v>
      </c>
    </row>
    <row r="696" spans="1:25" ht="30" customHeight="1" x14ac:dyDescent="0.15">
      <c r="A696" s="4"/>
      <c r="B696" s="10" t="s">
        <v>1536</v>
      </c>
      <c r="C696" s="10" t="s">
        <v>1538</v>
      </c>
      <c r="D696" s="24" t="s">
        <v>1415</v>
      </c>
      <c r="E696" s="18" t="s">
        <v>952</v>
      </c>
      <c r="F696" s="8" t="s">
        <v>321</v>
      </c>
      <c r="G696" s="8" t="s">
        <v>473</v>
      </c>
      <c r="H696" s="90" t="s">
        <v>1030</v>
      </c>
      <c r="I696" s="8"/>
      <c r="J696" s="8" t="s">
        <v>69</v>
      </c>
      <c r="K696" s="8" t="s">
        <v>22</v>
      </c>
      <c r="L696" s="8">
        <v>43</v>
      </c>
      <c r="M696" s="11" t="s">
        <v>349</v>
      </c>
      <c r="N696" s="8" t="s">
        <v>1883</v>
      </c>
      <c r="O696" s="12">
        <v>12.6</v>
      </c>
      <c r="P696" s="20" t="s">
        <v>1892</v>
      </c>
      <c r="Q696" s="29">
        <v>8</v>
      </c>
      <c r="R696" s="30" t="s">
        <v>83</v>
      </c>
      <c r="S696" s="8" t="str">
        <f t="shared" si="23"/>
        <v>-</v>
      </c>
      <c r="T696" s="8" t="s">
        <v>1894</v>
      </c>
      <c r="U696" s="31">
        <v>6</v>
      </c>
      <c r="V696" s="31" t="s">
        <v>1644</v>
      </c>
      <c r="W696" s="118"/>
      <c r="X696" s="60"/>
      <c r="Y696" s="6" t="s">
        <v>2045</v>
      </c>
    </row>
    <row r="697" spans="1:25" ht="30" customHeight="1" x14ac:dyDescent="0.15">
      <c r="A697" s="4"/>
      <c r="B697" s="10" t="s">
        <v>1536</v>
      </c>
      <c r="C697" s="10" t="s">
        <v>1538</v>
      </c>
      <c r="D697" s="24" t="s">
        <v>1415</v>
      </c>
      <c r="E697" s="18" t="s">
        <v>952</v>
      </c>
      <c r="F697" s="8" t="s">
        <v>321</v>
      </c>
      <c r="G697" s="8" t="s">
        <v>473</v>
      </c>
      <c r="H697" s="86" t="s">
        <v>1031</v>
      </c>
      <c r="I697" s="8"/>
      <c r="J697" s="8" t="s">
        <v>69</v>
      </c>
      <c r="K697" s="8" t="s">
        <v>68</v>
      </c>
      <c r="L697" s="8">
        <v>38</v>
      </c>
      <c r="M697" s="11" t="s">
        <v>349</v>
      </c>
      <c r="N697" s="8" t="s">
        <v>1882</v>
      </c>
      <c r="O697" s="12">
        <v>39.9</v>
      </c>
      <c r="P697" s="20" t="s">
        <v>1892</v>
      </c>
      <c r="Q697" s="29">
        <v>10</v>
      </c>
      <c r="R697" s="30" t="s">
        <v>83</v>
      </c>
      <c r="S697" s="8" t="str">
        <f t="shared" si="23"/>
        <v>-</v>
      </c>
      <c r="T697" s="8" t="s">
        <v>1894</v>
      </c>
      <c r="U697" s="31">
        <v>6</v>
      </c>
      <c r="V697" s="31" t="s">
        <v>1644</v>
      </c>
      <c r="W697" s="118"/>
      <c r="X697" s="60"/>
      <c r="Y697" s="6" t="s">
        <v>2046</v>
      </c>
    </row>
    <row r="698" spans="1:25" ht="30" customHeight="1" x14ac:dyDescent="0.15">
      <c r="A698" s="4"/>
      <c r="B698" s="10" t="s">
        <v>1536</v>
      </c>
      <c r="C698" s="10" t="s">
        <v>1538</v>
      </c>
      <c r="D698" s="24" t="s">
        <v>1415</v>
      </c>
      <c r="E698" s="18" t="s">
        <v>952</v>
      </c>
      <c r="F698" s="8" t="s">
        <v>321</v>
      </c>
      <c r="G698" s="8" t="s">
        <v>473</v>
      </c>
      <c r="H698" s="86" t="s">
        <v>1032</v>
      </c>
      <c r="I698" s="8"/>
      <c r="J698" s="8" t="s">
        <v>69</v>
      </c>
      <c r="K698" s="8" t="s">
        <v>68</v>
      </c>
      <c r="L698" s="8">
        <v>38</v>
      </c>
      <c r="M698" s="11" t="s">
        <v>349</v>
      </c>
      <c r="N698" s="8" t="s">
        <v>1882</v>
      </c>
      <c r="O698" s="12">
        <v>33.15</v>
      </c>
      <c r="P698" s="20" t="s">
        <v>1892</v>
      </c>
      <c r="Q698" s="29">
        <v>8</v>
      </c>
      <c r="R698" s="30" t="s">
        <v>83</v>
      </c>
      <c r="S698" s="8" t="str">
        <f t="shared" si="23"/>
        <v>-</v>
      </c>
      <c r="T698" s="8" t="s">
        <v>1894</v>
      </c>
      <c r="U698" s="31">
        <v>13</v>
      </c>
      <c r="V698" s="31" t="s">
        <v>1644</v>
      </c>
      <c r="W698" s="118"/>
      <c r="X698" s="60"/>
      <c r="Y698" s="6" t="s">
        <v>2047</v>
      </c>
    </row>
    <row r="699" spans="1:25" ht="30" customHeight="1" x14ac:dyDescent="0.15">
      <c r="A699" s="4"/>
      <c r="B699" s="10" t="s">
        <v>1536</v>
      </c>
      <c r="C699" s="10" t="s">
        <v>1538</v>
      </c>
      <c r="D699" s="24" t="s">
        <v>1415</v>
      </c>
      <c r="E699" s="18" t="s">
        <v>952</v>
      </c>
      <c r="F699" s="8" t="s">
        <v>367</v>
      </c>
      <c r="G699" s="8" t="s">
        <v>377</v>
      </c>
      <c r="H699" s="86" t="s">
        <v>1033</v>
      </c>
      <c r="I699" s="8"/>
      <c r="J699" s="8" t="s">
        <v>69</v>
      </c>
      <c r="K699" s="8" t="s">
        <v>27</v>
      </c>
      <c r="L699" s="8">
        <v>21</v>
      </c>
      <c r="M699" s="11" t="s">
        <v>349</v>
      </c>
      <c r="N699" s="8" t="s">
        <v>1882</v>
      </c>
      <c r="O699" s="12">
        <v>81</v>
      </c>
      <c r="P699" s="20" t="s">
        <v>1892</v>
      </c>
      <c r="Q699" s="29">
        <v>43</v>
      </c>
      <c r="R699" s="30" t="s">
        <v>83</v>
      </c>
      <c r="S699" s="8" t="str">
        <f t="shared" si="23"/>
        <v>-</v>
      </c>
      <c r="T699" s="8" t="s">
        <v>1894</v>
      </c>
      <c r="U699" s="31" t="s">
        <v>1797</v>
      </c>
      <c r="V699" s="31" t="s">
        <v>1644</v>
      </c>
      <c r="W699" s="118"/>
      <c r="X699" s="60"/>
      <c r="Y699" s="6" t="s">
        <v>2048</v>
      </c>
    </row>
    <row r="700" spans="1:25" ht="30" customHeight="1" x14ac:dyDescent="0.15">
      <c r="A700" s="4"/>
      <c r="B700" s="10" t="s">
        <v>1536</v>
      </c>
      <c r="C700" s="10" t="s">
        <v>1538</v>
      </c>
      <c r="D700" s="24" t="s">
        <v>1415</v>
      </c>
      <c r="E700" s="18" t="s">
        <v>952</v>
      </c>
      <c r="F700" s="8" t="s">
        <v>367</v>
      </c>
      <c r="G700" s="8" t="s">
        <v>377</v>
      </c>
      <c r="H700" s="86" t="s">
        <v>1034</v>
      </c>
      <c r="I700" s="8"/>
      <c r="J700" s="8" t="s">
        <v>69</v>
      </c>
      <c r="K700" s="8" t="s">
        <v>31</v>
      </c>
      <c r="L700" s="8">
        <v>26</v>
      </c>
      <c r="M700" s="11" t="s">
        <v>349</v>
      </c>
      <c r="N700" s="8" t="s">
        <v>1882</v>
      </c>
      <c r="O700" s="12">
        <v>33.97</v>
      </c>
      <c r="P700" s="20" t="s">
        <v>1892</v>
      </c>
      <c r="Q700" s="29">
        <v>8</v>
      </c>
      <c r="R700" s="30" t="s">
        <v>83</v>
      </c>
      <c r="S700" s="8" t="str">
        <f t="shared" si="23"/>
        <v>-</v>
      </c>
      <c r="T700" s="8" t="s">
        <v>1894</v>
      </c>
      <c r="U700" s="31">
        <v>9</v>
      </c>
      <c r="V700" s="31" t="s">
        <v>1644</v>
      </c>
      <c r="W700" s="118"/>
      <c r="X700" s="60"/>
      <c r="Y700" s="6" t="s">
        <v>2049</v>
      </c>
    </row>
    <row r="701" spans="1:25" ht="30" customHeight="1" x14ac:dyDescent="0.15">
      <c r="A701" s="4"/>
      <c r="B701" s="10" t="s">
        <v>1536</v>
      </c>
      <c r="C701" s="10" t="s">
        <v>1538</v>
      </c>
      <c r="D701" s="24" t="s">
        <v>1415</v>
      </c>
      <c r="E701" s="18" t="s">
        <v>952</v>
      </c>
      <c r="F701" s="8" t="s">
        <v>367</v>
      </c>
      <c r="G701" s="8" t="s">
        <v>375</v>
      </c>
      <c r="H701" s="86" t="s">
        <v>1035</v>
      </c>
      <c r="I701" s="8"/>
      <c r="J701" s="8" t="s">
        <v>2</v>
      </c>
      <c r="K701" s="8" t="s">
        <v>9</v>
      </c>
      <c r="L701" s="8">
        <v>51</v>
      </c>
      <c r="M701" s="11" t="s">
        <v>349</v>
      </c>
      <c r="N701" s="8" t="s">
        <v>1883</v>
      </c>
      <c r="O701" s="12">
        <v>422.85</v>
      </c>
      <c r="P701" s="20" t="s">
        <v>1892</v>
      </c>
      <c r="Q701" s="29">
        <v>47</v>
      </c>
      <c r="R701" s="30" t="s">
        <v>83</v>
      </c>
      <c r="S701" s="8" t="str">
        <f t="shared" si="23"/>
        <v>-</v>
      </c>
      <c r="T701" s="8" t="s">
        <v>1894</v>
      </c>
      <c r="U701" s="31">
        <v>153</v>
      </c>
      <c r="V701" s="31" t="s">
        <v>1644</v>
      </c>
      <c r="W701" s="118" t="s">
        <v>2120</v>
      </c>
      <c r="X701" s="60"/>
      <c r="Y701" s="6" t="s">
        <v>2050</v>
      </c>
    </row>
    <row r="702" spans="1:25" ht="30" customHeight="1" x14ac:dyDescent="0.15">
      <c r="A702" s="4"/>
      <c r="B702" s="10" t="s">
        <v>1536</v>
      </c>
      <c r="C702" s="10" t="s">
        <v>1538</v>
      </c>
      <c r="D702" s="24" t="s">
        <v>1415</v>
      </c>
      <c r="E702" s="18" t="s">
        <v>952</v>
      </c>
      <c r="F702" s="8" t="s">
        <v>367</v>
      </c>
      <c r="G702" s="8" t="s">
        <v>373</v>
      </c>
      <c r="H702" s="86" t="s">
        <v>1036</v>
      </c>
      <c r="I702" s="8"/>
      <c r="J702" s="8" t="s">
        <v>69</v>
      </c>
      <c r="K702" s="8" t="s">
        <v>14</v>
      </c>
      <c r="L702" s="8">
        <v>45</v>
      </c>
      <c r="M702" s="11" t="s">
        <v>349</v>
      </c>
      <c r="N702" s="8" t="s">
        <v>1883</v>
      </c>
      <c r="O702" s="12">
        <v>96.78</v>
      </c>
      <c r="P702" s="20" t="s">
        <v>1895</v>
      </c>
      <c r="Q702" s="29">
        <v>58</v>
      </c>
      <c r="R702" s="30" t="s">
        <v>83</v>
      </c>
      <c r="S702" s="8" t="str">
        <f t="shared" si="23"/>
        <v>-</v>
      </c>
      <c r="T702" s="8" t="s">
        <v>1894</v>
      </c>
      <c r="U702" s="31">
        <v>46.219000000000001</v>
      </c>
      <c r="V702" s="31" t="s">
        <v>1644</v>
      </c>
      <c r="W702" s="118"/>
      <c r="X702" s="60"/>
      <c r="Y702" s="6" t="s">
        <v>2051</v>
      </c>
    </row>
    <row r="703" spans="1:25" ht="30" customHeight="1" x14ac:dyDescent="0.15">
      <c r="A703" s="4"/>
      <c r="B703" s="10" t="s">
        <v>1536</v>
      </c>
      <c r="C703" s="10" t="s">
        <v>1538</v>
      </c>
      <c r="D703" s="24" t="s">
        <v>1415</v>
      </c>
      <c r="E703" s="18" t="s">
        <v>952</v>
      </c>
      <c r="F703" s="8" t="s">
        <v>367</v>
      </c>
      <c r="G703" s="8" t="s">
        <v>370</v>
      </c>
      <c r="H703" s="86" t="s">
        <v>1037</v>
      </c>
      <c r="I703" s="8"/>
      <c r="J703" s="8" t="s">
        <v>69</v>
      </c>
      <c r="K703" s="8" t="s">
        <v>528</v>
      </c>
      <c r="L703" s="8">
        <v>16</v>
      </c>
      <c r="M703" s="11" t="s">
        <v>349</v>
      </c>
      <c r="N703" s="8" t="s">
        <v>1884</v>
      </c>
      <c r="O703" s="12">
        <v>178.77</v>
      </c>
      <c r="P703" s="20" t="s">
        <v>1892</v>
      </c>
      <c r="Q703" s="29">
        <v>34</v>
      </c>
      <c r="R703" s="30" t="s">
        <v>83</v>
      </c>
      <c r="S703" s="8" t="str">
        <f t="shared" si="23"/>
        <v>-</v>
      </c>
      <c r="T703" s="8" t="s">
        <v>1894</v>
      </c>
      <c r="U703" s="31">
        <v>128</v>
      </c>
      <c r="V703" s="31" t="s">
        <v>1644</v>
      </c>
      <c r="W703" s="118"/>
      <c r="X703" s="60"/>
      <c r="Y703" s="6" t="s">
        <v>2087</v>
      </c>
    </row>
    <row r="704" spans="1:25" ht="30" customHeight="1" x14ac:dyDescent="0.15">
      <c r="A704" s="4"/>
      <c r="B704" s="10" t="s">
        <v>1536</v>
      </c>
      <c r="C704" s="10" t="s">
        <v>1538</v>
      </c>
      <c r="D704" s="24" t="s">
        <v>1415</v>
      </c>
      <c r="E704" s="18" t="s">
        <v>952</v>
      </c>
      <c r="F704" s="8" t="s">
        <v>367</v>
      </c>
      <c r="G704" s="8" t="s">
        <v>366</v>
      </c>
      <c r="H704" s="86" t="s">
        <v>1038</v>
      </c>
      <c r="I704" s="8"/>
      <c r="J704" s="8" t="s">
        <v>69</v>
      </c>
      <c r="K704" s="8" t="s">
        <v>26</v>
      </c>
      <c r="L704" s="8">
        <v>28</v>
      </c>
      <c r="M704" s="11" t="s">
        <v>349</v>
      </c>
      <c r="N704" s="8" t="s">
        <v>1882</v>
      </c>
      <c r="O704" s="12">
        <v>73.44</v>
      </c>
      <c r="P704" s="20" t="s">
        <v>1892</v>
      </c>
      <c r="Q704" s="29">
        <v>29</v>
      </c>
      <c r="R704" s="30" t="s">
        <v>83</v>
      </c>
      <c r="S704" s="8" t="str">
        <f t="shared" si="23"/>
        <v>-</v>
      </c>
      <c r="T704" s="8" t="s">
        <v>1894</v>
      </c>
      <c r="U704" s="31">
        <v>22</v>
      </c>
      <c r="V704" s="31" t="s">
        <v>1644</v>
      </c>
      <c r="W704" s="118"/>
      <c r="X704" s="60"/>
      <c r="Y704" s="6" t="s">
        <v>2088</v>
      </c>
    </row>
    <row r="705" spans="1:25" ht="30" customHeight="1" x14ac:dyDescent="0.15">
      <c r="A705" s="4"/>
      <c r="B705" s="10" t="s">
        <v>1536</v>
      </c>
      <c r="C705" s="10" t="s">
        <v>1538</v>
      </c>
      <c r="D705" s="24" t="s">
        <v>1415</v>
      </c>
      <c r="E705" s="18" t="s">
        <v>952</v>
      </c>
      <c r="F705" s="8" t="s">
        <v>325</v>
      </c>
      <c r="G705" s="8" t="s">
        <v>1598</v>
      </c>
      <c r="H705" s="86" t="s">
        <v>1039</v>
      </c>
      <c r="I705" s="8"/>
      <c r="J705" s="8" t="s">
        <v>69</v>
      </c>
      <c r="K705" s="8" t="s">
        <v>104</v>
      </c>
      <c r="L705" s="8">
        <v>32</v>
      </c>
      <c r="M705" s="11" t="s">
        <v>349</v>
      </c>
      <c r="N705" s="8" t="s">
        <v>1882</v>
      </c>
      <c r="O705" s="12">
        <v>107.94</v>
      </c>
      <c r="P705" s="20" t="s">
        <v>1892</v>
      </c>
      <c r="Q705" s="29">
        <v>10</v>
      </c>
      <c r="R705" s="30" t="s">
        <v>83</v>
      </c>
      <c r="S705" s="8" t="str">
        <f t="shared" si="23"/>
        <v>-</v>
      </c>
      <c r="T705" s="8" t="s">
        <v>1894</v>
      </c>
      <c r="U705" s="31">
        <v>46</v>
      </c>
      <c r="V705" s="31" t="s">
        <v>1644</v>
      </c>
      <c r="W705" s="118"/>
      <c r="X705" s="60"/>
      <c r="Y705" s="6" t="s">
        <v>2089</v>
      </c>
    </row>
    <row r="706" spans="1:25" ht="30" customHeight="1" x14ac:dyDescent="0.15">
      <c r="A706" s="4"/>
      <c r="B706" s="10" t="s">
        <v>1536</v>
      </c>
      <c r="C706" s="10" t="s">
        <v>1538</v>
      </c>
      <c r="D706" s="24" t="s">
        <v>1415</v>
      </c>
      <c r="E706" s="18" t="s">
        <v>952</v>
      </c>
      <c r="F706" s="8" t="s">
        <v>325</v>
      </c>
      <c r="G706" s="8" t="s">
        <v>1598</v>
      </c>
      <c r="H706" s="86" t="s">
        <v>1040</v>
      </c>
      <c r="I706" s="8"/>
      <c r="J706" s="8" t="s">
        <v>3</v>
      </c>
      <c r="K706" s="8" t="s">
        <v>27</v>
      </c>
      <c r="L706" s="8">
        <v>21</v>
      </c>
      <c r="M706" s="11" t="s">
        <v>349</v>
      </c>
      <c r="N706" s="8" t="s">
        <v>1882</v>
      </c>
      <c r="O706" s="12">
        <v>49.68</v>
      </c>
      <c r="P706" s="20" t="s">
        <v>1892</v>
      </c>
      <c r="Q706" s="29">
        <v>9</v>
      </c>
      <c r="R706" s="30" t="s">
        <v>83</v>
      </c>
      <c r="S706" s="8" t="str">
        <f t="shared" si="23"/>
        <v>-</v>
      </c>
      <c r="T706" s="8" t="s">
        <v>1894</v>
      </c>
      <c r="U706" s="31">
        <v>68</v>
      </c>
      <c r="V706" s="31" t="s">
        <v>1644</v>
      </c>
      <c r="W706" s="118"/>
      <c r="X706" s="60"/>
      <c r="Y706" s="6" t="s">
        <v>2052</v>
      </c>
    </row>
    <row r="707" spans="1:25" ht="30" customHeight="1" x14ac:dyDescent="0.15">
      <c r="A707" s="4"/>
      <c r="B707" s="10" t="s">
        <v>1536</v>
      </c>
      <c r="C707" s="10" t="s">
        <v>1538</v>
      </c>
      <c r="D707" s="24" t="s">
        <v>1415</v>
      </c>
      <c r="E707" s="18" t="s">
        <v>952</v>
      </c>
      <c r="F707" s="8" t="s">
        <v>325</v>
      </c>
      <c r="G707" s="8" t="s">
        <v>1598</v>
      </c>
      <c r="H707" s="86" t="s">
        <v>1041</v>
      </c>
      <c r="I707" s="8"/>
      <c r="J707" s="8" t="s">
        <v>69</v>
      </c>
      <c r="K707" s="8" t="s">
        <v>74</v>
      </c>
      <c r="L707" s="8">
        <v>29</v>
      </c>
      <c r="M707" s="11" t="s">
        <v>349</v>
      </c>
      <c r="N707" s="8" t="s">
        <v>1882</v>
      </c>
      <c r="O707" s="12">
        <v>49.77</v>
      </c>
      <c r="P707" s="20" t="s">
        <v>1892</v>
      </c>
      <c r="Q707" s="29">
        <v>9</v>
      </c>
      <c r="R707" s="30" t="s">
        <v>83</v>
      </c>
      <c r="S707" s="8" t="str">
        <f t="shared" si="23"/>
        <v>-</v>
      </c>
      <c r="T707" s="8" t="s">
        <v>1894</v>
      </c>
      <c r="U707" s="31">
        <v>7</v>
      </c>
      <c r="V707" s="31" t="s">
        <v>1644</v>
      </c>
      <c r="W707" s="118"/>
      <c r="X707" s="60"/>
      <c r="Y707" s="6" t="s">
        <v>2053</v>
      </c>
    </row>
    <row r="708" spans="1:25" ht="30" customHeight="1" x14ac:dyDescent="0.15">
      <c r="A708" s="4"/>
      <c r="B708" s="10" t="s">
        <v>1536</v>
      </c>
      <c r="C708" s="10" t="s">
        <v>1538</v>
      </c>
      <c r="D708" s="24" t="s">
        <v>1415</v>
      </c>
      <c r="E708" s="18" t="s">
        <v>952</v>
      </c>
      <c r="F708" s="8" t="s">
        <v>325</v>
      </c>
      <c r="G708" s="8" t="s">
        <v>1598</v>
      </c>
      <c r="H708" s="86" t="s">
        <v>1042</v>
      </c>
      <c r="I708" s="8"/>
      <c r="J708" s="8" t="s">
        <v>69</v>
      </c>
      <c r="K708" s="8" t="s">
        <v>18</v>
      </c>
      <c r="L708" s="8">
        <v>34</v>
      </c>
      <c r="M708" s="11" t="s">
        <v>349</v>
      </c>
      <c r="N708" s="8" t="s">
        <v>1882</v>
      </c>
      <c r="O708" s="12">
        <v>46.2</v>
      </c>
      <c r="P708" s="20" t="s">
        <v>1892</v>
      </c>
      <c r="Q708" s="29">
        <v>8</v>
      </c>
      <c r="R708" s="30" t="s">
        <v>83</v>
      </c>
      <c r="S708" s="8" t="str">
        <f t="shared" si="23"/>
        <v>-</v>
      </c>
      <c r="T708" s="8" t="s">
        <v>1894</v>
      </c>
      <c r="U708" s="31">
        <v>112</v>
      </c>
      <c r="V708" s="31" t="s">
        <v>1644</v>
      </c>
      <c r="W708" s="118"/>
      <c r="X708" s="60"/>
      <c r="Y708" s="6" t="s">
        <v>2054</v>
      </c>
    </row>
    <row r="709" spans="1:25" ht="30" customHeight="1" x14ac:dyDescent="0.15">
      <c r="A709" s="4"/>
      <c r="B709" s="10" t="s">
        <v>1536</v>
      </c>
      <c r="C709" s="10" t="s">
        <v>1538</v>
      </c>
      <c r="D709" s="24" t="s">
        <v>1415</v>
      </c>
      <c r="E709" s="18" t="s">
        <v>952</v>
      </c>
      <c r="F709" s="8" t="s">
        <v>325</v>
      </c>
      <c r="G709" s="8" t="s">
        <v>1598</v>
      </c>
      <c r="H709" s="86" t="s">
        <v>1043</v>
      </c>
      <c r="I709" s="8"/>
      <c r="J709" s="8" t="s">
        <v>69</v>
      </c>
      <c r="K709" s="8" t="s">
        <v>72</v>
      </c>
      <c r="L709" s="8">
        <v>30</v>
      </c>
      <c r="M709" s="11" t="s">
        <v>349</v>
      </c>
      <c r="N709" s="8" t="s">
        <v>1882</v>
      </c>
      <c r="O709" s="12">
        <v>68.62</v>
      </c>
      <c r="P709" s="20" t="s">
        <v>1892</v>
      </c>
      <c r="Q709" s="29">
        <v>8</v>
      </c>
      <c r="R709" s="30" t="s">
        <v>83</v>
      </c>
      <c r="S709" s="8" t="str">
        <f t="shared" si="23"/>
        <v>-</v>
      </c>
      <c r="T709" s="8" t="s">
        <v>1894</v>
      </c>
      <c r="U709" s="31">
        <v>96</v>
      </c>
      <c r="V709" s="31" t="s">
        <v>1644</v>
      </c>
      <c r="W709" s="118"/>
      <c r="X709" s="60"/>
      <c r="Y709" s="6" t="s">
        <v>2055</v>
      </c>
    </row>
    <row r="710" spans="1:25" ht="30" customHeight="1" x14ac:dyDescent="0.15">
      <c r="A710" s="4"/>
      <c r="B710" s="10" t="s">
        <v>1536</v>
      </c>
      <c r="C710" s="10" t="s">
        <v>1538</v>
      </c>
      <c r="D710" s="24" t="s">
        <v>1415</v>
      </c>
      <c r="E710" s="18" t="s">
        <v>952</v>
      </c>
      <c r="F710" s="8" t="s">
        <v>325</v>
      </c>
      <c r="G710" s="8" t="s">
        <v>1598</v>
      </c>
      <c r="H710" s="86" t="s">
        <v>1044</v>
      </c>
      <c r="I710" s="8"/>
      <c r="J710" s="8" t="s">
        <v>69</v>
      </c>
      <c r="K710" s="8" t="s">
        <v>37</v>
      </c>
      <c r="L710" s="8">
        <v>24</v>
      </c>
      <c r="M710" s="11" t="s">
        <v>349</v>
      </c>
      <c r="N710" s="8" t="s">
        <v>1882</v>
      </c>
      <c r="O710" s="12">
        <v>145.1</v>
      </c>
      <c r="P710" s="20" t="s">
        <v>1892</v>
      </c>
      <c r="Q710" s="29">
        <v>8</v>
      </c>
      <c r="R710" s="30" t="s">
        <v>83</v>
      </c>
      <c r="S710" s="8" t="str">
        <f t="shared" si="23"/>
        <v>-</v>
      </c>
      <c r="T710" s="8" t="s">
        <v>1894</v>
      </c>
      <c r="U710" s="31">
        <v>59</v>
      </c>
      <c r="V710" s="31" t="s">
        <v>1644</v>
      </c>
      <c r="W710" s="118"/>
      <c r="X710" s="60"/>
      <c r="Y710" s="6" t="s">
        <v>2090</v>
      </c>
    </row>
    <row r="711" spans="1:25" ht="30" customHeight="1" x14ac:dyDescent="0.15">
      <c r="A711" s="4"/>
      <c r="B711" s="10" t="s">
        <v>1536</v>
      </c>
      <c r="C711" s="10" t="s">
        <v>1538</v>
      </c>
      <c r="D711" s="24" t="s">
        <v>1415</v>
      </c>
      <c r="E711" s="18" t="s">
        <v>952</v>
      </c>
      <c r="F711" s="8" t="s">
        <v>325</v>
      </c>
      <c r="G711" s="8" t="s">
        <v>1598</v>
      </c>
      <c r="H711" s="86" t="s">
        <v>1045</v>
      </c>
      <c r="I711" s="8"/>
      <c r="J711" s="8" t="s">
        <v>69</v>
      </c>
      <c r="K711" s="8" t="s">
        <v>37</v>
      </c>
      <c r="L711" s="8">
        <v>24</v>
      </c>
      <c r="M711" s="11" t="s">
        <v>349</v>
      </c>
      <c r="N711" s="8" t="s">
        <v>1882</v>
      </c>
      <c r="O711" s="12">
        <v>71.62</v>
      </c>
      <c r="P711" s="20" t="s">
        <v>1892</v>
      </c>
      <c r="Q711" s="29">
        <v>8</v>
      </c>
      <c r="R711" s="30" t="s">
        <v>83</v>
      </c>
      <c r="S711" s="8" t="str">
        <f t="shared" si="23"/>
        <v>-</v>
      </c>
      <c r="T711" s="8" t="s">
        <v>1894</v>
      </c>
      <c r="U711" s="31">
        <v>129</v>
      </c>
      <c r="V711" s="31" t="s">
        <v>1644</v>
      </c>
      <c r="W711" s="118"/>
      <c r="X711" s="60"/>
      <c r="Y711" s="6" t="s">
        <v>2056</v>
      </c>
    </row>
    <row r="712" spans="1:25" ht="30" customHeight="1" x14ac:dyDescent="0.15">
      <c r="A712" s="4"/>
      <c r="B712" s="10" t="s">
        <v>1536</v>
      </c>
      <c r="C712" s="10" t="s">
        <v>1538</v>
      </c>
      <c r="D712" s="24" t="s">
        <v>1415</v>
      </c>
      <c r="E712" s="18" t="s">
        <v>952</v>
      </c>
      <c r="F712" s="8" t="s">
        <v>325</v>
      </c>
      <c r="G712" s="8" t="s">
        <v>1598</v>
      </c>
      <c r="H712" s="86" t="s">
        <v>1046</v>
      </c>
      <c r="I712" s="8"/>
      <c r="J712" s="8" t="s">
        <v>3</v>
      </c>
      <c r="K712" s="8" t="s">
        <v>104</v>
      </c>
      <c r="L712" s="8">
        <v>32</v>
      </c>
      <c r="M712" s="11" t="s">
        <v>349</v>
      </c>
      <c r="N712" s="8" t="s">
        <v>1883</v>
      </c>
      <c r="O712" s="12">
        <v>46.46</v>
      </c>
      <c r="P712" s="20" t="s">
        <v>1892</v>
      </c>
      <c r="Q712" s="29">
        <v>8</v>
      </c>
      <c r="R712" s="30" t="s">
        <v>83</v>
      </c>
      <c r="S712" s="8" t="str">
        <f t="shared" si="23"/>
        <v>-</v>
      </c>
      <c r="T712" s="8" t="s">
        <v>1894</v>
      </c>
      <c r="U712" s="31">
        <v>61</v>
      </c>
      <c r="V712" s="31" t="s">
        <v>1644</v>
      </c>
      <c r="W712" s="118"/>
      <c r="X712" s="60"/>
      <c r="Y712" s="6" t="s">
        <v>2057</v>
      </c>
    </row>
    <row r="713" spans="1:25" ht="30" customHeight="1" x14ac:dyDescent="0.15">
      <c r="A713" s="4"/>
      <c r="B713" s="10" t="s">
        <v>1536</v>
      </c>
      <c r="C713" s="10" t="s">
        <v>1538</v>
      </c>
      <c r="D713" s="24" t="s">
        <v>1415</v>
      </c>
      <c r="E713" s="18" t="s">
        <v>952</v>
      </c>
      <c r="F713" s="8" t="s">
        <v>325</v>
      </c>
      <c r="G713" s="8" t="s">
        <v>1598</v>
      </c>
      <c r="H713" s="86" t="s">
        <v>1047</v>
      </c>
      <c r="I713" s="8"/>
      <c r="J713" s="8" t="s">
        <v>3</v>
      </c>
      <c r="K713" s="8" t="s">
        <v>72</v>
      </c>
      <c r="L713" s="8">
        <v>30</v>
      </c>
      <c r="M713" s="11" t="s">
        <v>349</v>
      </c>
      <c r="N713" s="8" t="s">
        <v>1883</v>
      </c>
      <c r="O713" s="12">
        <v>46.07</v>
      </c>
      <c r="P713" s="20" t="s">
        <v>1892</v>
      </c>
      <c r="Q713" s="29">
        <v>7</v>
      </c>
      <c r="R713" s="30" t="s">
        <v>83</v>
      </c>
      <c r="S713" s="8" t="str">
        <f t="shared" si="23"/>
        <v>-</v>
      </c>
      <c r="T713" s="8" t="s">
        <v>1894</v>
      </c>
      <c r="U713" s="31">
        <v>19</v>
      </c>
      <c r="V713" s="31" t="s">
        <v>1644</v>
      </c>
      <c r="W713" s="118"/>
      <c r="X713" s="60"/>
      <c r="Y713" s="6" t="s">
        <v>2058</v>
      </c>
    </row>
    <row r="714" spans="1:25" ht="30" customHeight="1" x14ac:dyDescent="0.15">
      <c r="A714" s="4"/>
      <c r="B714" s="10" t="s">
        <v>1536</v>
      </c>
      <c r="C714" s="10" t="s">
        <v>1538</v>
      </c>
      <c r="D714" s="24" t="s">
        <v>1415</v>
      </c>
      <c r="E714" s="18" t="s">
        <v>952</v>
      </c>
      <c r="F714" s="8" t="s">
        <v>325</v>
      </c>
      <c r="G714" s="8" t="s">
        <v>1598</v>
      </c>
      <c r="H714" s="86" t="s">
        <v>1048</v>
      </c>
      <c r="I714" s="8"/>
      <c r="J714" s="8" t="s">
        <v>69</v>
      </c>
      <c r="K714" s="8" t="s">
        <v>18</v>
      </c>
      <c r="L714" s="8">
        <v>34</v>
      </c>
      <c r="M714" s="11" t="s">
        <v>349</v>
      </c>
      <c r="N714" s="8" t="s">
        <v>1882</v>
      </c>
      <c r="O714" s="12">
        <v>66.239999999999995</v>
      </c>
      <c r="P714" s="20" t="s">
        <v>1892</v>
      </c>
      <c r="Q714" s="29">
        <v>6</v>
      </c>
      <c r="R714" s="30" t="s">
        <v>83</v>
      </c>
      <c r="S714" s="8" t="str">
        <f t="shared" si="23"/>
        <v>-</v>
      </c>
      <c r="T714" s="8" t="s">
        <v>1894</v>
      </c>
      <c r="U714" s="31">
        <v>55</v>
      </c>
      <c r="V714" s="31" t="s">
        <v>1644</v>
      </c>
      <c r="W714" s="118"/>
      <c r="X714" s="60"/>
      <c r="Y714" s="6" t="s">
        <v>2059</v>
      </c>
    </row>
    <row r="715" spans="1:25" ht="30" customHeight="1" x14ac:dyDescent="0.15">
      <c r="A715" s="4"/>
      <c r="B715" s="10" t="s">
        <v>1536</v>
      </c>
      <c r="C715" s="10" t="s">
        <v>1538</v>
      </c>
      <c r="D715" s="24" t="s">
        <v>1415</v>
      </c>
      <c r="E715" s="18" t="s">
        <v>952</v>
      </c>
      <c r="F715" s="8" t="s">
        <v>325</v>
      </c>
      <c r="G715" s="8" t="s">
        <v>277</v>
      </c>
      <c r="H715" s="86" t="s">
        <v>1049</v>
      </c>
      <c r="I715" s="8"/>
      <c r="J715" s="8" t="s">
        <v>69</v>
      </c>
      <c r="K715" s="8" t="s">
        <v>104</v>
      </c>
      <c r="L715" s="8">
        <v>32</v>
      </c>
      <c r="M715" s="11" t="s">
        <v>349</v>
      </c>
      <c r="N715" s="8" t="s">
        <v>1882</v>
      </c>
      <c r="O715" s="12">
        <v>69.52</v>
      </c>
      <c r="P715" s="20" t="s">
        <v>1892</v>
      </c>
      <c r="Q715" s="29">
        <v>14</v>
      </c>
      <c r="R715" s="30" t="s">
        <v>83</v>
      </c>
      <c r="S715" s="8" t="str">
        <f t="shared" si="23"/>
        <v>-</v>
      </c>
      <c r="T715" s="8" t="s">
        <v>1894</v>
      </c>
      <c r="U715" s="31">
        <v>94</v>
      </c>
      <c r="V715" s="31" t="s">
        <v>1644</v>
      </c>
      <c r="W715" s="118"/>
      <c r="X715" s="60"/>
      <c r="Y715" s="6" t="s">
        <v>2091</v>
      </c>
    </row>
    <row r="716" spans="1:25" ht="30" customHeight="1" x14ac:dyDescent="0.15">
      <c r="A716" s="4"/>
      <c r="B716" s="10" t="s">
        <v>1536</v>
      </c>
      <c r="C716" s="10" t="s">
        <v>1538</v>
      </c>
      <c r="D716" s="24" t="s">
        <v>1415</v>
      </c>
      <c r="E716" s="18" t="s">
        <v>952</v>
      </c>
      <c r="F716" s="8" t="s">
        <v>325</v>
      </c>
      <c r="G716" s="8" t="s">
        <v>277</v>
      </c>
      <c r="H716" s="86" t="s">
        <v>1050</v>
      </c>
      <c r="I716" s="8"/>
      <c r="J716" s="8" t="s">
        <v>69</v>
      </c>
      <c r="K716" s="8" t="s">
        <v>104</v>
      </c>
      <c r="L716" s="8">
        <v>32</v>
      </c>
      <c r="M716" s="11" t="s">
        <v>349</v>
      </c>
      <c r="N716" s="8" t="s">
        <v>1882</v>
      </c>
      <c r="O716" s="12">
        <v>56.7</v>
      </c>
      <c r="P716" s="20" t="s">
        <v>1892</v>
      </c>
      <c r="Q716" s="29">
        <v>14</v>
      </c>
      <c r="R716" s="30" t="s">
        <v>83</v>
      </c>
      <c r="S716" s="8" t="str">
        <f t="shared" si="23"/>
        <v>-</v>
      </c>
      <c r="T716" s="8" t="s">
        <v>1894</v>
      </c>
      <c r="U716" s="31">
        <v>93</v>
      </c>
      <c r="V716" s="31" t="s">
        <v>1644</v>
      </c>
      <c r="W716" s="118"/>
      <c r="X716" s="60"/>
      <c r="Y716" s="6" t="s">
        <v>2060</v>
      </c>
    </row>
    <row r="717" spans="1:25" ht="30" customHeight="1" x14ac:dyDescent="0.15">
      <c r="A717" s="4"/>
      <c r="B717" s="10" t="s">
        <v>1536</v>
      </c>
      <c r="C717" s="10" t="s">
        <v>1538</v>
      </c>
      <c r="D717" s="24" t="s">
        <v>1415</v>
      </c>
      <c r="E717" s="18" t="s">
        <v>952</v>
      </c>
      <c r="F717" s="8" t="s">
        <v>325</v>
      </c>
      <c r="G717" s="8" t="s">
        <v>277</v>
      </c>
      <c r="H717" s="86" t="s">
        <v>1051</v>
      </c>
      <c r="I717" s="8"/>
      <c r="J717" s="8" t="s">
        <v>69</v>
      </c>
      <c r="K717" s="8" t="s">
        <v>67</v>
      </c>
      <c r="L717" s="8">
        <v>36</v>
      </c>
      <c r="M717" s="11" t="s">
        <v>349</v>
      </c>
      <c r="N717" s="8" t="s">
        <v>1882</v>
      </c>
      <c r="O717" s="12">
        <v>43.92</v>
      </c>
      <c r="P717" s="20" t="s">
        <v>1892</v>
      </c>
      <c r="Q717" s="29">
        <v>13</v>
      </c>
      <c r="R717" s="30" t="s">
        <v>83</v>
      </c>
      <c r="S717" s="8" t="str">
        <f t="shared" si="23"/>
        <v>-</v>
      </c>
      <c r="T717" s="8" t="s">
        <v>1894</v>
      </c>
      <c r="U717" s="31">
        <v>34</v>
      </c>
      <c r="V717" s="31" t="s">
        <v>1644</v>
      </c>
      <c r="W717" s="118"/>
      <c r="X717" s="60"/>
      <c r="Y717" s="6" t="s">
        <v>2061</v>
      </c>
    </row>
    <row r="718" spans="1:25" ht="30" customHeight="1" x14ac:dyDescent="0.15">
      <c r="A718" s="4"/>
      <c r="B718" s="10" t="s">
        <v>1536</v>
      </c>
      <c r="C718" s="10" t="s">
        <v>1538</v>
      </c>
      <c r="D718" s="24" t="s">
        <v>1415</v>
      </c>
      <c r="E718" s="18" t="s">
        <v>952</v>
      </c>
      <c r="F718" s="8" t="s">
        <v>325</v>
      </c>
      <c r="G718" s="8" t="s">
        <v>1574</v>
      </c>
      <c r="H718" s="86" t="s">
        <v>1052</v>
      </c>
      <c r="I718" s="8"/>
      <c r="J718" s="8" t="s">
        <v>3</v>
      </c>
      <c r="K718" s="8" t="s">
        <v>37</v>
      </c>
      <c r="L718" s="8">
        <v>24</v>
      </c>
      <c r="M718" s="11" t="s">
        <v>349</v>
      </c>
      <c r="N718" s="8" t="s">
        <v>1882</v>
      </c>
      <c r="O718" s="12">
        <v>101.654</v>
      </c>
      <c r="P718" s="20" t="s">
        <v>1892</v>
      </c>
      <c r="Q718" s="29">
        <v>18</v>
      </c>
      <c r="R718" s="30" t="s">
        <v>83</v>
      </c>
      <c r="S718" s="8" t="str">
        <f t="shared" si="23"/>
        <v>-</v>
      </c>
      <c r="T718" s="8" t="s">
        <v>1894</v>
      </c>
      <c r="U718" s="31">
        <v>67</v>
      </c>
      <c r="V718" s="31" t="s">
        <v>1644</v>
      </c>
      <c r="W718" s="118"/>
      <c r="X718" s="60"/>
      <c r="Y718" s="6" t="s">
        <v>2062</v>
      </c>
    </row>
    <row r="719" spans="1:25" ht="30" customHeight="1" x14ac:dyDescent="0.15">
      <c r="A719" s="4"/>
      <c r="B719" s="10" t="s">
        <v>1536</v>
      </c>
      <c r="C719" s="10" t="s">
        <v>1538</v>
      </c>
      <c r="D719" s="24" t="s">
        <v>1415</v>
      </c>
      <c r="E719" s="18" t="s">
        <v>952</v>
      </c>
      <c r="F719" s="8" t="s">
        <v>325</v>
      </c>
      <c r="G719" s="8" t="s">
        <v>1574</v>
      </c>
      <c r="H719" s="86" t="s">
        <v>1053</v>
      </c>
      <c r="I719" s="8"/>
      <c r="J719" s="8" t="s">
        <v>69</v>
      </c>
      <c r="K719" s="8" t="s">
        <v>26</v>
      </c>
      <c r="L719" s="8">
        <v>28</v>
      </c>
      <c r="M719" s="11" t="s">
        <v>349</v>
      </c>
      <c r="N719" s="8" t="s">
        <v>1882</v>
      </c>
      <c r="O719" s="12">
        <v>68</v>
      </c>
      <c r="P719" s="20" t="s">
        <v>1892</v>
      </c>
      <c r="Q719" s="29">
        <v>13</v>
      </c>
      <c r="R719" s="30" t="s">
        <v>83</v>
      </c>
      <c r="S719" s="8" t="str">
        <f t="shared" si="23"/>
        <v>-</v>
      </c>
      <c r="T719" s="8" t="s">
        <v>1894</v>
      </c>
      <c r="U719" s="31">
        <v>67</v>
      </c>
      <c r="V719" s="31" t="s">
        <v>1644</v>
      </c>
      <c r="W719" s="118"/>
      <c r="X719" s="60"/>
      <c r="Y719" s="6" t="s">
        <v>2092</v>
      </c>
    </row>
    <row r="720" spans="1:25" ht="30" customHeight="1" x14ac:dyDescent="0.15">
      <c r="A720" s="4"/>
      <c r="B720" s="10" t="s">
        <v>1536</v>
      </c>
      <c r="C720" s="10" t="s">
        <v>1538</v>
      </c>
      <c r="D720" s="24" t="s">
        <v>1415</v>
      </c>
      <c r="E720" s="18" t="s">
        <v>952</v>
      </c>
      <c r="F720" s="8" t="s">
        <v>325</v>
      </c>
      <c r="G720" s="8" t="s">
        <v>1574</v>
      </c>
      <c r="H720" s="86" t="s">
        <v>1054</v>
      </c>
      <c r="I720" s="8"/>
      <c r="J720" s="8" t="s">
        <v>69</v>
      </c>
      <c r="K720" s="8" t="s">
        <v>26</v>
      </c>
      <c r="L720" s="8">
        <v>28</v>
      </c>
      <c r="M720" s="11" t="s">
        <v>349</v>
      </c>
      <c r="N720" s="8" t="s">
        <v>1882</v>
      </c>
      <c r="O720" s="12">
        <v>91.76</v>
      </c>
      <c r="P720" s="20" t="s">
        <v>1892</v>
      </c>
      <c r="Q720" s="29">
        <v>9</v>
      </c>
      <c r="R720" s="30" t="s">
        <v>83</v>
      </c>
      <c r="S720" s="8" t="str">
        <f t="shared" si="23"/>
        <v>-</v>
      </c>
      <c r="T720" s="8" t="s">
        <v>1894</v>
      </c>
      <c r="U720" s="31">
        <v>81</v>
      </c>
      <c r="V720" s="31" t="s">
        <v>1644</v>
      </c>
      <c r="W720" s="118"/>
      <c r="X720" s="60"/>
      <c r="Y720" s="6" t="s">
        <v>2093</v>
      </c>
    </row>
    <row r="721" spans="1:30" ht="30" customHeight="1" x14ac:dyDescent="0.15">
      <c r="A721" s="4"/>
      <c r="B721" s="10" t="s">
        <v>1536</v>
      </c>
      <c r="C721" s="10" t="s">
        <v>1538</v>
      </c>
      <c r="D721" s="24" t="s">
        <v>1415</v>
      </c>
      <c r="E721" s="18" t="s">
        <v>952</v>
      </c>
      <c r="F721" s="8" t="s">
        <v>325</v>
      </c>
      <c r="G721" s="8" t="s">
        <v>1574</v>
      </c>
      <c r="H721" s="86" t="s">
        <v>1055</v>
      </c>
      <c r="I721" s="8"/>
      <c r="J721" s="8" t="s">
        <v>69</v>
      </c>
      <c r="K721" s="8" t="s">
        <v>197</v>
      </c>
      <c r="L721" s="8" t="s">
        <v>1881</v>
      </c>
      <c r="M721" s="11" t="s">
        <v>349</v>
      </c>
      <c r="N721" s="8" t="s">
        <v>2286</v>
      </c>
      <c r="O721" s="12">
        <v>41</v>
      </c>
      <c r="P721" s="20" t="s">
        <v>1895</v>
      </c>
      <c r="Q721" s="29">
        <v>8</v>
      </c>
      <c r="R721" s="30" t="s">
        <v>83</v>
      </c>
      <c r="S721" s="8" t="str">
        <f t="shared" si="23"/>
        <v>-</v>
      </c>
      <c r="T721" s="8" t="s">
        <v>1894</v>
      </c>
      <c r="U721" s="31">
        <v>39</v>
      </c>
      <c r="V721" s="31" t="s">
        <v>1644</v>
      </c>
      <c r="W721" s="118"/>
      <c r="X721" s="60"/>
      <c r="Y721" s="6" t="s">
        <v>2063</v>
      </c>
    </row>
    <row r="722" spans="1:30" ht="30" customHeight="1" x14ac:dyDescent="0.15">
      <c r="A722" s="4"/>
      <c r="B722" s="10" t="s">
        <v>1536</v>
      </c>
      <c r="C722" s="10" t="s">
        <v>1538</v>
      </c>
      <c r="D722" s="24" t="s">
        <v>1415</v>
      </c>
      <c r="E722" s="18" t="s">
        <v>952</v>
      </c>
      <c r="F722" s="8" t="s">
        <v>325</v>
      </c>
      <c r="G722" s="8" t="s">
        <v>1574</v>
      </c>
      <c r="H722" s="86" t="s">
        <v>1056</v>
      </c>
      <c r="I722" s="8"/>
      <c r="J722" s="8" t="s">
        <v>3</v>
      </c>
      <c r="K722" s="8" t="s">
        <v>105</v>
      </c>
      <c r="L722" s="8">
        <v>25</v>
      </c>
      <c r="M722" s="11" t="s">
        <v>349</v>
      </c>
      <c r="N722" s="8" t="s">
        <v>1883</v>
      </c>
      <c r="O722" s="12">
        <v>79.489999999999995</v>
      </c>
      <c r="P722" s="20" t="s">
        <v>1892</v>
      </c>
      <c r="Q722" s="29">
        <v>16</v>
      </c>
      <c r="R722" s="30" t="s">
        <v>83</v>
      </c>
      <c r="S722" s="8" t="str">
        <f t="shared" si="23"/>
        <v>-</v>
      </c>
      <c r="T722" s="8" t="s">
        <v>1894</v>
      </c>
      <c r="U722" s="31">
        <v>55</v>
      </c>
      <c r="V722" s="31" t="s">
        <v>1644</v>
      </c>
      <c r="W722" s="118"/>
      <c r="X722" s="60"/>
      <c r="Y722" s="6" t="s">
        <v>2064</v>
      </c>
    </row>
    <row r="723" spans="1:30" ht="30" customHeight="1" x14ac:dyDescent="0.15">
      <c r="A723" s="4"/>
      <c r="B723" s="10" t="s">
        <v>1536</v>
      </c>
      <c r="C723" s="10" t="s">
        <v>1538</v>
      </c>
      <c r="D723" s="24" t="s">
        <v>1415</v>
      </c>
      <c r="E723" s="18" t="s">
        <v>952</v>
      </c>
      <c r="F723" s="8" t="s">
        <v>325</v>
      </c>
      <c r="G723" s="8" t="s">
        <v>1574</v>
      </c>
      <c r="H723" s="86" t="s">
        <v>1057</v>
      </c>
      <c r="I723" s="8"/>
      <c r="J723" s="8" t="s">
        <v>3</v>
      </c>
      <c r="K723" s="8" t="s">
        <v>74</v>
      </c>
      <c r="L723" s="8">
        <v>29</v>
      </c>
      <c r="M723" s="11" t="s">
        <v>349</v>
      </c>
      <c r="N723" s="8" t="s">
        <v>1883</v>
      </c>
      <c r="O723" s="12">
        <v>81.150000000000006</v>
      </c>
      <c r="P723" s="20" t="s">
        <v>1892</v>
      </c>
      <c r="Q723" s="29">
        <v>18</v>
      </c>
      <c r="R723" s="30" t="s">
        <v>83</v>
      </c>
      <c r="S723" s="8" t="str">
        <f t="shared" si="23"/>
        <v>-</v>
      </c>
      <c r="T723" s="8" t="s">
        <v>1894</v>
      </c>
      <c r="U723" s="31">
        <v>114</v>
      </c>
      <c r="V723" s="31" t="s">
        <v>1644</v>
      </c>
      <c r="W723" s="118"/>
      <c r="X723" s="60"/>
      <c r="Y723" s="6" t="s">
        <v>2065</v>
      </c>
    </row>
    <row r="724" spans="1:30" ht="30" customHeight="1" x14ac:dyDescent="0.15">
      <c r="A724" s="4"/>
      <c r="B724" s="10" t="s">
        <v>1536</v>
      </c>
      <c r="C724" s="10" t="s">
        <v>1538</v>
      </c>
      <c r="D724" s="24" t="s">
        <v>1415</v>
      </c>
      <c r="E724" s="18" t="s">
        <v>952</v>
      </c>
      <c r="F724" s="8" t="s">
        <v>325</v>
      </c>
      <c r="G724" s="8" t="s">
        <v>1574</v>
      </c>
      <c r="H724" s="86" t="s">
        <v>1058</v>
      </c>
      <c r="I724" s="8"/>
      <c r="J724" s="8" t="s">
        <v>69</v>
      </c>
      <c r="K724" s="8" t="s">
        <v>103</v>
      </c>
      <c r="L724" s="8">
        <v>31</v>
      </c>
      <c r="M724" s="11" t="s">
        <v>349</v>
      </c>
      <c r="N724" s="8" t="s">
        <v>1882</v>
      </c>
      <c r="O724" s="12">
        <v>113.1</v>
      </c>
      <c r="P724" s="20" t="s">
        <v>1892</v>
      </c>
      <c r="Q724" s="29">
        <v>8</v>
      </c>
      <c r="R724" s="30" t="s">
        <v>83</v>
      </c>
      <c r="S724" s="8" t="str">
        <f t="shared" si="23"/>
        <v>-</v>
      </c>
      <c r="T724" s="8" t="s">
        <v>1894</v>
      </c>
      <c r="U724" s="31">
        <v>52</v>
      </c>
      <c r="V724" s="31" t="s">
        <v>1644</v>
      </c>
      <c r="W724" s="118"/>
      <c r="X724" s="60"/>
      <c r="Y724" s="6" t="s">
        <v>2066</v>
      </c>
    </row>
    <row r="725" spans="1:30" ht="30" customHeight="1" x14ac:dyDescent="0.15">
      <c r="A725" s="4"/>
      <c r="B725" s="10" t="s">
        <v>1536</v>
      </c>
      <c r="C725" s="10" t="s">
        <v>1538</v>
      </c>
      <c r="D725" s="24" t="s">
        <v>1415</v>
      </c>
      <c r="E725" s="18" t="s">
        <v>952</v>
      </c>
      <c r="F725" s="8" t="s">
        <v>325</v>
      </c>
      <c r="G725" s="8" t="s">
        <v>1574</v>
      </c>
      <c r="H725" s="86" t="s">
        <v>1059</v>
      </c>
      <c r="I725" s="8"/>
      <c r="J725" s="8" t="s">
        <v>69</v>
      </c>
      <c r="K725" s="8" t="s">
        <v>68</v>
      </c>
      <c r="L725" s="8">
        <v>38</v>
      </c>
      <c r="M725" s="11" t="s">
        <v>349</v>
      </c>
      <c r="N725" s="8" t="s">
        <v>1882</v>
      </c>
      <c r="O725" s="12">
        <v>49.14</v>
      </c>
      <c r="P725" s="20" t="s">
        <v>1892</v>
      </c>
      <c r="Q725" s="29">
        <v>12</v>
      </c>
      <c r="R725" s="30" t="s">
        <v>83</v>
      </c>
      <c r="S725" s="8" t="str">
        <f t="shared" si="23"/>
        <v>-</v>
      </c>
      <c r="T725" s="8" t="s">
        <v>1894</v>
      </c>
      <c r="U725" s="31">
        <v>39</v>
      </c>
      <c r="V725" s="31" t="s">
        <v>1644</v>
      </c>
      <c r="W725" s="118"/>
      <c r="X725" s="60"/>
      <c r="Y725" s="6" t="s">
        <v>2067</v>
      </c>
    </row>
    <row r="726" spans="1:30" ht="30" customHeight="1" x14ac:dyDescent="0.15">
      <c r="A726" s="4"/>
      <c r="B726" s="10" t="s">
        <v>1536</v>
      </c>
      <c r="C726" s="10" t="s">
        <v>1538</v>
      </c>
      <c r="D726" s="24" t="s">
        <v>1415</v>
      </c>
      <c r="E726" s="18" t="s">
        <v>952</v>
      </c>
      <c r="F726" s="8" t="s">
        <v>325</v>
      </c>
      <c r="G726" s="8" t="s">
        <v>1574</v>
      </c>
      <c r="H726" s="86" t="s">
        <v>1060</v>
      </c>
      <c r="I726" s="8"/>
      <c r="J726" s="8" t="s">
        <v>3</v>
      </c>
      <c r="K726" s="8" t="s">
        <v>197</v>
      </c>
      <c r="L726" s="8" t="s">
        <v>83</v>
      </c>
      <c r="M726" s="11" t="s">
        <v>349</v>
      </c>
      <c r="N726" s="8" t="s">
        <v>2286</v>
      </c>
      <c r="O726" s="12">
        <v>69.56</v>
      </c>
      <c r="P726" s="20" t="s">
        <v>1895</v>
      </c>
      <c r="Q726" s="29">
        <v>12</v>
      </c>
      <c r="R726" s="30" t="s">
        <v>83</v>
      </c>
      <c r="S726" s="8" t="str">
        <f t="shared" si="23"/>
        <v>-</v>
      </c>
      <c r="T726" s="8" t="s">
        <v>1894</v>
      </c>
      <c r="U726" s="31">
        <v>2</v>
      </c>
      <c r="V726" s="31" t="s">
        <v>1644</v>
      </c>
      <c r="W726" s="118"/>
      <c r="X726" s="60"/>
      <c r="Y726" s="6" t="s">
        <v>2068</v>
      </c>
    </row>
    <row r="727" spans="1:30" ht="30" customHeight="1" x14ac:dyDescent="0.15">
      <c r="A727" s="4"/>
      <c r="B727" s="10" t="s">
        <v>1536</v>
      </c>
      <c r="C727" s="10" t="s">
        <v>1538</v>
      </c>
      <c r="D727" s="24" t="s">
        <v>1415</v>
      </c>
      <c r="E727" s="18" t="s">
        <v>952</v>
      </c>
      <c r="F727" s="8" t="s">
        <v>325</v>
      </c>
      <c r="G727" s="8" t="s">
        <v>1574</v>
      </c>
      <c r="H727" s="86" t="s">
        <v>1061</v>
      </c>
      <c r="I727" s="8"/>
      <c r="J727" s="8" t="s">
        <v>69</v>
      </c>
      <c r="K727" s="8" t="s">
        <v>30</v>
      </c>
      <c r="L727" s="8">
        <v>35</v>
      </c>
      <c r="M727" s="11" t="s">
        <v>349</v>
      </c>
      <c r="N727" s="8" t="s">
        <v>1882</v>
      </c>
      <c r="O727" s="12">
        <v>67.2</v>
      </c>
      <c r="P727" s="20" t="s">
        <v>1892</v>
      </c>
      <c r="Q727" s="29">
        <v>15</v>
      </c>
      <c r="R727" s="30" t="s">
        <v>83</v>
      </c>
      <c r="S727" s="8" t="str">
        <f t="shared" si="23"/>
        <v>-</v>
      </c>
      <c r="T727" s="8" t="s">
        <v>1894</v>
      </c>
      <c r="U727" s="31">
        <v>9</v>
      </c>
      <c r="V727" s="31" t="s">
        <v>1644</v>
      </c>
      <c r="W727" s="118"/>
      <c r="X727" s="60"/>
      <c r="Y727" s="6" t="s">
        <v>2069</v>
      </c>
    </row>
    <row r="728" spans="1:30" ht="30" customHeight="1" x14ac:dyDescent="0.15">
      <c r="A728" s="4"/>
      <c r="B728" s="10" t="s">
        <v>1536</v>
      </c>
      <c r="C728" s="10" t="s">
        <v>1538</v>
      </c>
      <c r="D728" s="24" t="s">
        <v>1415</v>
      </c>
      <c r="E728" s="18" t="s">
        <v>952</v>
      </c>
      <c r="F728" s="8" t="s">
        <v>325</v>
      </c>
      <c r="G728" s="8" t="s">
        <v>1574</v>
      </c>
      <c r="H728" s="86" t="s">
        <v>1062</v>
      </c>
      <c r="I728" s="8"/>
      <c r="J728" s="8" t="s">
        <v>3</v>
      </c>
      <c r="K728" s="8" t="s">
        <v>75</v>
      </c>
      <c r="L728" s="8">
        <v>27</v>
      </c>
      <c r="M728" s="11" t="s">
        <v>349</v>
      </c>
      <c r="N728" s="8" t="s">
        <v>1883</v>
      </c>
      <c r="O728" s="12">
        <v>86.1</v>
      </c>
      <c r="P728" s="20" t="s">
        <v>1892</v>
      </c>
      <c r="Q728" s="29">
        <v>12</v>
      </c>
      <c r="R728" s="30" t="s">
        <v>83</v>
      </c>
      <c r="S728" s="8" t="str">
        <f t="shared" si="23"/>
        <v>-</v>
      </c>
      <c r="T728" s="8" t="s">
        <v>1894</v>
      </c>
      <c r="U728" s="31">
        <v>73</v>
      </c>
      <c r="V728" s="31" t="s">
        <v>1644</v>
      </c>
      <c r="W728" s="118"/>
      <c r="X728" s="60"/>
      <c r="Y728" s="6" t="s">
        <v>2070</v>
      </c>
    </row>
    <row r="729" spans="1:30" ht="30" customHeight="1" x14ac:dyDescent="0.15">
      <c r="A729" s="4"/>
      <c r="B729" s="10" t="s">
        <v>1536</v>
      </c>
      <c r="C729" s="10" t="s">
        <v>1538</v>
      </c>
      <c r="D729" s="24" t="s">
        <v>1415</v>
      </c>
      <c r="E729" s="18" t="s">
        <v>952</v>
      </c>
      <c r="F729" s="8" t="s">
        <v>325</v>
      </c>
      <c r="G729" s="8" t="s">
        <v>1574</v>
      </c>
      <c r="H729" s="86" t="s">
        <v>1063</v>
      </c>
      <c r="I729" s="8"/>
      <c r="J729" s="8" t="s">
        <v>69</v>
      </c>
      <c r="K729" s="8" t="s">
        <v>78</v>
      </c>
      <c r="L729" s="8">
        <v>33</v>
      </c>
      <c r="M729" s="11" t="s">
        <v>349</v>
      </c>
      <c r="N729" s="8" t="s">
        <v>1882</v>
      </c>
      <c r="O729" s="12">
        <v>75.2</v>
      </c>
      <c r="P729" s="20" t="s">
        <v>1892</v>
      </c>
      <c r="Q729" s="29">
        <v>11</v>
      </c>
      <c r="R729" s="30" t="s">
        <v>83</v>
      </c>
      <c r="S729" s="8" t="str">
        <f t="shared" si="23"/>
        <v>-</v>
      </c>
      <c r="T729" s="8" t="s">
        <v>1894</v>
      </c>
      <c r="U729" s="31">
        <v>44</v>
      </c>
      <c r="V729" s="31" t="s">
        <v>1644</v>
      </c>
      <c r="W729" s="118"/>
      <c r="X729" s="60"/>
      <c r="Y729" s="6" t="s">
        <v>2094</v>
      </c>
    </row>
    <row r="730" spans="1:30" ht="30" customHeight="1" x14ac:dyDescent="0.15">
      <c r="A730" s="4"/>
      <c r="B730" s="10" t="s">
        <v>1536</v>
      </c>
      <c r="C730" s="10" t="s">
        <v>1538</v>
      </c>
      <c r="D730" s="25" t="s">
        <v>1415</v>
      </c>
      <c r="E730" s="10" t="s">
        <v>1167</v>
      </c>
      <c r="F730" s="8" t="s">
        <v>290</v>
      </c>
      <c r="G730" s="8" t="s">
        <v>287</v>
      </c>
      <c r="H730" s="86" t="s">
        <v>1841</v>
      </c>
      <c r="I730" s="8" t="s">
        <v>38</v>
      </c>
      <c r="J730" s="8" t="s">
        <v>1155</v>
      </c>
      <c r="K730" s="8" t="s">
        <v>1160</v>
      </c>
      <c r="L730" s="8">
        <v>1</v>
      </c>
      <c r="M730" s="11" t="s">
        <v>349</v>
      </c>
      <c r="N730" s="8" t="s">
        <v>1884</v>
      </c>
      <c r="O730" s="12">
        <v>108</v>
      </c>
      <c r="P730" s="20" t="s">
        <v>1892</v>
      </c>
      <c r="Q730" s="29">
        <v>17</v>
      </c>
      <c r="R730" s="30" t="s">
        <v>83</v>
      </c>
      <c r="S730" s="8" t="str">
        <f t="shared" si="23"/>
        <v>-</v>
      </c>
      <c r="T730" s="8" t="s">
        <v>1894</v>
      </c>
      <c r="U730" s="31" t="s">
        <v>1797</v>
      </c>
      <c r="V730" s="31" t="s">
        <v>1644</v>
      </c>
      <c r="W730" s="118"/>
      <c r="X730" s="61" t="s">
        <v>2287</v>
      </c>
      <c r="Y730" s="13" t="s">
        <v>1632</v>
      </c>
    </row>
    <row r="731" spans="1:30" s="4" customFormat="1" ht="30" customHeight="1" x14ac:dyDescent="0.15">
      <c r="B731" s="10" t="s">
        <v>1536</v>
      </c>
      <c r="C731" s="10" t="s">
        <v>1538</v>
      </c>
      <c r="D731" s="25" t="s">
        <v>1415</v>
      </c>
      <c r="E731" s="10" t="s">
        <v>952</v>
      </c>
      <c r="F731" s="8" t="s">
        <v>290</v>
      </c>
      <c r="G731" s="8" t="s">
        <v>578</v>
      </c>
      <c r="H731" s="86" t="s">
        <v>1842</v>
      </c>
      <c r="I731" s="8" t="s">
        <v>1715</v>
      </c>
      <c r="J731" s="8" t="s">
        <v>2</v>
      </c>
      <c r="K731" s="8" t="s">
        <v>1802</v>
      </c>
      <c r="L731" s="8">
        <v>52</v>
      </c>
      <c r="M731" s="11" t="s">
        <v>1803</v>
      </c>
      <c r="N731" s="8" t="s">
        <v>1882</v>
      </c>
      <c r="O731" s="12">
        <v>65.08</v>
      </c>
      <c r="P731" s="20" t="s">
        <v>1892</v>
      </c>
      <c r="Q731" s="29">
        <v>29</v>
      </c>
      <c r="R731" s="30" t="s">
        <v>244</v>
      </c>
      <c r="S731" s="8" t="str">
        <f t="shared" si="23"/>
        <v>-</v>
      </c>
      <c r="T731" s="8" t="s">
        <v>1894</v>
      </c>
      <c r="U731" s="31" t="s">
        <v>1797</v>
      </c>
      <c r="V731" s="31" t="s">
        <v>1644</v>
      </c>
      <c r="W731" s="118"/>
      <c r="X731" s="109" t="s">
        <v>2182</v>
      </c>
      <c r="Y731" s="13" t="s">
        <v>1572</v>
      </c>
    </row>
    <row r="732" spans="1:30" ht="30" customHeight="1" x14ac:dyDescent="0.15">
      <c r="A732" s="4"/>
      <c r="B732" s="10" t="s">
        <v>1536</v>
      </c>
      <c r="C732" s="10" t="s">
        <v>1538</v>
      </c>
      <c r="D732" s="25" t="s">
        <v>1415</v>
      </c>
      <c r="E732" s="10" t="s">
        <v>1167</v>
      </c>
      <c r="F732" s="66" t="s">
        <v>1713</v>
      </c>
      <c r="G732" s="68" t="s">
        <v>1714</v>
      </c>
      <c r="H732" s="86" t="s">
        <v>1843</v>
      </c>
      <c r="I732" s="8"/>
      <c r="J732" s="8" t="s">
        <v>1155</v>
      </c>
      <c r="K732" s="8" t="s">
        <v>1614</v>
      </c>
      <c r="L732" s="8">
        <v>33</v>
      </c>
      <c r="M732" s="11" t="s">
        <v>1160</v>
      </c>
      <c r="N732" s="8" t="s">
        <v>1884</v>
      </c>
      <c r="O732" s="27">
        <v>720</v>
      </c>
      <c r="P732" s="20" t="s">
        <v>1892</v>
      </c>
      <c r="Q732" s="29">
        <v>38</v>
      </c>
      <c r="R732" s="42" t="s">
        <v>1153</v>
      </c>
      <c r="S732" s="43" t="str">
        <f t="shared" si="23"/>
        <v>-</v>
      </c>
      <c r="T732" s="8" t="s">
        <v>1894</v>
      </c>
      <c r="U732" s="49">
        <v>327</v>
      </c>
      <c r="V732" s="31" t="s">
        <v>1644</v>
      </c>
      <c r="W732" s="118"/>
      <c r="X732" s="61"/>
      <c r="Y732" s="13" t="s">
        <v>1636</v>
      </c>
    </row>
    <row r="733" spans="1:30" ht="30" customHeight="1" x14ac:dyDescent="0.15">
      <c r="A733" s="4"/>
      <c r="B733" s="10" t="s">
        <v>1536</v>
      </c>
      <c r="C733" s="10" t="s">
        <v>1539</v>
      </c>
      <c r="D733" s="24" t="s">
        <v>1415</v>
      </c>
      <c r="E733" s="18" t="s">
        <v>1167</v>
      </c>
      <c r="F733" s="8" t="s">
        <v>290</v>
      </c>
      <c r="G733" s="8" t="s">
        <v>435</v>
      </c>
      <c r="H733" s="10" t="s">
        <v>1069</v>
      </c>
      <c r="I733" s="8"/>
      <c r="J733" s="8" t="s">
        <v>69</v>
      </c>
      <c r="K733" s="8" t="s">
        <v>78</v>
      </c>
      <c r="L733" s="8">
        <v>33</v>
      </c>
      <c r="M733" s="11"/>
      <c r="N733" s="8" t="s">
        <v>1882</v>
      </c>
      <c r="O733" s="12">
        <v>27.6</v>
      </c>
      <c r="P733" s="20" t="s">
        <v>1892</v>
      </c>
      <c r="Q733" s="29" t="s">
        <v>83</v>
      </c>
      <c r="R733" s="30" t="s">
        <v>83</v>
      </c>
      <c r="S733" s="8" t="str">
        <f t="shared" ref="S733:S774" si="24">IF(R733="-","-",IF(ISNUMBER(R733),IF(R733&gt;=0.6,"A",IF(R733&gt;=0.3,"B","C")),"C"))</f>
        <v>-</v>
      </c>
      <c r="T733" s="8" t="s">
        <v>1894</v>
      </c>
      <c r="U733" s="31">
        <v>0</v>
      </c>
      <c r="V733" s="31" t="s">
        <v>1644</v>
      </c>
      <c r="W733" s="118"/>
      <c r="X733" s="60"/>
      <c r="Y733" s="6" t="s">
        <v>1349</v>
      </c>
      <c r="Z733" s="131" t="s">
        <v>2138</v>
      </c>
      <c r="AA733" s="132"/>
      <c r="AB733" s="132"/>
      <c r="AC733" s="132"/>
      <c r="AD733" s="101"/>
    </row>
    <row r="734" spans="1:30" ht="30" customHeight="1" x14ac:dyDescent="0.15">
      <c r="A734" s="4"/>
      <c r="B734" s="10" t="s">
        <v>1536</v>
      </c>
      <c r="C734" s="10" t="s">
        <v>1539</v>
      </c>
      <c r="D734" s="24" t="s">
        <v>1415</v>
      </c>
      <c r="E734" s="18" t="s">
        <v>1167</v>
      </c>
      <c r="F734" s="8" t="s">
        <v>290</v>
      </c>
      <c r="G734" s="8" t="s">
        <v>1621</v>
      </c>
      <c r="H734" s="10" t="s">
        <v>1070</v>
      </c>
      <c r="I734" s="8"/>
      <c r="J734" s="8" t="s">
        <v>69</v>
      </c>
      <c r="K734" s="8" t="s">
        <v>26</v>
      </c>
      <c r="L734" s="8">
        <v>28</v>
      </c>
      <c r="M734" s="11"/>
      <c r="N734" s="8" t="s">
        <v>1886</v>
      </c>
      <c r="O734" s="12">
        <v>24.3</v>
      </c>
      <c r="P734" s="20" t="s">
        <v>1892</v>
      </c>
      <c r="Q734" s="29" t="s">
        <v>83</v>
      </c>
      <c r="R734" s="30" t="s">
        <v>83</v>
      </c>
      <c r="S734" s="8" t="str">
        <f t="shared" si="24"/>
        <v>-</v>
      </c>
      <c r="T734" s="8" t="s">
        <v>1894</v>
      </c>
      <c r="U734" s="31">
        <v>6</v>
      </c>
      <c r="V734" s="31" t="s">
        <v>1644</v>
      </c>
      <c r="W734" s="118"/>
      <c r="X734" s="60"/>
      <c r="Y734" s="6" t="s">
        <v>1350</v>
      </c>
      <c r="Z734" s="131"/>
      <c r="AA734" s="132"/>
      <c r="AB734" s="132"/>
      <c r="AC734" s="132"/>
      <c r="AD734" s="101"/>
    </row>
    <row r="735" spans="1:30" ht="30" customHeight="1" x14ac:dyDescent="0.15">
      <c r="A735" s="4"/>
      <c r="B735" s="10" t="s">
        <v>1536</v>
      </c>
      <c r="C735" s="10" t="s">
        <v>1539</v>
      </c>
      <c r="D735" s="24" t="s">
        <v>1415</v>
      </c>
      <c r="E735" s="18" t="s">
        <v>1167</v>
      </c>
      <c r="F735" s="8" t="s">
        <v>290</v>
      </c>
      <c r="G735" s="8" t="s">
        <v>807</v>
      </c>
      <c r="H735" s="10" t="s">
        <v>1071</v>
      </c>
      <c r="I735" s="8"/>
      <c r="J735" s="8" t="s">
        <v>69</v>
      </c>
      <c r="K735" s="8" t="s">
        <v>21</v>
      </c>
      <c r="L735" s="8">
        <v>37</v>
      </c>
      <c r="M735" s="11"/>
      <c r="N735" s="8" t="s">
        <v>1882</v>
      </c>
      <c r="O735" s="12">
        <v>22.8</v>
      </c>
      <c r="P735" s="20" t="s">
        <v>1892</v>
      </c>
      <c r="Q735" s="29" t="s">
        <v>83</v>
      </c>
      <c r="R735" s="30" t="s">
        <v>83</v>
      </c>
      <c r="S735" s="8" t="str">
        <f t="shared" si="24"/>
        <v>-</v>
      </c>
      <c r="T735" s="8" t="s">
        <v>1894</v>
      </c>
      <c r="U735" s="31">
        <v>4</v>
      </c>
      <c r="V735" s="31" t="s">
        <v>1644</v>
      </c>
      <c r="W735" s="118"/>
      <c r="X735" s="60"/>
      <c r="Y735" s="6" t="s">
        <v>1789</v>
      </c>
      <c r="Z735" s="131"/>
      <c r="AA735" s="132"/>
      <c r="AB735" s="132"/>
      <c r="AC735" s="132"/>
      <c r="AD735" s="101"/>
    </row>
    <row r="736" spans="1:30" ht="30" customHeight="1" x14ac:dyDescent="0.15">
      <c r="A736" s="4"/>
      <c r="B736" s="10" t="s">
        <v>1536</v>
      </c>
      <c r="C736" s="10" t="s">
        <v>1539</v>
      </c>
      <c r="D736" s="24" t="s">
        <v>1415</v>
      </c>
      <c r="E736" s="18" t="s">
        <v>1167</v>
      </c>
      <c r="F736" s="8" t="s">
        <v>290</v>
      </c>
      <c r="G736" s="8" t="s">
        <v>807</v>
      </c>
      <c r="H736" s="10" t="s">
        <v>1072</v>
      </c>
      <c r="I736" s="8"/>
      <c r="J736" s="8" t="s">
        <v>69</v>
      </c>
      <c r="K736" s="8" t="s">
        <v>1064</v>
      </c>
      <c r="L736" s="8">
        <v>17</v>
      </c>
      <c r="M736" s="11"/>
      <c r="N736" s="8" t="s">
        <v>1884</v>
      </c>
      <c r="O736" s="12">
        <v>32.33</v>
      </c>
      <c r="P736" s="20" t="s">
        <v>1892</v>
      </c>
      <c r="Q736" s="29" t="s">
        <v>83</v>
      </c>
      <c r="R736" s="30" t="s">
        <v>83</v>
      </c>
      <c r="S736" s="8" t="str">
        <f t="shared" si="24"/>
        <v>-</v>
      </c>
      <c r="T736" s="8" t="s">
        <v>1894</v>
      </c>
      <c r="U736" s="31">
        <v>0</v>
      </c>
      <c r="V736" s="31" t="s">
        <v>1644</v>
      </c>
      <c r="W736" s="118"/>
      <c r="X736" s="60"/>
      <c r="Y736" s="6" t="s">
        <v>1351</v>
      </c>
      <c r="Z736" s="131"/>
      <c r="AA736" s="132"/>
      <c r="AB736" s="132"/>
      <c r="AC736" s="132"/>
      <c r="AD736" s="101"/>
    </row>
    <row r="737" spans="1:26" ht="30" customHeight="1" x14ac:dyDescent="0.15">
      <c r="A737" s="4"/>
      <c r="B737" s="10" t="s">
        <v>1536</v>
      </c>
      <c r="C737" s="10" t="s">
        <v>1539</v>
      </c>
      <c r="D737" s="24" t="s">
        <v>1415</v>
      </c>
      <c r="E737" s="18" t="s">
        <v>1167</v>
      </c>
      <c r="F737" s="8" t="s">
        <v>290</v>
      </c>
      <c r="G737" s="8" t="s">
        <v>1144</v>
      </c>
      <c r="H737" s="10" t="s">
        <v>1073</v>
      </c>
      <c r="I737" s="8"/>
      <c r="J737" s="8" t="s">
        <v>69</v>
      </c>
      <c r="K737" s="8" t="s">
        <v>30</v>
      </c>
      <c r="L737" s="8">
        <v>35</v>
      </c>
      <c r="M737" s="11"/>
      <c r="N737" s="8" t="s">
        <v>1882</v>
      </c>
      <c r="O737" s="12">
        <v>32.42</v>
      </c>
      <c r="P737" s="20" t="s">
        <v>1892</v>
      </c>
      <c r="Q737" s="29" t="s">
        <v>83</v>
      </c>
      <c r="R737" s="30" t="s">
        <v>83</v>
      </c>
      <c r="S737" s="8" t="str">
        <f t="shared" si="24"/>
        <v>-</v>
      </c>
      <c r="T737" s="8" t="s">
        <v>1894</v>
      </c>
      <c r="U737" s="31">
        <v>9</v>
      </c>
      <c r="V737" s="31" t="s">
        <v>1644</v>
      </c>
      <c r="W737" s="118"/>
      <c r="X737" s="61"/>
      <c r="Y737" s="6" t="s">
        <v>1352</v>
      </c>
    </row>
    <row r="738" spans="1:26" ht="30" customHeight="1" x14ac:dyDescent="0.15">
      <c r="A738" s="4"/>
      <c r="B738" s="10" t="s">
        <v>1536</v>
      </c>
      <c r="C738" s="10" t="s">
        <v>1539</v>
      </c>
      <c r="D738" s="24" t="s">
        <v>1415</v>
      </c>
      <c r="E738" s="18" t="s">
        <v>1167</v>
      </c>
      <c r="F738" s="8" t="s">
        <v>290</v>
      </c>
      <c r="G738" s="8" t="s">
        <v>800</v>
      </c>
      <c r="H738" s="10" t="s">
        <v>1065</v>
      </c>
      <c r="I738" s="8"/>
      <c r="J738" s="8" t="s">
        <v>69</v>
      </c>
      <c r="K738" s="8" t="s">
        <v>29</v>
      </c>
      <c r="L738" s="8">
        <v>39</v>
      </c>
      <c r="M738" s="11"/>
      <c r="N738" s="8" t="s">
        <v>1883</v>
      </c>
      <c r="O738" s="12">
        <v>32.770000000000003</v>
      </c>
      <c r="P738" s="20" t="s">
        <v>1892</v>
      </c>
      <c r="Q738" s="29" t="s">
        <v>83</v>
      </c>
      <c r="R738" s="30" t="s">
        <v>83</v>
      </c>
      <c r="S738" s="8" t="str">
        <f t="shared" si="24"/>
        <v>-</v>
      </c>
      <c r="T738" s="8" t="s">
        <v>1894</v>
      </c>
      <c r="U738" s="31">
        <v>4</v>
      </c>
      <c r="V738" s="31" t="s">
        <v>1644</v>
      </c>
      <c r="W738" s="118"/>
      <c r="X738" s="60"/>
      <c r="Y738" s="6" t="s">
        <v>1353</v>
      </c>
    </row>
    <row r="739" spans="1:26" ht="30" customHeight="1" x14ac:dyDescent="0.15">
      <c r="A739" s="4"/>
      <c r="B739" s="10" t="s">
        <v>1536</v>
      </c>
      <c r="C739" s="10" t="s">
        <v>1539</v>
      </c>
      <c r="D739" s="24" t="s">
        <v>1415</v>
      </c>
      <c r="E739" s="18" t="s">
        <v>1167</v>
      </c>
      <c r="F739" s="8" t="s">
        <v>290</v>
      </c>
      <c r="G739" s="8" t="s">
        <v>1147</v>
      </c>
      <c r="H739" s="10" t="s">
        <v>1066</v>
      </c>
      <c r="I739" s="8"/>
      <c r="J739" s="8" t="s">
        <v>69</v>
      </c>
      <c r="K739" s="8" t="s">
        <v>30</v>
      </c>
      <c r="L739" s="8">
        <v>35</v>
      </c>
      <c r="M739" s="11"/>
      <c r="N739" s="8" t="s">
        <v>1882</v>
      </c>
      <c r="O739" s="12">
        <v>32.42</v>
      </c>
      <c r="P739" s="20" t="s">
        <v>1892</v>
      </c>
      <c r="Q739" s="29" t="s">
        <v>83</v>
      </c>
      <c r="R739" s="30" t="s">
        <v>83</v>
      </c>
      <c r="S739" s="8" t="str">
        <f t="shared" si="24"/>
        <v>-</v>
      </c>
      <c r="T739" s="8" t="s">
        <v>1894</v>
      </c>
      <c r="U739" s="31">
        <v>0</v>
      </c>
      <c r="V739" s="31" t="s">
        <v>1644</v>
      </c>
      <c r="W739" s="118"/>
      <c r="X739" s="61"/>
      <c r="Y739" s="6" t="s">
        <v>1354</v>
      </c>
    </row>
    <row r="740" spans="1:26" ht="30" customHeight="1" x14ac:dyDescent="0.15">
      <c r="A740" s="4"/>
      <c r="B740" s="10" t="s">
        <v>1536</v>
      </c>
      <c r="C740" s="10" t="s">
        <v>1539</v>
      </c>
      <c r="D740" s="24" t="s">
        <v>1415</v>
      </c>
      <c r="E740" s="18" t="s">
        <v>1167</v>
      </c>
      <c r="F740" s="8" t="s">
        <v>290</v>
      </c>
      <c r="G740" s="8" t="s">
        <v>747</v>
      </c>
      <c r="H740" s="10" t="s">
        <v>1139</v>
      </c>
      <c r="I740" s="8"/>
      <c r="J740" s="8" t="s">
        <v>69</v>
      </c>
      <c r="K740" s="8" t="s">
        <v>74</v>
      </c>
      <c r="L740" s="8">
        <v>29</v>
      </c>
      <c r="M740" s="11"/>
      <c r="N740" s="8" t="s">
        <v>1882</v>
      </c>
      <c r="O740" s="12">
        <v>30</v>
      </c>
      <c r="P740" s="20" t="s">
        <v>1892</v>
      </c>
      <c r="Q740" s="29" t="s">
        <v>83</v>
      </c>
      <c r="R740" s="30" t="s">
        <v>83</v>
      </c>
      <c r="S740" s="8" t="str">
        <f t="shared" si="24"/>
        <v>-</v>
      </c>
      <c r="T740" s="8" t="s">
        <v>1894</v>
      </c>
      <c r="U740" s="31">
        <v>6</v>
      </c>
      <c r="V740" s="31" t="s">
        <v>1644</v>
      </c>
      <c r="W740" s="118"/>
      <c r="X740" s="60"/>
      <c r="Y740" s="6" t="s">
        <v>2095</v>
      </c>
    </row>
    <row r="741" spans="1:26" ht="30" customHeight="1" x14ac:dyDescent="0.15">
      <c r="A741" s="4"/>
      <c r="B741" s="10" t="s">
        <v>1536</v>
      </c>
      <c r="C741" s="10" t="s">
        <v>1539</v>
      </c>
      <c r="D741" s="24" t="s">
        <v>1415</v>
      </c>
      <c r="E741" s="18" t="s">
        <v>1167</v>
      </c>
      <c r="F741" s="8" t="s">
        <v>290</v>
      </c>
      <c r="G741" s="8" t="s">
        <v>1622</v>
      </c>
      <c r="H741" s="10" t="s">
        <v>1074</v>
      </c>
      <c r="I741" s="8"/>
      <c r="J741" s="8" t="s">
        <v>69</v>
      </c>
      <c r="K741" s="8" t="s">
        <v>18</v>
      </c>
      <c r="L741" s="8">
        <v>34</v>
      </c>
      <c r="M741" s="11"/>
      <c r="N741" s="8" t="s">
        <v>1882</v>
      </c>
      <c r="O741" s="12">
        <v>30.8</v>
      </c>
      <c r="P741" s="20" t="s">
        <v>1892</v>
      </c>
      <c r="Q741" s="29" t="s">
        <v>83</v>
      </c>
      <c r="R741" s="30" t="s">
        <v>83</v>
      </c>
      <c r="S741" s="8" t="str">
        <f t="shared" si="24"/>
        <v>-</v>
      </c>
      <c r="T741" s="8" t="s">
        <v>1894</v>
      </c>
      <c r="U741" s="31">
        <v>6</v>
      </c>
      <c r="V741" s="31" t="s">
        <v>1644</v>
      </c>
      <c r="W741" s="118"/>
      <c r="X741" s="60"/>
      <c r="Y741" s="6" t="s">
        <v>1355</v>
      </c>
    </row>
    <row r="742" spans="1:26" ht="30" customHeight="1" x14ac:dyDescent="0.15">
      <c r="A742" s="4"/>
      <c r="B742" s="10" t="s">
        <v>1536</v>
      </c>
      <c r="C742" s="10" t="s">
        <v>1539</v>
      </c>
      <c r="D742" s="24" t="s">
        <v>1415</v>
      </c>
      <c r="E742" s="18" t="s">
        <v>1167</v>
      </c>
      <c r="F742" s="8" t="s">
        <v>290</v>
      </c>
      <c r="G742" s="8" t="s">
        <v>437</v>
      </c>
      <c r="H742" s="10" t="s">
        <v>1075</v>
      </c>
      <c r="I742" s="8"/>
      <c r="J742" s="8" t="s">
        <v>69</v>
      </c>
      <c r="K742" s="8" t="s">
        <v>78</v>
      </c>
      <c r="L742" s="8">
        <v>33</v>
      </c>
      <c r="M742" s="11"/>
      <c r="N742" s="8" t="s">
        <v>1882</v>
      </c>
      <c r="O742" s="12">
        <v>30.8</v>
      </c>
      <c r="P742" s="20" t="s">
        <v>1892</v>
      </c>
      <c r="Q742" s="29" t="s">
        <v>83</v>
      </c>
      <c r="R742" s="30" t="s">
        <v>83</v>
      </c>
      <c r="S742" s="8" t="str">
        <f t="shared" si="24"/>
        <v>-</v>
      </c>
      <c r="T742" s="8" t="s">
        <v>1894</v>
      </c>
      <c r="U742" s="31">
        <v>4</v>
      </c>
      <c r="V742" s="31" t="s">
        <v>1644</v>
      </c>
      <c r="W742" s="118"/>
      <c r="X742" s="60"/>
      <c r="Y742" s="6" t="s">
        <v>2079</v>
      </c>
    </row>
    <row r="743" spans="1:26" ht="30" customHeight="1" x14ac:dyDescent="0.15">
      <c r="A743" s="4"/>
      <c r="B743" s="10" t="s">
        <v>1536</v>
      </c>
      <c r="C743" s="10" t="s">
        <v>1539</v>
      </c>
      <c r="D743" s="24" t="s">
        <v>1415</v>
      </c>
      <c r="E743" s="18" t="s">
        <v>1167</v>
      </c>
      <c r="F743" s="8" t="s">
        <v>290</v>
      </c>
      <c r="G743" s="8" t="s">
        <v>770</v>
      </c>
      <c r="H743" s="10" t="s">
        <v>1076</v>
      </c>
      <c r="I743" s="8"/>
      <c r="J743" s="8" t="s">
        <v>69</v>
      </c>
      <c r="K743" s="8" t="s">
        <v>18</v>
      </c>
      <c r="L743" s="8">
        <v>34</v>
      </c>
      <c r="M743" s="11"/>
      <c r="N743" s="8" t="s">
        <v>1882</v>
      </c>
      <c r="O743" s="12">
        <v>33.1</v>
      </c>
      <c r="P743" s="20" t="s">
        <v>1892</v>
      </c>
      <c r="Q743" s="29" t="s">
        <v>83</v>
      </c>
      <c r="R743" s="30" t="s">
        <v>83</v>
      </c>
      <c r="S743" s="8" t="str">
        <f t="shared" si="24"/>
        <v>-</v>
      </c>
      <c r="T743" s="8" t="s">
        <v>1894</v>
      </c>
      <c r="U743" s="31">
        <v>4</v>
      </c>
      <c r="V743" s="31" t="s">
        <v>1644</v>
      </c>
      <c r="W743" s="118"/>
      <c r="X743" s="60"/>
      <c r="Y743" s="6" t="s">
        <v>1356</v>
      </c>
    </row>
    <row r="744" spans="1:26" s="4" customFormat="1" ht="30" customHeight="1" x14ac:dyDescent="0.15">
      <c r="B744" s="10" t="s">
        <v>1536</v>
      </c>
      <c r="C744" s="10" t="s">
        <v>1539</v>
      </c>
      <c r="D744" s="24" t="s">
        <v>1415</v>
      </c>
      <c r="E744" s="10" t="s">
        <v>1167</v>
      </c>
      <c r="F744" s="8" t="s">
        <v>307</v>
      </c>
      <c r="G744" s="8" t="s">
        <v>1590</v>
      </c>
      <c r="H744" s="10" t="s">
        <v>1077</v>
      </c>
      <c r="I744" s="8"/>
      <c r="J744" s="8" t="s">
        <v>69</v>
      </c>
      <c r="K744" s="8" t="s">
        <v>103</v>
      </c>
      <c r="L744" s="8">
        <v>31</v>
      </c>
      <c r="M744" s="11"/>
      <c r="N744" s="8" t="s">
        <v>1882</v>
      </c>
      <c r="O744" s="12">
        <v>20</v>
      </c>
      <c r="P744" s="20" t="s">
        <v>1892</v>
      </c>
      <c r="Q744" s="29" t="s">
        <v>83</v>
      </c>
      <c r="R744" s="30" t="s">
        <v>83</v>
      </c>
      <c r="S744" s="8" t="str">
        <f t="shared" si="24"/>
        <v>-</v>
      </c>
      <c r="T744" s="8" t="s">
        <v>1894</v>
      </c>
      <c r="U744" s="31">
        <v>3</v>
      </c>
      <c r="V744" s="31" t="s">
        <v>1644</v>
      </c>
      <c r="W744" s="118"/>
      <c r="X744" s="61"/>
      <c r="Y744" s="13" t="s">
        <v>516</v>
      </c>
    </row>
    <row r="745" spans="1:26" s="4" customFormat="1" ht="30" customHeight="1" x14ac:dyDescent="0.15">
      <c r="B745" s="10" t="s">
        <v>1536</v>
      </c>
      <c r="C745" s="10" t="s">
        <v>1539</v>
      </c>
      <c r="D745" s="24" t="s">
        <v>1415</v>
      </c>
      <c r="E745" s="10" t="s">
        <v>1167</v>
      </c>
      <c r="F745" s="8" t="s">
        <v>307</v>
      </c>
      <c r="G745" s="8" t="s">
        <v>748</v>
      </c>
      <c r="H745" s="10" t="s">
        <v>1078</v>
      </c>
      <c r="I745" s="8"/>
      <c r="J745" s="8" t="s">
        <v>69</v>
      </c>
      <c r="K745" s="8" t="s">
        <v>5</v>
      </c>
      <c r="L745" s="8">
        <v>47</v>
      </c>
      <c r="M745" s="11"/>
      <c r="N745" s="8" t="s">
        <v>1883</v>
      </c>
      <c r="O745" s="12">
        <v>20</v>
      </c>
      <c r="P745" s="20" t="s">
        <v>1895</v>
      </c>
      <c r="Q745" s="29" t="s">
        <v>83</v>
      </c>
      <c r="R745" s="30" t="s">
        <v>83</v>
      </c>
      <c r="S745" s="8" t="str">
        <f t="shared" si="24"/>
        <v>-</v>
      </c>
      <c r="T745" s="8" t="s">
        <v>1894</v>
      </c>
      <c r="U745" s="31">
        <v>0</v>
      </c>
      <c r="V745" s="31" t="s">
        <v>1644</v>
      </c>
      <c r="W745" s="118"/>
      <c r="X745" s="61"/>
      <c r="Y745" s="13" t="s">
        <v>1357</v>
      </c>
    </row>
    <row r="746" spans="1:26" s="4" customFormat="1" ht="30" customHeight="1" x14ac:dyDescent="0.15">
      <c r="B746" s="10" t="s">
        <v>1536</v>
      </c>
      <c r="C746" s="10" t="s">
        <v>1539</v>
      </c>
      <c r="D746" s="24" t="s">
        <v>1415</v>
      </c>
      <c r="E746" s="10" t="s">
        <v>1167</v>
      </c>
      <c r="F746" s="8" t="s">
        <v>307</v>
      </c>
      <c r="G746" s="8" t="s">
        <v>1591</v>
      </c>
      <c r="H746" s="10" t="s">
        <v>1079</v>
      </c>
      <c r="I746" s="8"/>
      <c r="J746" s="8" t="s">
        <v>69</v>
      </c>
      <c r="K746" s="8" t="s">
        <v>72</v>
      </c>
      <c r="L746" s="8">
        <v>30</v>
      </c>
      <c r="M746" s="11"/>
      <c r="N746" s="8" t="s">
        <v>1882</v>
      </c>
      <c r="O746" s="12">
        <v>20</v>
      </c>
      <c r="P746" s="20" t="s">
        <v>1892</v>
      </c>
      <c r="Q746" s="29" t="s">
        <v>83</v>
      </c>
      <c r="R746" s="30" t="s">
        <v>83</v>
      </c>
      <c r="S746" s="8" t="str">
        <f t="shared" si="24"/>
        <v>-</v>
      </c>
      <c r="T746" s="8" t="s">
        <v>1894</v>
      </c>
      <c r="U746" s="31">
        <v>0</v>
      </c>
      <c r="V746" s="31" t="s">
        <v>1644</v>
      </c>
      <c r="W746" s="118"/>
      <c r="X746" s="61"/>
      <c r="Y746" s="13" t="s">
        <v>1358</v>
      </c>
    </row>
    <row r="747" spans="1:26" s="4" customFormat="1" ht="30" customHeight="1" x14ac:dyDescent="0.15">
      <c r="B747" s="10" t="s">
        <v>1536</v>
      </c>
      <c r="C747" s="10" t="s">
        <v>1539</v>
      </c>
      <c r="D747" s="24" t="s">
        <v>1415</v>
      </c>
      <c r="E747" s="10" t="s">
        <v>1167</v>
      </c>
      <c r="F747" s="8" t="s">
        <v>307</v>
      </c>
      <c r="G747" s="8" t="s">
        <v>1591</v>
      </c>
      <c r="H747" s="10" t="s">
        <v>1080</v>
      </c>
      <c r="I747" s="8"/>
      <c r="J747" s="8" t="s">
        <v>69</v>
      </c>
      <c r="K747" s="8" t="s">
        <v>103</v>
      </c>
      <c r="L747" s="8">
        <v>31</v>
      </c>
      <c r="M747" s="11"/>
      <c r="N747" s="8" t="s">
        <v>1882</v>
      </c>
      <c r="O747" s="12">
        <v>20</v>
      </c>
      <c r="P747" s="20" t="s">
        <v>1892</v>
      </c>
      <c r="Q747" s="29" t="s">
        <v>83</v>
      </c>
      <c r="R747" s="30" t="s">
        <v>83</v>
      </c>
      <c r="S747" s="8" t="str">
        <f t="shared" si="24"/>
        <v>-</v>
      </c>
      <c r="T747" s="8" t="s">
        <v>1894</v>
      </c>
      <c r="U747" s="31">
        <v>0.22</v>
      </c>
      <c r="V747" s="31" t="s">
        <v>1644</v>
      </c>
      <c r="W747" s="118"/>
      <c r="X747" s="61"/>
      <c r="Y747" s="13" t="s">
        <v>1359</v>
      </c>
    </row>
    <row r="748" spans="1:26" s="4" customFormat="1" ht="30" customHeight="1" x14ac:dyDescent="0.15">
      <c r="B748" s="10" t="s">
        <v>1536</v>
      </c>
      <c r="C748" s="10" t="s">
        <v>1539</v>
      </c>
      <c r="D748" s="24" t="s">
        <v>1415</v>
      </c>
      <c r="E748" s="10" t="s">
        <v>1167</v>
      </c>
      <c r="F748" s="8" t="s">
        <v>307</v>
      </c>
      <c r="G748" s="8" t="s">
        <v>1591</v>
      </c>
      <c r="H748" s="10" t="s">
        <v>1081</v>
      </c>
      <c r="I748" s="8"/>
      <c r="J748" s="8" t="s">
        <v>69</v>
      </c>
      <c r="K748" s="8" t="s">
        <v>74</v>
      </c>
      <c r="L748" s="8">
        <v>29</v>
      </c>
      <c r="M748" s="11"/>
      <c r="N748" s="8" t="s">
        <v>1882</v>
      </c>
      <c r="O748" s="12">
        <v>19.440000000000001</v>
      </c>
      <c r="P748" s="20" t="s">
        <v>1892</v>
      </c>
      <c r="Q748" s="29" t="s">
        <v>83</v>
      </c>
      <c r="R748" s="30" t="s">
        <v>83</v>
      </c>
      <c r="S748" s="8" t="str">
        <f t="shared" si="24"/>
        <v>-</v>
      </c>
      <c r="T748" s="8" t="s">
        <v>1894</v>
      </c>
      <c r="U748" s="31">
        <v>0</v>
      </c>
      <c r="V748" s="31" t="s">
        <v>1644</v>
      </c>
      <c r="W748" s="118"/>
      <c r="X748" s="61"/>
      <c r="Y748" s="13" t="s">
        <v>1360</v>
      </c>
    </row>
    <row r="749" spans="1:26" s="4" customFormat="1" ht="30" customHeight="1" x14ac:dyDescent="0.15">
      <c r="B749" s="10" t="s">
        <v>1536</v>
      </c>
      <c r="C749" s="10" t="s">
        <v>1539</v>
      </c>
      <c r="D749" s="24" t="s">
        <v>1415</v>
      </c>
      <c r="E749" s="10" t="s">
        <v>1167</v>
      </c>
      <c r="F749" s="8" t="s">
        <v>307</v>
      </c>
      <c r="G749" s="8" t="s">
        <v>1589</v>
      </c>
      <c r="H749" s="10" t="s">
        <v>1082</v>
      </c>
      <c r="I749" s="8"/>
      <c r="J749" s="8" t="s">
        <v>69</v>
      </c>
      <c r="K749" s="8" t="s">
        <v>103</v>
      </c>
      <c r="L749" s="8">
        <v>31</v>
      </c>
      <c r="M749" s="11"/>
      <c r="N749" s="8" t="s">
        <v>1882</v>
      </c>
      <c r="O749" s="12">
        <v>20</v>
      </c>
      <c r="P749" s="20" t="s">
        <v>1892</v>
      </c>
      <c r="Q749" s="29" t="s">
        <v>83</v>
      </c>
      <c r="R749" s="30" t="s">
        <v>83</v>
      </c>
      <c r="S749" s="8" t="str">
        <f t="shared" si="24"/>
        <v>-</v>
      </c>
      <c r="T749" s="8" t="s">
        <v>1894</v>
      </c>
      <c r="U749" s="31">
        <v>0.22</v>
      </c>
      <c r="V749" s="31" t="s">
        <v>1644</v>
      </c>
      <c r="W749" s="118"/>
      <c r="X749" s="61"/>
      <c r="Y749" s="13" t="s">
        <v>1361</v>
      </c>
    </row>
    <row r="750" spans="1:26" s="4" customFormat="1" ht="30" customHeight="1" x14ac:dyDescent="0.15">
      <c r="B750" s="10" t="s">
        <v>1536</v>
      </c>
      <c r="C750" s="10" t="s">
        <v>1539</v>
      </c>
      <c r="D750" s="24" t="s">
        <v>1415</v>
      </c>
      <c r="E750" s="10" t="s">
        <v>1167</v>
      </c>
      <c r="F750" s="8" t="s">
        <v>307</v>
      </c>
      <c r="G750" s="8" t="s">
        <v>1592</v>
      </c>
      <c r="H750" s="10" t="s">
        <v>1083</v>
      </c>
      <c r="I750" s="8"/>
      <c r="J750" s="8" t="s">
        <v>69</v>
      </c>
      <c r="K750" s="8" t="s">
        <v>103</v>
      </c>
      <c r="L750" s="8">
        <v>31</v>
      </c>
      <c r="M750" s="11"/>
      <c r="N750" s="8" t="s">
        <v>1882</v>
      </c>
      <c r="O750" s="12">
        <v>20</v>
      </c>
      <c r="P750" s="20" t="s">
        <v>1892</v>
      </c>
      <c r="Q750" s="29" t="s">
        <v>83</v>
      </c>
      <c r="R750" s="30" t="s">
        <v>83</v>
      </c>
      <c r="S750" s="8" t="str">
        <f t="shared" si="24"/>
        <v>-</v>
      </c>
      <c r="T750" s="8" t="s">
        <v>1894</v>
      </c>
      <c r="U750" s="31">
        <v>0</v>
      </c>
      <c r="V750" s="31" t="s">
        <v>1644</v>
      </c>
      <c r="W750" s="118"/>
      <c r="X750" s="61"/>
      <c r="Y750" s="13" t="s">
        <v>1362</v>
      </c>
    </row>
    <row r="751" spans="1:26" s="4" customFormat="1" ht="30" customHeight="1" x14ac:dyDescent="0.15">
      <c r="B751" s="10" t="s">
        <v>1536</v>
      </c>
      <c r="C751" s="10" t="s">
        <v>1539</v>
      </c>
      <c r="D751" s="24" t="s">
        <v>1415</v>
      </c>
      <c r="E751" s="10" t="s">
        <v>1167</v>
      </c>
      <c r="F751" s="8" t="s">
        <v>307</v>
      </c>
      <c r="G751" s="8" t="s">
        <v>1592</v>
      </c>
      <c r="H751" s="10" t="s">
        <v>1067</v>
      </c>
      <c r="I751" s="8"/>
      <c r="J751" s="8" t="s">
        <v>69</v>
      </c>
      <c r="K751" s="8" t="s">
        <v>103</v>
      </c>
      <c r="L751" s="8">
        <v>31</v>
      </c>
      <c r="M751" s="11"/>
      <c r="N751" s="8" t="s">
        <v>1882</v>
      </c>
      <c r="O751" s="12">
        <v>20</v>
      </c>
      <c r="P751" s="20" t="s">
        <v>1892</v>
      </c>
      <c r="Q751" s="29" t="s">
        <v>83</v>
      </c>
      <c r="R751" s="30" t="s">
        <v>83</v>
      </c>
      <c r="S751" s="8" t="str">
        <f t="shared" si="24"/>
        <v>-</v>
      </c>
      <c r="T751" s="8" t="s">
        <v>1894</v>
      </c>
      <c r="U751" s="31">
        <v>0.22</v>
      </c>
      <c r="V751" s="31" t="s">
        <v>1644</v>
      </c>
      <c r="W751" s="118"/>
      <c r="X751" s="61"/>
      <c r="Y751" s="13" t="s">
        <v>1363</v>
      </c>
      <c r="Z751" s="1"/>
    </row>
    <row r="752" spans="1:26" ht="47.25" customHeight="1" x14ac:dyDescent="0.15">
      <c r="A752" s="4"/>
      <c r="B752" s="10" t="s">
        <v>1536</v>
      </c>
      <c r="C752" s="10" t="s">
        <v>1539</v>
      </c>
      <c r="D752" s="24" t="s">
        <v>1415</v>
      </c>
      <c r="E752" s="18" t="s">
        <v>1167</v>
      </c>
      <c r="F752" s="8" t="s">
        <v>537</v>
      </c>
      <c r="G752" s="8" t="s">
        <v>575</v>
      </c>
      <c r="H752" s="10" t="s">
        <v>1084</v>
      </c>
      <c r="I752" s="8"/>
      <c r="J752" s="8" t="s">
        <v>1068</v>
      </c>
      <c r="K752" s="8" t="s">
        <v>74</v>
      </c>
      <c r="L752" s="8">
        <v>29</v>
      </c>
      <c r="M752" s="11"/>
      <c r="N752" s="8" t="s">
        <v>1886</v>
      </c>
      <c r="O752" s="12" t="s">
        <v>589</v>
      </c>
      <c r="P752" s="20" t="s">
        <v>1892</v>
      </c>
      <c r="Q752" s="29" t="s">
        <v>83</v>
      </c>
      <c r="R752" s="30" t="s">
        <v>83</v>
      </c>
      <c r="S752" s="8" t="str">
        <f t="shared" si="24"/>
        <v>-</v>
      </c>
      <c r="T752" s="8" t="s">
        <v>1894</v>
      </c>
      <c r="U752" s="31">
        <v>0</v>
      </c>
      <c r="V752" s="31" t="s">
        <v>1644</v>
      </c>
      <c r="W752" s="118"/>
      <c r="X752" s="60"/>
      <c r="Y752" s="6" t="s">
        <v>1364</v>
      </c>
    </row>
    <row r="753" spans="1:31" s="4" customFormat="1" ht="30" customHeight="1" x14ac:dyDescent="0.15">
      <c r="B753" s="10" t="s">
        <v>1536</v>
      </c>
      <c r="C753" s="10" t="s">
        <v>1539</v>
      </c>
      <c r="D753" s="25" t="s">
        <v>1415</v>
      </c>
      <c r="E753" s="10" t="s">
        <v>1167</v>
      </c>
      <c r="F753" s="8" t="s">
        <v>290</v>
      </c>
      <c r="G753" s="8" t="s">
        <v>1616</v>
      </c>
      <c r="H753" s="10" t="s">
        <v>1846</v>
      </c>
      <c r="I753" s="8"/>
      <c r="J753" s="8" t="s">
        <v>69</v>
      </c>
      <c r="K753" s="8" t="s">
        <v>19</v>
      </c>
      <c r="L753" s="8">
        <v>40</v>
      </c>
      <c r="M753" s="11" t="s">
        <v>349</v>
      </c>
      <c r="N753" s="8" t="s">
        <v>1883</v>
      </c>
      <c r="O753" s="12">
        <v>34.03</v>
      </c>
      <c r="P753" s="20" t="s">
        <v>1892</v>
      </c>
      <c r="Q753" s="29" t="s">
        <v>83</v>
      </c>
      <c r="R753" s="30" t="s">
        <v>83</v>
      </c>
      <c r="S753" s="8" t="str">
        <f t="shared" si="24"/>
        <v>-</v>
      </c>
      <c r="T753" s="8" t="s">
        <v>1894</v>
      </c>
      <c r="U753" s="31">
        <v>0</v>
      </c>
      <c r="V753" s="31" t="s">
        <v>1644</v>
      </c>
      <c r="W753" s="118"/>
      <c r="X753" s="61"/>
      <c r="Y753" s="13" t="s">
        <v>1634</v>
      </c>
    </row>
    <row r="754" spans="1:31" s="4" customFormat="1" ht="30" customHeight="1" x14ac:dyDescent="0.15">
      <c r="B754" s="10" t="s">
        <v>1536</v>
      </c>
      <c r="C754" s="10" t="s">
        <v>1539</v>
      </c>
      <c r="D754" s="25" t="s">
        <v>1415</v>
      </c>
      <c r="E754" s="10" t="s">
        <v>1167</v>
      </c>
      <c r="F754" s="8" t="s">
        <v>290</v>
      </c>
      <c r="G754" s="8" t="s">
        <v>800</v>
      </c>
      <c r="H754" s="10" t="s">
        <v>1813</v>
      </c>
      <c r="I754" s="8"/>
      <c r="J754" s="8" t="s">
        <v>108</v>
      </c>
      <c r="K754" s="8" t="s">
        <v>10</v>
      </c>
      <c r="L754" s="8">
        <v>44</v>
      </c>
      <c r="M754" s="11" t="s">
        <v>349</v>
      </c>
      <c r="N754" s="8" t="s">
        <v>1883</v>
      </c>
      <c r="O754" s="12">
        <v>23</v>
      </c>
      <c r="P754" s="20" t="s">
        <v>1895</v>
      </c>
      <c r="Q754" s="29" t="s">
        <v>83</v>
      </c>
      <c r="R754" s="30" t="s">
        <v>83</v>
      </c>
      <c r="S754" s="8" t="str">
        <f t="shared" si="24"/>
        <v>-</v>
      </c>
      <c r="T754" s="8" t="s">
        <v>1894</v>
      </c>
      <c r="U754" s="31">
        <v>0</v>
      </c>
      <c r="V754" s="31" t="s">
        <v>1644</v>
      </c>
      <c r="W754" s="118"/>
      <c r="X754" s="61"/>
      <c r="Y754" s="13" t="s">
        <v>1556</v>
      </c>
    </row>
    <row r="755" spans="1:31" s="4" customFormat="1" ht="30" customHeight="1" x14ac:dyDescent="0.15">
      <c r="B755" s="10" t="s">
        <v>1536</v>
      </c>
      <c r="C755" s="10" t="s">
        <v>1539</v>
      </c>
      <c r="D755" s="25" t="s">
        <v>1415</v>
      </c>
      <c r="E755" s="10" t="s">
        <v>1167</v>
      </c>
      <c r="F755" s="8" t="s">
        <v>290</v>
      </c>
      <c r="G755" s="8" t="s">
        <v>1617</v>
      </c>
      <c r="H755" s="10" t="s">
        <v>1845</v>
      </c>
      <c r="I755" s="8"/>
      <c r="J755" s="8" t="s">
        <v>1155</v>
      </c>
      <c r="K755" s="8" t="s">
        <v>1154</v>
      </c>
      <c r="L755" s="8">
        <v>5</v>
      </c>
      <c r="M755" s="11" t="s">
        <v>349</v>
      </c>
      <c r="N755" s="8" t="s">
        <v>1884</v>
      </c>
      <c r="O755" s="12">
        <v>26.5</v>
      </c>
      <c r="P755" s="20" t="s">
        <v>1892</v>
      </c>
      <c r="Q755" s="29" t="s">
        <v>83</v>
      </c>
      <c r="R755" s="30" t="s">
        <v>83</v>
      </c>
      <c r="S755" s="8" t="str">
        <f t="shared" si="24"/>
        <v>-</v>
      </c>
      <c r="T755" s="8" t="s">
        <v>1894</v>
      </c>
      <c r="U755" s="31">
        <v>0</v>
      </c>
      <c r="V755" s="31" t="s">
        <v>1644</v>
      </c>
      <c r="W755" s="118"/>
      <c r="X755" s="61"/>
      <c r="Y755" s="13" t="s">
        <v>2096</v>
      </c>
    </row>
    <row r="756" spans="1:31" s="4" customFormat="1" ht="30" customHeight="1" x14ac:dyDescent="0.15">
      <c r="B756" s="10" t="s">
        <v>1536</v>
      </c>
      <c r="C756" s="10" t="s">
        <v>1539</v>
      </c>
      <c r="D756" s="25" t="s">
        <v>1415</v>
      </c>
      <c r="E756" s="10" t="s">
        <v>1167</v>
      </c>
      <c r="F756" s="8" t="s">
        <v>290</v>
      </c>
      <c r="G756" s="8" t="s">
        <v>1615</v>
      </c>
      <c r="H756" s="10" t="s">
        <v>1844</v>
      </c>
      <c r="I756" s="8" t="s">
        <v>38</v>
      </c>
      <c r="J756" s="8" t="s">
        <v>1155</v>
      </c>
      <c r="K756" s="8" t="s">
        <v>1160</v>
      </c>
      <c r="L756" s="8">
        <v>1</v>
      </c>
      <c r="M756" s="11"/>
      <c r="N756" s="8" t="s">
        <v>1884</v>
      </c>
      <c r="O756" s="12">
        <v>20</v>
      </c>
      <c r="P756" s="20" t="s">
        <v>1892</v>
      </c>
      <c r="Q756" s="29" t="s">
        <v>83</v>
      </c>
      <c r="R756" s="30" t="s">
        <v>83</v>
      </c>
      <c r="S756" s="8" t="str">
        <f t="shared" si="24"/>
        <v>-</v>
      </c>
      <c r="T756" s="8" t="s">
        <v>1894</v>
      </c>
      <c r="U756" s="31" t="s">
        <v>1797</v>
      </c>
      <c r="V756" s="31" t="s">
        <v>1644</v>
      </c>
      <c r="W756" s="118"/>
      <c r="X756" s="61" t="s">
        <v>1633</v>
      </c>
      <c r="Y756" s="13" t="s">
        <v>1635</v>
      </c>
    </row>
    <row r="757" spans="1:31" ht="30" customHeight="1" x14ac:dyDescent="0.15">
      <c r="A757" s="4"/>
      <c r="B757" s="10" t="s">
        <v>1536</v>
      </c>
      <c r="C757" s="10" t="s">
        <v>1820</v>
      </c>
      <c r="D757" s="18" t="s">
        <v>1406</v>
      </c>
      <c r="E757" s="10" t="s">
        <v>292</v>
      </c>
      <c r="F757" s="8" t="s">
        <v>290</v>
      </c>
      <c r="G757" s="8" t="s">
        <v>278</v>
      </c>
      <c r="H757" s="10" t="s">
        <v>1815</v>
      </c>
      <c r="I757" s="8" t="s">
        <v>38</v>
      </c>
      <c r="J757" s="8" t="s">
        <v>2</v>
      </c>
      <c r="K757" s="8" t="s">
        <v>71</v>
      </c>
      <c r="L757" s="8">
        <v>9</v>
      </c>
      <c r="M757" s="11" t="s">
        <v>349</v>
      </c>
      <c r="N757" s="8" t="s">
        <v>1851</v>
      </c>
      <c r="O757" s="12">
        <v>1093.8</v>
      </c>
      <c r="P757" s="20" t="s">
        <v>1892</v>
      </c>
      <c r="Q757" s="29" t="s">
        <v>244</v>
      </c>
      <c r="R757" s="30" t="s">
        <v>1816</v>
      </c>
      <c r="S757" s="8" t="str">
        <f t="shared" si="24"/>
        <v>-</v>
      </c>
      <c r="T757" s="8" t="s">
        <v>82</v>
      </c>
      <c r="U757" s="31">
        <v>2019</v>
      </c>
      <c r="V757" s="31" t="s">
        <v>1817</v>
      </c>
      <c r="W757" s="118" t="s">
        <v>2296</v>
      </c>
      <c r="X757" s="60" t="s">
        <v>2161</v>
      </c>
      <c r="Y757" s="6" t="s">
        <v>299</v>
      </c>
      <c r="Z757" s="133" t="s">
        <v>2139</v>
      </c>
      <c r="AA757" s="130"/>
      <c r="AB757" s="130"/>
      <c r="AC757" s="130"/>
    </row>
    <row r="758" spans="1:31" ht="30" customHeight="1" x14ac:dyDescent="0.15">
      <c r="A758" s="4"/>
      <c r="B758" s="10" t="s">
        <v>1540</v>
      </c>
      <c r="C758" s="10" t="s">
        <v>1541</v>
      </c>
      <c r="D758" s="24" t="s">
        <v>1412</v>
      </c>
      <c r="E758" s="18" t="s">
        <v>1085</v>
      </c>
      <c r="F758" s="8" t="s">
        <v>325</v>
      </c>
      <c r="G758" s="8" t="s">
        <v>1598</v>
      </c>
      <c r="H758" s="10" t="s">
        <v>1086</v>
      </c>
      <c r="I758" s="8"/>
      <c r="J758" s="8" t="s">
        <v>3</v>
      </c>
      <c r="K758" s="8" t="s">
        <v>103</v>
      </c>
      <c r="L758" s="8">
        <v>31</v>
      </c>
      <c r="M758" s="11" t="s">
        <v>349</v>
      </c>
      <c r="N758" s="8" t="s">
        <v>1887</v>
      </c>
      <c r="O758" s="12">
        <v>418.19</v>
      </c>
      <c r="P758" s="20" t="s">
        <v>1892</v>
      </c>
      <c r="Q758" s="46">
        <v>3</v>
      </c>
      <c r="R758" s="30">
        <v>0.6</v>
      </c>
      <c r="S758" s="8" t="str">
        <f t="shared" si="24"/>
        <v>A</v>
      </c>
      <c r="T758" s="8" t="s">
        <v>1898</v>
      </c>
      <c r="U758" s="31">
        <v>113</v>
      </c>
      <c r="V758" s="31">
        <v>1080</v>
      </c>
      <c r="W758" s="118" t="s">
        <v>2320</v>
      </c>
      <c r="X758" s="60"/>
      <c r="Y758" s="6" t="s">
        <v>2052</v>
      </c>
      <c r="Z758" s="137" t="s">
        <v>2140</v>
      </c>
      <c r="AA758" s="138"/>
      <c r="AB758" s="138"/>
      <c r="AC758" s="138"/>
    </row>
    <row r="759" spans="1:31" ht="30" customHeight="1" x14ac:dyDescent="0.15">
      <c r="A759" s="4"/>
      <c r="B759" s="10" t="s">
        <v>1542</v>
      </c>
      <c r="C759" s="10" t="s">
        <v>1871</v>
      </c>
      <c r="D759" s="24" t="s">
        <v>1409</v>
      </c>
      <c r="E759" s="18" t="s">
        <v>1194</v>
      </c>
      <c r="F759" s="8" t="s">
        <v>290</v>
      </c>
      <c r="G759" s="8" t="s">
        <v>1618</v>
      </c>
      <c r="H759" s="10" t="s">
        <v>1185</v>
      </c>
      <c r="I759" s="8" t="s">
        <v>38</v>
      </c>
      <c r="J759" s="8" t="s">
        <v>73</v>
      </c>
      <c r="K759" s="8" t="s">
        <v>4</v>
      </c>
      <c r="L759" s="8">
        <v>46</v>
      </c>
      <c r="M759" s="11" t="s">
        <v>203</v>
      </c>
      <c r="N759" s="8" t="s">
        <v>1884</v>
      </c>
      <c r="O759" s="12">
        <v>11360.69</v>
      </c>
      <c r="P759" s="20" t="s">
        <v>1892</v>
      </c>
      <c r="Q759" s="29" t="s">
        <v>1721</v>
      </c>
      <c r="R759" s="30" t="s">
        <v>83</v>
      </c>
      <c r="S759" s="8" t="str">
        <f t="shared" si="24"/>
        <v>-</v>
      </c>
      <c r="T759" s="8" t="s">
        <v>1898</v>
      </c>
      <c r="U759" s="31">
        <v>978247</v>
      </c>
      <c r="V759" s="91">
        <v>269636</v>
      </c>
      <c r="W759" s="118" t="s">
        <v>2429</v>
      </c>
      <c r="X759" s="60" t="s">
        <v>2292</v>
      </c>
      <c r="Y759" s="6" t="s">
        <v>2071</v>
      </c>
      <c r="Z759" s="131" t="s">
        <v>2141</v>
      </c>
      <c r="AA759" s="132"/>
      <c r="AB759" s="132"/>
      <c r="AC759" s="132"/>
      <c r="AD759" s="101"/>
      <c r="AE759" s="101"/>
    </row>
    <row r="760" spans="1:31" ht="30" customHeight="1" x14ac:dyDescent="0.15">
      <c r="A760" s="4"/>
      <c r="B760" s="10" t="s">
        <v>1542</v>
      </c>
      <c r="C760" s="10" t="s">
        <v>1871</v>
      </c>
      <c r="D760" s="24" t="s">
        <v>1409</v>
      </c>
      <c r="E760" s="18" t="s">
        <v>1194</v>
      </c>
      <c r="F760" s="8" t="s">
        <v>307</v>
      </c>
      <c r="G760" s="8" t="s">
        <v>1591</v>
      </c>
      <c r="H760" s="10" t="s">
        <v>1186</v>
      </c>
      <c r="I760" s="8"/>
      <c r="J760" s="8" t="s">
        <v>2</v>
      </c>
      <c r="K760" s="8" t="s">
        <v>31</v>
      </c>
      <c r="L760" s="8">
        <v>26</v>
      </c>
      <c r="M760" s="11" t="s">
        <v>349</v>
      </c>
      <c r="N760" s="8" t="s">
        <v>1882</v>
      </c>
      <c r="O760" s="12">
        <v>4582.33</v>
      </c>
      <c r="P760" s="20" t="s">
        <v>1892</v>
      </c>
      <c r="Q760" s="29" t="s">
        <v>1662</v>
      </c>
      <c r="R760" s="30" t="s">
        <v>83</v>
      </c>
      <c r="S760" s="8" t="str">
        <f t="shared" si="24"/>
        <v>-</v>
      </c>
      <c r="T760" s="8" t="s">
        <v>1898</v>
      </c>
      <c r="U760" s="31">
        <v>752098</v>
      </c>
      <c r="V760" s="91">
        <v>103872</v>
      </c>
      <c r="W760" s="118" t="s">
        <v>2424</v>
      </c>
      <c r="X760" s="60"/>
      <c r="Y760" s="6" t="s">
        <v>1945</v>
      </c>
      <c r="Z760" s="131"/>
      <c r="AA760" s="132"/>
      <c r="AB760" s="132"/>
      <c r="AC760" s="132"/>
      <c r="AD760" s="101"/>
      <c r="AE760" s="101"/>
    </row>
    <row r="761" spans="1:31" ht="30" customHeight="1" x14ac:dyDescent="0.15">
      <c r="A761" s="4"/>
      <c r="B761" s="10" t="s">
        <v>1542</v>
      </c>
      <c r="C761" s="10" t="s">
        <v>1871</v>
      </c>
      <c r="D761" s="24" t="s">
        <v>1409</v>
      </c>
      <c r="E761" s="18" t="s">
        <v>1194</v>
      </c>
      <c r="F761" s="8" t="s">
        <v>367</v>
      </c>
      <c r="G761" s="8" t="s">
        <v>1619</v>
      </c>
      <c r="H761" s="10" t="s">
        <v>1187</v>
      </c>
      <c r="I761" s="8"/>
      <c r="J761" s="8" t="s">
        <v>69</v>
      </c>
      <c r="K761" s="8" t="s">
        <v>104</v>
      </c>
      <c r="L761" s="8">
        <v>32</v>
      </c>
      <c r="M761" s="11" t="s">
        <v>349</v>
      </c>
      <c r="N761" s="8" t="s">
        <v>1882</v>
      </c>
      <c r="O761" s="12">
        <v>103.15</v>
      </c>
      <c r="P761" s="20" t="s">
        <v>1892</v>
      </c>
      <c r="Q761" s="50" t="s">
        <v>1663</v>
      </c>
      <c r="R761" s="30" t="s">
        <v>83</v>
      </c>
      <c r="S761" s="8" t="str">
        <f t="shared" si="24"/>
        <v>-</v>
      </c>
      <c r="T761" s="8" t="s">
        <v>1898</v>
      </c>
      <c r="U761" s="31">
        <v>15062</v>
      </c>
      <c r="V761" s="31" t="s">
        <v>1644</v>
      </c>
      <c r="W761" s="118"/>
      <c r="X761" s="60"/>
      <c r="Y761" s="6" t="s">
        <v>1785</v>
      </c>
      <c r="Z761" s="103"/>
      <c r="AA761" s="101"/>
      <c r="AB761" s="101"/>
      <c r="AC761" s="101"/>
      <c r="AD761" s="101"/>
      <c r="AE761" s="101"/>
    </row>
    <row r="762" spans="1:31" ht="45" customHeight="1" x14ac:dyDescent="0.15">
      <c r="A762" s="4"/>
      <c r="B762" s="10" t="s">
        <v>1542</v>
      </c>
      <c r="C762" s="10" t="s">
        <v>1872</v>
      </c>
      <c r="D762" s="24" t="s">
        <v>1409</v>
      </c>
      <c r="E762" s="18" t="s">
        <v>1194</v>
      </c>
      <c r="F762" s="8" t="s">
        <v>290</v>
      </c>
      <c r="G762" s="8" t="s">
        <v>1618</v>
      </c>
      <c r="H762" s="10" t="s">
        <v>1188</v>
      </c>
      <c r="I762" s="8"/>
      <c r="J762" s="8" t="s">
        <v>1189</v>
      </c>
      <c r="K762" s="8" t="s">
        <v>71</v>
      </c>
      <c r="L762" s="8">
        <v>9</v>
      </c>
      <c r="M762" s="11" t="s">
        <v>349</v>
      </c>
      <c r="N762" s="8" t="s">
        <v>1884</v>
      </c>
      <c r="O762" s="12">
        <v>9871</v>
      </c>
      <c r="P762" s="20" t="s">
        <v>1892</v>
      </c>
      <c r="Q762" s="29" t="s">
        <v>1664</v>
      </c>
      <c r="R762" s="30" t="s">
        <v>83</v>
      </c>
      <c r="S762" s="8" t="str">
        <f t="shared" si="24"/>
        <v>-</v>
      </c>
      <c r="T762" s="8" t="s">
        <v>1898</v>
      </c>
      <c r="U762" s="31">
        <v>661031</v>
      </c>
      <c r="V762" s="37">
        <v>15722</v>
      </c>
      <c r="W762" s="118" t="s">
        <v>2430</v>
      </c>
      <c r="X762" s="60"/>
      <c r="Y762" s="6" t="s">
        <v>1946</v>
      </c>
      <c r="Z762" s="129" t="s">
        <v>2142</v>
      </c>
      <c r="AA762" s="138"/>
      <c r="AB762" s="138"/>
      <c r="AC762" s="138"/>
    </row>
    <row r="763" spans="1:31" ht="45" customHeight="1" x14ac:dyDescent="0.15">
      <c r="A763" s="4"/>
      <c r="B763" s="10" t="s">
        <v>1542</v>
      </c>
      <c r="C763" s="10" t="s">
        <v>1873</v>
      </c>
      <c r="D763" s="24" t="s">
        <v>1409</v>
      </c>
      <c r="E763" s="18" t="s">
        <v>1194</v>
      </c>
      <c r="F763" s="8" t="s">
        <v>325</v>
      </c>
      <c r="G763" s="8" t="s">
        <v>1574</v>
      </c>
      <c r="H763" s="10" t="s">
        <v>1190</v>
      </c>
      <c r="I763" s="8"/>
      <c r="J763" s="8" t="s">
        <v>1191</v>
      </c>
      <c r="K763" s="8" t="s">
        <v>71</v>
      </c>
      <c r="L763" s="8">
        <v>9</v>
      </c>
      <c r="M763" s="11" t="s">
        <v>349</v>
      </c>
      <c r="N763" s="8" t="s">
        <v>1884</v>
      </c>
      <c r="O763" s="12">
        <v>14196</v>
      </c>
      <c r="P763" s="20" t="s">
        <v>1892</v>
      </c>
      <c r="Q763" s="29" t="s">
        <v>83</v>
      </c>
      <c r="R763" s="30" t="s">
        <v>83</v>
      </c>
      <c r="S763" s="8" t="str">
        <f t="shared" si="24"/>
        <v>-</v>
      </c>
      <c r="T763" s="8" t="s">
        <v>1898</v>
      </c>
      <c r="U763" s="31">
        <v>147242</v>
      </c>
      <c r="V763" s="31" t="s">
        <v>1661</v>
      </c>
      <c r="W763" s="118" t="s">
        <v>2430</v>
      </c>
      <c r="X763" s="60"/>
      <c r="Y763" s="6" t="s">
        <v>2072</v>
      </c>
    </row>
    <row r="764" spans="1:31" ht="30" customHeight="1" x14ac:dyDescent="0.15">
      <c r="A764" s="4"/>
      <c r="B764" s="10" t="s">
        <v>1542</v>
      </c>
      <c r="C764" s="10" t="s">
        <v>1874</v>
      </c>
      <c r="D764" s="24" t="s">
        <v>1409</v>
      </c>
      <c r="E764" s="18" t="s">
        <v>1194</v>
      </c>
      <c r="F764" s="8" t="s">
        <v>264</v>
      </c>
      <c r="G764" s="8" t="s">
        <v>1620</v>
      </c>
      <c r="H764" s="10" t="s">
        <v>1192</v>
      </c>
      <c r="I764" s="8"/>
      <c r="J764" s="8" t="s">
        <v>2</v>
      </c>
      <c r="K764" s="8" t="s">
        <v>104</v>
      </c>
      <c r="L764" s="8">
        <v>32</v>
      </c>
      <c r="M764" s="11" t="s">
        <v>349</v>
      </c>
      <c r="N764" s="8" t="s">
        <v>1882</v>
      </c>
      <c r="O764" s="12">
        <v>4177.57</v>
      </c>
      <c r="P764" s="20" t="s">
        <v>1892</v>
      </c>
      <c r="Q764" s="29" t="s">
        <v>1665</v>
      </c>
      <c r="R764" s="30" t="s">
        <v>83</v>
      </c>
      <c r="S764" s="8" t="str">
        <f t="shared" si="24"/>
        <v>-</v>
      </c>
      <c r="T764" s="8" t="s">
        <v>1898</v>
      </c>
      <c r="U764" s="31">
        <v>301461</v>
      </c>
      <c r="V764" s="37">
        <v>5878</v>
      </c>
      <c r="W764" s="118" t="s">
        <v>2354</v>
      </c>
      <c r="X764" s="60"/>
      <c r="Y764" s="6" t="s">
        <v>1947</v>
      </c>
    </row>
    <row r="765" spans="1:31" ht="30" customHeight="1" x14ac:dyDescent="0.15">
      <c r="A765" s="4"/>
      <c r="B765" s="10" t="s">
        <v>1542</v>
      </c>
      <c r="C765" s="10" t="s">
        <v>1874</v>
      </c>
      <c r="D765" s="24" t="s">
        <v>1409</v>
      </c>
      <c r="E765" s="18" t="s">
        <v>1194</v>
      </c>
      <c r="F765" s="8" t="s">
        <v>321</v>
      </c>
      <c r="G765" s="8" t="s">
        <v>858</v>
      </c>
      <c r="H765" s="10" t="s">
        <v>1193</v>
      </c>
      <c r="I765" s="8"/>
      <c r="J765" s="8" t="s">
        <v>2</v>
      </c>
      <c r="K765" s="8" t="s">
        <v>75</v>
      </c>
      <c r="L765" s="8">
        <v>27</v>
      </c>
      <c r="M765" s="11" t="s">
        <v>349</v>
      </c>
      <c r="N765" s="8" t="s">
        <v>1882</v>
      </c>
      <c r="O765" s="12">
        <v>2718.73</v>
      </c>
      <c r="P765" s="20" t="s">
        <v>1892</v>
      </c>
      <c r="Q765" s="29" t="s">
        <v>1666</v>
      </c>
      <c r="R765" s="30" t="s">
        <v>83</v>
      </c>
      <c r="S765" s="8" t="str">
        <f t="shared" si="24"/>
        <v>-</v>
      </c>
      <c r="T765" s="8" t="s">
        <v>1898</v>
      </c>
      <c r="U765" s="31">
        <v>263579</v>
      </c>
      <c r="V765" s="37">
        <v>2996</v>
      </c>
      <c r="W765" s="118" t="s">
        <v>2422</v>
      </c>
      <c r="X765" s="60"/>
      <c r="Y765" s="6" t="s">
        <v>1948</v>
      </c>
    </row>
    <row r="766" spans="1:31" ht="30" customHeight="1" x14ac:dyDescent="0.15">
      <c r="A766" s="4"/>
      <c r="B766" s="10" t="s">
        <v>1542</v>
      </c>
      <c r="C766" s="10" t="s">
        <v>1875</v>
      </c>
      <c r="D766" s="24" t="s">
        <v>1409</v>
      </c>
      <c r="E766" s="18" t="s">
        <v>1166</v>
      </c>
      <c r="F766" s="8" t="s">
        <v>290</v>
      </c>
      <c r="G766" s="8" t="s">
        <v>1618</v>
      </c>
      <c r="H766" s="10" t="s">
        <v>1087</v>
      </c>
      <c r="I766" s="8" t="s">
        <v>38</v>
      </c>
      <c r="J766" s="8" t="s">
        <v>73</v>
      </c>
      <c r="K766" s="8" t="s">
        <v>4</v>
      </c>
      <c r="L766" s="8">
        <v>46</v>
      </c>
      <c r="M766" s="11" t="s">
        <v>203</v>
      </c>
      <c r="N766" s="8" t="s">
        <v>1884</v>
      </c>
      <c r="O766" s="12">
        <v>130</v>
      </c>
      <c r="P766" s="20" t="s">
        <v>1892</v>
      </c>
      <c r="Q766" s="51">
        <v>300</v>
      </c>
      <c r="R766" s="30" t="s">
        <v>83</v>
      </c>
      <c r="S766" s="8" t="str">
        <f t="shared" si="24"/>
        <v>-</v>
      </c>
      <c r="T766" s="8" t="s">
        <v>1898</v>
      </c>
      <c r="U766" s="31">
        <v>930</v>
      </c>
      <c r="V766" s="31" t="s">
        <v>1644</v>
      </c>
      <c r="W766" s="118" t="s">
        <v>2120</v>
      </c>
      <c r="X766" s="60" t="s">
        <v>2293</v>
      </c>
      <c r="Y766" s="6" t="s">
        <v>1365</v>
      </c>
    </row>
    <row r="767" spans="1:31" ht="30" customHeight="1" x14ac:dyDescent="0.15">
      <c r="A767" s="4"/>
      <c r="B767" s="10" t="s">
        <v>1542</v>
      </c>
      <c r="C767" s="10" t="s">
        <v>1875</v>
      </c>
      <c r="D767" s="24" t="s">
        <v>1416</v>
      </c>
      <c r="E767" s="18" t="s">
        <v>1168</v>
      </c>
      <c r="F767" s="8" t="s">
        <v>307</v>
      </c>
      <c r="G767" s="8" t="s">
        <v>748</v>
      </c>
      <c r="H767" s="10" t="s">
        <v>1088</v>
      </c>
      <c r="I767" s="8"/>
      <c r="J767" s="8" t="s">
        <v>69</v>
      </c>
      <c r="K767" s="8" t="s">
        <v>104</v>
      </c>
      <c r="L767" s="8">
        <v>32</v>
      </c>
      <c r="M767" s="11" t="s">
        <v>349</v>
      </c>
      <c r="N767" s="8" t="s">
        <v>1882</v>
      </c>
      <c r="O767" s="12">
        <v>300.08</v>
      </c>
      <c r="P767" s="20" t="s">
        <v>1892</v>
      </c>
      <c r="Q767" s="51">
        <v>48739</v>
      </c>
      <c r="R767" s="30" t="s">
        <v>83</v>
      </c>
      <c r="S767" s="8" t="str">
        <f t="shared" si="24"/>
        <v>-</v>
      </c>
      <c r="T767" s="8" t="s">
        <v>1898</v>
      </c>
      <c r="U767" s="31">
        <v>43736</v>
      </c>
      <c r="V767" s="31" t="s">
        <v>1644</v>
      </c>
      <c r="W767" s="118"/>
      <c r="X767" s="60"/>
      <c r="Y767" s="6" t="s">
        <v>2073</v>
      </c>
    </row>
    <row r="768" spans="1:31" ht="30" customHeight="1" x14ac:dyDescent="0.15">
      <c r="A768" s="4"/>
      <c r="B768" s="10" t="s">
        <v>1542</v>
      </c>
      <c r="C768" s="10" t="s">
        <v>1875</v>
      </c>
      <c r="D768" s="24" t="s">
        <v>1417</v>
      </c>
      <c r="E768" s="18" t="s">
        <v>1171</v>
      </c>
      <c r="F768" s="8" t="s">
        <v>518</v>
      </c>
      <c r="G768" s="8" t="s">
        <v>1145</v>
      </c>
      <c r="H768" s="10" t="s">
        <v>1089</v>
      </c>
      <c r="I768" s="8"/>
      <c r="J768" s="8" t="s">
        <v>73</v>
      </c>
      <c r="K768" s="8" t="s">
        <v>26</v>
      </c>
      <c r="L768" s="8">
        <v>28</v>
      </c>
      <c r="M768" s="11" t="s">
        <v>349</v>
      </c>
      <c r="N768" s="8" t="s">
        <v>1882</v>
      </c>
      <c r="O768" s="12">
        <v>153.22</v>
      </c>
      <c r="P768" s="20" t="s">
        <v>1892</v>
      </c>
      <c r="Q768" s="51">
        <v>7256</v>
      </c>
      <c r="R768" s="30" t="s">
        <v>83</v>
      </c>
      <c r="S768" s="8" t="str">
        <f t="shared" si="24"/>
        <v>-</v>
      </c>
      <c r="T768" s="8" t="s">
        <v>1898</v>
      </c>
      <c r="U768" s="31">
        <v>2919</v>
      </c>
      <c r="V768" s="31" t="s">
        <v>1644</v>
      </c>
      <c r="W768" s="118"/>
      <c r="X768" s="60"/>
      <c r="Y768" s="6" t="s">
        <v>2074</v>
      </c>
    </row>
    <row r="769" spans="1:31" ht="30" customHeight="1" x14ac:dyDescent="0.15">
      <c r="A769" s="4"/>
      <c r="B769" s="10" t="s">
        <v>1542</v>
      </c>
      <c r="C769" s="10" t="s">
        <v>1875</v>
      </c>
      <c r="D769" s="24" t="s">
        <v>1418</v>
      </c>
      <c r="E769" s="18" t="s">
        <v>315</v>
      </c>
      <c r="F769" s="8" t="s">
        <v>314</v>
      </c>
      <c r="G769" s="8" t="s">
        <v>835</v>
      </c>
      <c r="H769" s="10" t="s">
        <v>1090</v>
      </c>
      <c r="I769" s="8"/>
      <c r="J769" s="8" t="s">
        <v>69</v>
      </c>
      <c r="K769" s="8" t="s">
        <v>71</v>
      </c>
      <c r="L769" s="8">
        <v>9</v>
      </c>
      <c r="M769" s="11" t="s">
        <v>349</v>
      </c>
      <c r="N769" s="8" t="s">
        <v>1884</v>
      </c>
      <c r="O769" s="12">
        <v>196</v>
      </c>
      <c r="P769" s="20" t="s">
        <v>1892</v>
      </c>
      <c r="Q769" s="51">
        <v>1818</v>
      </c>
      <c r="R769" s="30" t="s">
        <v>83</v>
      </c>
      <c r="S769" s="8" t="str">
        <f t="shared" si="24"/>
        <v>-</v>
      </c>
      <c r="T769" s="8" t="s">
        <v>1898</v>
      </c>
      <c r="U769" s="31">
        <v>8890</v>
      </c>
      <c r="V769" s="31" t="s">
        <v>1644</v>
      </c>
      <c r="W769" s="118" t="s">
        <v>2298</v>
      </c>
      <c r="X769" s="60"/>
      <c r="Y769" s="6" t="s">
        <v>2075</v>
      </c>
    </row>
    <row r="770" spans="1:31" ht="30" customHeight="1" x14ac:dyDescent="0.15">
      <c r="A770" s="4"/>
      <c r="B770" s="10" t="s">
        <v>1542</v>
      </c>
      <c r="C770" s="10" t="s">
        <v>1875</v>
      </c>
      <c r="D770" s="24" t="s">
        <v>1420</v>
      </c>
      <c r="E770" s="18" t="s">
        <v>555</v>
      </c>
      <c r="F770" s="8" t="s">
        <v>537</v>
      </c>
      <c r="G770" s="8" t="s">
        <v>575</v>
      </c>
      <c r="H770" s="10" t="s">
        <v>1091</v>
      </c>
      <c r="I770" s="8"/>
      <c r="J770" s="8" t="s">
        <v>69</v>
      </c>
      <c r="K770" s="8" t="s">
        <v>203</v>
      </c>
      <c r="L770" s="8">
        <v>8</v>
      </c>
      <c r="M770" s="11" t="s">
        <v>349</v>
      </c>
      <c r="N770" s="8" t="s">
        <v>1884</v>
      </c>
      <c r="O770" s="12">
        <v>255</v>
      </c>
      <c r="P770" s="20" t="s">
        <v>1892</v>
      </c>
      <c r="Q770" s="51">
        <v>19259</v>
      </c>
      <c r="R770" s="30" t="s">
        <v>83</v>
      </c>
      <c r="S770" s="8" t="str">
        <f t="shared" si="24"/>
        <v>-</v>
      </c>
      <c r="T770" s="8" t="s">
        <v>1898</v>
      </c>
      <c r="U770" s="31">
        <v>35811</v>
      </c>
      <c r="V770" s="31" t="s">
        <v>1644</v>
      </c>
      <c r="W770" s="128" t="s">
        <v>2432</v>
      </c>
      <c r="X770" s="60"/>
      <c r="Y770" s="6" t="s">
        <v>2076</v>
      </c>
    </row>
    <row r="771" spans="1:31" ht="30" customHeight="1" x14ac:dyDescent="0.15">
      <c r="A771" s="4"/>
      <c r="B771" s="10" t="s">
        <v>1542</v>
      </c>
      <c r="C771" s="10" t="s">
        <v>1875</v>
      </c>
      <c r="D771" s="24" t="s">
        <v>1421</v>
      </c>
      <c r="E771" s="18" t="s">
        <v>322</v>
      </c>
      <c r="F771" s="8" t="s">
        <v>321</v>
      </c>
      <c r="G771" s="8" t="s">
        <v>809</v>
      </c>
      <c r="H771" s="10" t="s">
        <v>1092</v>
      </c>
      <c r="I771" s="8"/>
      <c r="J771" s="8" t="s">
        <v>2</v>
      </c>
      <c r="K771" s="8" t="s">
        <v>9</v>
      </c>
      <c r="L771" s="8">
        <v>51</v>
      </c>
      <c r="M771" s="11" t="s">
        <v>349</v>
      </c>
      <c r="N771" s="8" t="s">
        <v>1883</v>
      </c>
      <c r="O771" s="12">
        <v>91</v>
      </c>
      <c r="P771" s="20" t="s">
        <v>1892</v>
      </c>
      <c r="Q771" s="51">
        <v>5858</v>
      </c>
      <c r="R771" s="30" t="s">
        <v>83</v>
      </c>
      <c r="S771" s="8" t="str">
        <f t="shared" si="24"/>
        <v>-</v>
      </c>
      <c r="T771" s="8" t="s">
        <v>1898</v>
      </c>
      <c r="U771" s="31">
        <v>9592</v>
      </c>
      <c r="V771" s="31" t="s">
        <v>1644</v>
      </c>
      <c r="W771" s="118"/>
      <c r="X771" s="60"/>
      <c r="Y771" s="6" t="s">
        <v>2097</v>
      </c>
    </row>
    <row r="772" spans="1:31" ht="30" customHeight="1" x14ac:dyDescent="0.15">
      <c r="A772" s="4"/>
      <c r="B772" s="10" t="s">
        <v>1543</v>
      </c>
      <c r="C772" s="10" t="s">
        <v>1551</v>
      </c>
      <c r="D772" s="24" t="s">
        <v>1413</v>
      </c>
      <c r="E772" s="18" t="s">
        <v>1094</v>
      </c>
      <c r="F772" s="8" t="s">
        <v>290</v>
      </c>
      <c r="G772" s="8" t="s">
        <v>1623</v>
      </c>
      <c r="H772" s="10" t="s">
        <v>1093</v>
      </c>
      <c r="I772" s="8"/>
      <c r="J772" s="8" t="s">
        <v>69</v>
      </c>
      <c r="K772" s="8" t="s">
        <v>104</v>
      </c>
      <c r="L772" s="8">
        <v>32</v>
      </c>
      <c r="M772" s="11" t="s">
        <v>349</v>
      </c>
      <c r="N772" s="8" t="s">
        <v>1882</v>
      </c>
      <c r="O772" s="12">
        <v>578.46</v>
      </c>
      <c r="P772" s="20" t="s">
        <v>1892</v>
      </c>
      <c r="Q772" s="29" t="s">
        <v>1648</v>
      </c>
      <c r="R772" s="30">
        <v>1</v>
      </c>
      <c r="S772" s="8" t="str">
        <f t="shared" si="24"/>
        <v>A</v>
      </c>
      <c r="T772" s="8" t="s">
        <v>1899</v>
      </c>
      <c r="U772" s="31">
        <v>915</v>
      </c>
      <c r="V772" s="31" t="s">
        <v>1645</v>
      </c>
      <c r="W772" s="118" t="s">
        <v>2303</v>
      </c>
      <c r="X772" s="60"/>
      <c r="Y772" s="6" t="s">
        <v>1790</v>
      </c>
      <c r="Z772" s="133" t="s">
        <v>2143</v>
      </c>
      <c r="AA772" s="134"/>
      <c r="AB772" s="134"/>
      <c r="AC772" s="134"/>
    </row>
    <row r="773" spans="1:31" ht="30" customHeight="1" x14ac:dyDescent="0.15">
      <c r="A773" s="4"/>
      <c r="B773" s="10" t="s">
        <v>1543</v>
      </c>
      <c r="C773" s="10" t="s">
        <v>1544</v>
      </c>
      <c r="D773" s="24" t="s">
        <v>1413</v>
      </c>
      <c r="E773" s="18" t="s">
        <v>1094</v>
      </c>
      <c r="F773" s="8" t="s">
        <v>290</v>
      </c>
      <c r="G773" s="8" t="s">
        <v>747</v>
      </c>
      <c r="H773" s="10" t="s">
        <v>1095</v>
      </c>
      <c r="I773" s="8"/>
      <c r="J773" s="8" t="s">
        <v>3</v>
      </c>
      <c r="K773" s="8" t="s">
        <v>33</v>
      </c>
      <c r="L773" s="8">
        <v>20</v>
      </c>
      <c r="M773" s="11" t="s">
        <v>349</v>
      </c>
      <c r="N773" s="8" t="s">
        <v>1882</v>
      </c>
      <c r="O773" s="12">
        <v>1234.54</v>
      </c>
      <c r="P773" s="20" t="s">
        <v>1892</v>
      </c>
      <c r="Q773" s="29" t="s">
        <v>1649</v>
      </c>
      <c r="R773" s="30" t="s">
        <v>83</v>
      </c>
      <c r="S773" s="8" t="str">
        <f t="shared" si="24"/>
        <v>-</v>
      </c>
      <c r="T773" s="8" t="s">
        <v>1899</v>
      </c>
      <c r="U773" s="31">
        <v>54029</v>
      </c>
      <c r="V773" s="31" t="s">
        <v>1645</v>
      </c>
      <c r="W773" s="118" t="s">
        <v>2303</v>
      </c>
      <c r="X773" s="60"/>
      <c r="Y773" s="6" t="s">
        <v>1096</v>
      </c>
      <c r="Z773" s="135" t="s">
        <v>2144</v>
      </c>
      <c r="AA773" s="132"/>
      <c r="AB773" s="132"/>
      <c r="AC773" s="132"/>
      <c r="AD773" s="101"/>
      <c r="AE773" s="101"/>
    </row>
    <row r="774" spans="1:31" ht="30" customHeight="1" x14ac:dyDescent="0.15">
      <c r="A774" s="4"/>
      <c r="B774" s="10" t="s">
        <v>1543</v>
      </c>
      <c r="C774" s="10" t="s">
        <v>1544</v>
      </c>
      <c r="D774" s="24" t="s">
        <v>1413</v>
      </c>
      <c r="E774" s="18" t="s">
        <v>1094</v>
      </c>
      <c r="F774" s="8" t="s">
        <v>1097</v>
      </c>
      <c r="G774" s="8" t="s">
        <v>1624</v>
      </c>
      <c r="H774" s="10" t="s">
        <v>1098</v>
      </c>
      <c r="I774" s="8"/>
      <c r="J774" s="8" t="s">
        <v>3</v>
      </c>
      <c r="K774" s="8" t="s">
        <v>33</v>
      </c>
      <c r="L774" s="8">
        <v>20</v>
      </c>
      <c r="M774" s="11" t="s">
        <v>349</v>
      </c>
      <c r="N774" s="8" t="s">
        <v>1882</v>
      </c>
      <c r="O774" s="12">
        <v>168.68</v>
      </c>
      <c r="P774" s="20" t="s">
        <v>1892</v>
      </c>
      <c r="Q774" s="52" t="s">
        <v>1649</v>
      </c>
      <c r="R774" s="30" t="s">
        <v>83</v>
      </c>
      <c r="S774" s="8" t="str">
        <f t="shared" si="24"/>
        <v>-</v>
      </c>
      <c r="T774" s="8" t="s">
        <v>1900</v>
      </c>
      <c r="U774" s="31">
        <v>286</v>
      </c>
      <c r="V774" s="31" t="s">
        <v>1644</v>
      </c>
      <c r="W774" s="118"/>
      <c r="X774" s="60"/>
      <c r="Y774" s="6" t="s">
        <v>2098</v>
      </c>
      <c r="Z774" s="131"/>
      <c r="AA774" s="132"/>
      <c r="AB774" s="132"/>
      <c r="AC774" s="132"/>
      <c r="AD774" s="101"/>
      <c r="AE774" s="101"/>
    </row>
    <row r="775" spans="1:31" ht="30" customHeight="1" x14ac:dyDescent="0.15">
      <c r="A775" s="4"/>
      <c r="B775" s="10" t="s">
        <v>1543</v>
      </c>
      <c r="C775" s="25" t="s">
        <v>1545</v>
      </c>
      <c r="D775" s="24" t="s">
        <v>1407</v>
      </c>
      <c r="E775" s="18" t="s">
        <v>293</v>
      </c>
      <c r="F775" s="8" t="s">
        <v>290</v>
      </c>
      <c r="G775" s="8" t="s">
        <v>435</v>
      </c>
      <c r="H775" s="10" t="s">
        <v>1099</v>
      </c>
      <c r="I775" s="8"/>
      <c r="J775" s="8" t="s">
        <v>1100</v>
      </c>
      <c r="K775" s="8" t="s">
        <v>26</v>
      </c>
      <c r="L775" s="8">
        <v>28</v>
      </c>
      <c r="M775" s="11" t="s">
        <v>349</v>
      </c>
      <c r="N775" s="8" t="s">
        <v>83</v>
      </c>
      <c r="O775" s="12">
        <v>240.44</v>
      </c>
      <c r="P775" s="20" t="s">
        <v>83</v>
      </c>
      <c r="Q775" s="53">
        <f>118*365</f>
        <v>43070</v>
      </c>
      <c r="R775" s="30">
        <v>0.59</v>
      </c>
      <c r="S775" s="8" t="str">
        <f t="shared" ref="S775:S801" si="25">IF(R775="-","-",IF(ISNUMBER(R775),IF(R775&gt;=0.6,"A",IF(R775&gt;=0.3,"B","C")),"C"))</f>
        <v>B</v>
      </c>
      <c r="T775" s="8" t="s">
        <v>1898</v>
      </c>
      <c r="U775" s="31">
        <v>922</v>
      </c>
      <c r="V775" s="31" t="s">
        <v>1644</v>
      </c>
      <c r="W775" s="118"/>
      <c r="X775" s="60"/>
      <c r="Y775" s="6" t="s">
        <v>2099</v>
      </c>
      <c r="Z775" s="131" t="s">
        <v>2145</v>
      </c>
      <c r="AA775" s="132"/>
      <c r="AB775" s="132"/>
      <c r="AC775" s="132"/>
      <c r="AD775" s="101"/>
      <c r="AE775" s="101"/>
    </row>
    <row r="776" spans="1:31" ht="30" customHeight="1" x14ac:dyDescent="0.15">
      <c r="A776" s="4"/>
      <c r="B776" s="10" t="s">
        <v>1543</v>
      </c>
      <c r="C776" s="25" t="s">
        <v>1545</v>
      </c>
      <c r="D776" s="24" t="s">
        <v>1407</v>
      </c>
      <c r="E776" s="18" t="s">
        <v>293</v>
      </c>
      <c r="F776" s="8" t="s">
        <v>290</v>
      </c>
      <c r="G776" s="8" t="s">
        <v>808</v>
      </c>
      <c r="H776" s="10" t="s">
        <v>1101</v>
      </c>
      <c r="I776" s="8"/>
      <c r="J776" s="8" t="s">
        <v>1100</v>
      </c>
      <c r="K776" s="8" t="s">
        <v>19</v>
      </c>
      <c r="L776" s="8">
        <v>40</v>
      </c>
      <c r="M776" s="11" t="s">
        <v>349</v>
      </c>
      <c r="N776" s="8" t="s">
        <v>83</v>
      </c>
      <c r="O776" s="12">
        <v>120</v>
      </c>
      <c r="P776" s="20" t="s">
        <v>83</v>
      </c>
      <c r="Q776" s="53">
        <f>48*365</f>
        <v>17520</v>
      </c>
      <c r="R776" s="30">
        <v>0.53</v>
      </c>
      <c r="S776" s="8" t="str">
        <f t="shared" si="25"/>
        <v>B</v>
      </c>
      <c r="T776" s="8" t="s">
        <v>1898</v>
      </c>
      <c r="U776" s="31">
        <v>660</v>
      </c>
      <c r="V776" s="31" t="s">
        <v>1644</v>
      </c>
      <c r="W776" s="118"/>
      <c r="X776" s="60"/>
      <c r="Y776" s="6" t="s">
        <v>1102</v>
      </c>
      <c r="Z776" s="131"/>
      <c r="AA776" s="132"/>
      <c r="AB776" s="132"/>
      <c r="AC776" s="132"/>
      <c r="AD776" s="101"/>
      <c r="AE776" s="101"/>
    </row>
    <row r="777" spans="1:31" ht="30" customHeight="1" x14ac:dyDescent="0.15">
      <c r="A777" s="4"/>
      <c r="B777" s="10" t="s">
        <v>1543</v>
      </c>
      <c r="C777" s="25" t="s">
        <v>1545</v>
      </c>
      <c r="D777" s="24" t="s">
        <v>1407</v>
      </c>
      <c r="E777" s="18" t="s">
        <v>293</v>
      </c>
      <c r="F777" s="8" t="s">
        <v>290</v>
      </c>
      <c r="G777" s="8" t="s">
        <v>1616</v>
      </c>
      <c r="H777" s="10" t="s">
        <v>1103</v>
      </c>
      <c r="I777" s="8"/>
      <c r="J777" s="8" t="s">
        <v>73</v>
      </c>
      <c r="K777" s="8" t="s">
        <v>37</v>
      </c>
      <c r="L777" s="8">
        <v>24</v>
      </c>
      <c r="M777" s="11" t="s">
        <v>349</v>
      </c>
      <c r="N777" s="8" t="s">
        <v>1884</v>
      </c>
      <c r="O777" s="12">
        <v>1431</v>
      </c>
      <c r="P777" s="20" t="s">
        <v>1892</v>
      </c>
      <c r="Q777" s="53">
        <f>502*365</f>
        <v>183230</v>
      </c>
      <c r="R777" s="30">
        <v>0.53900000000000003</v>
      </c>
      <c r="S777" s="8" t="str">
        <f t="shared" si="25"/>
        <v>B</v>
      </c>
      <c r="T777" s="8" t="s">
        <v>1898</v>
      </c>
      <c r="U777" s="31">
        <v>1606</v>
      </c>
      <c r="V777" s="31" t="s">
        <v>1644</v>
      </c>
      <c r="W777" s="118"/>
      <c r="X777" s="112"/>
      <c r="Y777" s="6" t="s">
        <v>2100</v>
      </c>
      <c r="Z777" s="131"/>
      <c r="AA777" s="132"/>
      <c r="AB777" s="132"/>
      <c r="AC777" s="132"/>
    </row>
    <row r="778" spans="1:31" ht="30" customHeight="1" x14ac:dyDescent="0.15">
      <c r="A778" s="4"/>
      <c r="B778" s="10" t="s">
        <v>1543</v>
      </c>
      <c r="C778" s="25" t="s">
        <v>1545</v>
      </c>
      <c r="D778" s="24" t="s">
        <v>1407</v>
      </c>
      <c r="E778" s="18" t="s">
        <v>293</v>
      </c>
      <c r="F778" s="8" t="s">
        <v>290</v>
      </c>
      <c r="G778" s="8" t="s">
        <v>1625</v>
      </c>
      <c r="H778" s="10" t="s">
        <v>1104</v>
      </c>
      <c r="I778" s="8"/>
      <c r="J778" s="8" t="s">
        <v>1100</v>
      </c>
      <c r="K778" s="8" t="s">
        <v>16</v>
      </c>
      <c r="L778" s="8">
        <v>49</v>
      </c>
      <c r="M778" s="11" t="s">
        <v>349</v>
      </c>
      <c r="N778" s="8" t="s">
        <v>83</v>
      </c>
      <c r="O778" s="12">
        <v>279</v>
      </c>
      <c r="P778" s="20" t="s">
        <v>83</v>
      </c>
      <c r="Q778" s="53">
        <f>218*365</f>
        <v>79570</v>
      </c>
      <c r="R778" s="30">
        <v>1.6319999999999999</v>
      </c>
      <c r="S778" s="8" t="str">
        <f t="shared" si="25"/>
        <v>A</v>
      </c>
      <c r="T778" s="8" t="s">
        <v>1898</v>
      </c>
      <c r="U778" s="31">
        <v>660</v>
      </c>
      <c r="V778" s="31" t="s">
        <v>1644</v>
      </c>
      <c r="W778" s="118"/>
      <c r="X778" s="60"/>
      <c r="Y778" s="6" t="s">
        <v>2101</v>
      </c>
      <c r="Z778" s="131"/>
      <c r="AA778" s="132"/>
      <c r="AB778" s="132"/>
      <c r="AC778" s="132"/>
    </row>
    <row r="779" spans="1:31" ht="30" customHeight="1" x14ac:dyDescent="0.15">
      <c r="A779" s="4"/>
      <c r="B779" s="10" t="s">
        <v>1543</v>
      </c>
      <c r="C779" s="25" t="s">
        <v>1545</v>
      </c>
      <c r="D779" s="24" t="s">
        <v>1407</v>
      </c>
      <c r="E779" s="18" t="s">
        <v>293</v>
      </c>
      <c r="F779" s="8" t="s">
        <v>290</v>
      </c>
      <c r="G779" s="8" t="s">
        <v>1625</v>
      </c>
      <c r="H779" s="10" t="s">
        <v>1105</v>
      </c>
      <c r="I779" s="8"/>
      <c r="J779" s="8" t="s">
        <v>1100</v>
      </c>
      <c r="K779" s="8" t="s">
        <v>22</v>
      </c>
      <c r="L779" s="8">
        <v>43</v>
      </c>
      <c r="M779" s="11" t="s">
        <v>349</v>
      </c>
      <c r="N779" s="8" t="s">
        <v>83</v>
      </c>
      <c r="O779" s="12">
        <v>533</v>
      </c>
      <c r="P779" s="20" t="s">
        <v>83</v>
      </c>
      <c r="Q779" s="53">
        <f>187*365</f>
        <v>68255</v>
      </c>
      <c r="R779" s="30">
        <v>0.498</v>
      </c>
      <c r="S779" s="8" t="str">
        <f t="shared" si="25"/>
        <v>B</v>
      </c>
      <c r="T779" s="8" t="s">
        <v>1898</v>
      </c>
      <c r="U779" s="31">
        <v>675</v>
      </c>
      <c r="V779" s="31" t="s">
        <v>1644</v>
      </c>
      <c r="W779" s="118"/>
      <c r="X779" s="60"/>
      <c r="Y779" s="6" t="s">
        <v>2102</v>
      </c>
    </row>
    <row r="780" spans="1:31" ht="30" customHeight="1" x14ac:dyDescent="0.15">
      <c r="A780" s="4"/>
      <c r="B780" s="10" t="s">
        <v>1543</v>
      </c>
      <c r="C780" s="25" t="s">
        <v>1545</v>
      </c>
      <c r="D780" s="24" t="s">
        <v>1407</v>
      </c>
      <c r="E780" s="18" t="s">
        <v>293</v>
      </c>
      <c r="F780" s="8" t="s">
        <v>290</v>
      </c>
      <c r="G780" s="8" t="s">
        <v>1616</v>
      </c>
      <c r="H780" s="10" t="s">
        <v>1106</v>
      </c>
      <c r="I780" s="8"/>
      <c r="J780" s="8" t="s">
        <v>1100</v>
      </c>
      <c r="K780" s="8" t="s">
        <v>103</v>
      </c>
      <c r="L780" s="8">
        <v>31</v>
      </c>
      <c r="M780" s="11" t="s">
        <v>349</v>
      </c>
      <c r="N780" s="8" t="s">
        <v>83</v>
      </c>
      <c r="O780" s="12">
        <v>134</v>
      </c>
      <c r="P780" s="20" t="s">
        <v>83</v>
      </c>
      <c r="Q780" s="53">
        <f>33*365</f>
        <v>12045</v>
      </c>
      <c r="R780" s="30">
        <v>0.33</v>
      </c>
      <c r="S780" s="8" t="str">
        <f t="shared" si="25"/>
        <v>B</v>
      </c>
      <c r="T780" s="8" t="s">
        <v>1898</v>
      </c>
      <c r="U780" s="31">
        <v>675</v>
      </c>
      <c r="V780" s="31" t="s">
        <v>1644</v>
      </c>
      <c r="W780" s="118"/>
      <c r="X780" s="60"/>
      <c r="Y780" s="6" t="s">
        <v>1107</v>
      </c>
    </row>
    <row r="781" spans="1:31" ht="30" customHeight="1" x14ac:dyDescent="0.15">
      <c r="A781" s="4"/>
      <c r="B781" s="10" t="s">
        <v>1543</v>
      </c>
      <c r="C781" s="25" t="s">
        <v>1545</v>
      </c>
      <c r="D781" s="24" t="s">
        <v>1407</v>
      </c>
      <c r="E781" s="18" t="s">
        <v>293</v>
      </c>
      <c r="F781" s="8" t="s">
        <v>290</v>
      </c>
      <c r="G781" s="8" t="s">
        <v>1616</v>
      </c>
      <c r="H781" s="10" t="s">
        <v>1108</v>
      </c>
      <c r="I781" s="8"/>
      <c r="J781" s="8" t="s">
        <v>1100</v>
      </c>
      <c r="K781" s="8" t="s">
        <v>105</v>
      </c>
      <c r="L781" s="8">
        <v>25</v>
      </c>
      <c r="M781" s="11" t="s">
        <v>349</v>
      </c>
      <c r="N781" s="8" t="s">
        <v>83</v>
      </c>
      <c r="O781" s="12">
        <v>903.77</v>
      </c>
      <c r="P781" s="20" t="s">
        <v>83</v>
      </c>
      <c r="Q781" s="53">
        <f>33*365</f>
        <v>12045</v>
      </c>
      <c r="R781" s="30">
        <v>0.11</v>
      </c>
      <c r="S781" s="8" t="str">
        <f t="shared" si="25"/>
        <v>C</v>
      </c>
      <c r="T781" s="8" t="s">
        <v>1898</v>
      </c>
      <c r="U781" s="31">
        <v>675</v>
      </c>
      <c r="V781" s="31" t="s">
        <v>1644</v>
      </c>
      <c r="W781" s="118"/>
      <c r="X781" s="60"/>
      <c r="Y781" s="6" t="s">
        <v>1109</v>
      </c>
    </row>
    <row r="782" spans="1:31" ht="30" customHeight="1" x14ac:dyDescent="0.15">
      <c r="A782" s="4"/>
      <c r="B782" s="10" t="s">
        <v>1543</v>
      </c>
      <c r="C782" s="25" t="s">
        <v>1545</v>
      </c>
      <c r="D782" s="24" t="s">
        <v>1407</v>
      </c>
      <c r="E782" s="18" t="s">
        <v>293</v>
      </c>
      <c r="F782" s="8" t="s">
        <v>290</v>
      </c>
      <c r="G782" s="8" t="s">
        <v>807</v>
      </c>
      <c r="H782" s="10" t="s">
        <v>1110</v>
      </c>
      <c r="I782" s="8"/>
      <c r="J782" s="8" t="s">
        <v>69</v>
      </c>
      <c r="K782" s="8" t="s">
        <v>30</v>
      </c>
      <c r="L782" s="8">
        <v>35</v>
      </c>
      <c r="M782" s="11" t="s">
        <v>349</v>
      </c>
      <c r="N782" s="8" t="s">
        <v>1882</v>
      </c>
      <c r="O782" s="12">
        <v>308</v>
      </c>
      <c r="P782" s="20" t="s">
        <v>1892</v>
      </c>
      <c r="Q782" s="53">
        <f>183*365</f>
        <v>66795</v>
      </c>
      <c r="R782" s="30">
        <v>0.76200000000000001</v>
      </c>
      <c r="S782" s="8" t="str">
        <f t="shared" si="25"/>
        <v>A</v>
      </c>
      <c r="T782" s="8" t="s">
        <v>1898</v>
      </c>
      <c r="U782" s="31">
        <v>3636</v>
      </c>
      <c r="V782" s="31" t="s">
        <v>1644</v>
      </c>
      <c r="W782" s="118"/>
      <c r="X782" s="60"/>
      <c r="Y782" s="6" t="s">
        <v>2103</v>
      </c>
    </row>
    <row r="783" spans="1:31" ht="30" customHeight="1" x14ac:dyDescent="0.15">
      <c r="A783" s="4"/>
      <c r="B783" s="10" t="s">
        <v>1543</v>
      </c>
      <c r="C783" s="25" t="s">
        <v>1545</v>
      </c>
      <c r="D783" s="24" t="s">
        <v>1407</v>
      </c>
      <c r="E783" s="18" t="s">
        <v>293</v>
      </c>
      <c r="F783" s="8" t="s">
        <v>290</v>
      </c>
      <c r="G783" s="8" t="s">
        <v>807</v>
      </c>
      <c r="H783" s="10" t="s">
        <v>1111</v>
      </c>
      <c r="I783" s="8"/>
      <c r="J783" s="8" t="s">
        <v>1100</v>
      </c>
      <c r="K783" s="8" t="s">
        <v>26</v>
      </c>
      <c r="L783" s="8">
        <v>28</v>
      </c>
      <c r="M783" s="11" t="s">
        <v>349</v>
      </c>
      <c r="N783" s="8" t="s">
        <v>83</v>
      </c>
      <c r="O783" s="12">
        <v>210.64</v>
      </c>
      <c r="P783" s="20" t="s">
        <v>83</v>
      </c>
      <c r="Q783" s="53">
        <f>79*365</f>
        <v>28835</v>
      </c>
      <c r="R783" s="30">
        <v>0.46400000000000002</v>
      </c>
      <c r="S783" s="8" t="str">
        <f t="shared" si="25"/>
        <v>B</v>
      </c>
      <c r="T783" s="8" t="s">
        <v>1898</v>
      </c>
      <c r="U783" s="31">
        <v>2797</v>
      </c>
      <c r="V783" s="31" t="s">
        <v>1644</v>
      </c>
      <c r="W783" s="118"/>
      <c r="X783" s="60"/>
      <c r="Y783" s="6" t="s">
        <v>2104</v>
      </c>
    </row>
    <row r="784" spans="1:31" ht="30" customHeight="1" x14ac:dyDescent="0.15">
      <c r="A784" s="4"/>
      <c r="B784" s="10" t="s">
        <v>1543</v>
      </c>
      <c r="C784" s="25" t="s">
        <v>1545</v>
      </c>
      <c r="D784" s="24" t="s">
        <v>1407</v>
      </c>
      <c r="E784" s="18" t="s">
        <v>293</v>
      </c>
      <c r="F784" s="8" t="s">
        <v>290</v>
      </c>
      <c r="G784" s="8" t="s">
        <v>807</v>
      </c>
      <c r="H784" s="10" t="s">
        <v>1112</v>
      </c>
      <c r="I784" s="8"/>
      <c r="J784" s="8" t="s">
        <v>1100</v>
      </c>
      <c r="K784" s="8" t="s">
        <v>27</v>
      </c>
      <c r="L784" s="8">
        <v>21</v>
      </c>
      <c r="M784" s="11" t="s">
        <v>349</v>
      </c>
      <c r="N784" s="8" t="s">
        <v>83</v>
      </c>
      <c r="O784" s="12">
        <v>1061.1300000000001</v>
      </c>
      <c r="P784" s="20" t="s">
        <v>83</v>
      </c>
      <c r="Q784" s="53">
        <f>230*365</f>
        <v>83950</v>
      </c>
      <c r="R784" s="30">
        <v>0.38300000000000001</v>
      </c>
      <c r="S784" s="8" t="str">
        <f t="shared" si="25"/>
        <v>B</v>
      </c>
      <c r="T784" s="8" t="s">
        <v>1898</v>
      </c>
      <c r="U784" s="31">
        <v>7142</v>
      </c>
      <c r="V784" s="31" t="s">
        <v>1644</v>
      </c>
      <c r="W784" s="118"/>
      <c r="X784" s="60"/>
      <c r="Y784" s="6" t="s">
        <v>2105</v>
      </c>
    </row>
    <row r="785" spans="1:32" ht="30" customHeight="1" x14ac:dyDescent="0.15">
      <c r="A785" s="4"/>
      <c r="B785" s="10" t="s">
        <v>1543</v>
      </c>
      <c r="C785" s="25" t="s">
        <v>1545</v>
      </c>
      <c r="D785" s="24" t="s">
        <v>1407</v>
      </c>
      <c r="E785" s="18" t="s">
        <v>293</v>
      </c>
      <c r="F785" s="8" t="s">
        <v>290</v>
      </c>
      <c r="G785" s="8" t="s">
        <v>902</v>
      </c>
      <c r="H785" s="10" t="s">
        <v>1113</v>
      </c>
      <c r="I785" s="8"/>
      <c r="J785" s="8" t="s">
        <v>1100</v>
      </c>
      <c r="K785" s="8" t="s">
        <v>106</v>
      </c>
      <c r="L785" s="8">
        <v>50</v>
      </c>
      <c r="M785" s="11" t="s">
        <v>349</v>
      </c>
      <c r="N785" s="8" t="s">
        <v>83</v>
      </c>
      <c r="O785" s="12">
        <v>363</v>
      </c>
      <c r="P785" s="20" t="s">
        <v>83</v>
      </c>
      <c r="Q785" s="53">
        <f>73*365</f>
        <v>26645</v>
      </c>
      <c r="R785" s="30">
        <v>0.25</v>
      </c>
      <c r="S785" s="8" t="str">
        <f t="shared" si="25"/>
        <v>C</v>
      </c>
      <c r="T785" s="8" t="s">
        <v>1898</v>
      </c>
      <c r="U785" s="31">
        <v>2373</v>
      </c>
      <c r="V785" s="31" t="s">
        <v>1644</v>
      </c>
      <c r="W785" s="118"/>
      <c r="X785" s="60"/>
      <c r="Y785" s="6" t="s">
        <v>1114</v>
      </c>
    </row>
    <row r="786" spans="1:32" ht="30" customHeight="1" x14ac:dyDescent="0.15">
      <c r="A786" s="4"/>
      <c r="B786" s="10" t="s">
        <v>1543</v>
      </c>
      <c r="C786" s="25" t="s">
        <v>1545</v>
      </c>
      <c r="D786" s="24" t="s">
        <v>1407</v>
      </c>
      <c r="E786" s="18" t="s">
        <v>293</v>
      </c>
      <c r="F786" s="8" t="s">
        <v>290</v>
      </c>
      <c r="G786" s="8" t="s">
        <v>341</v>
      </c>
      <c r="H786" s="10" t="s">
        <v>1115</v>
      </c>
      <c r="I786" s="8"/>
      <c r="J786" s="8" t="s">
        <v>1100</v>
      </c>
      <c r="K786" s="8" t="s">
        <v>103</v>
      </c>
      <c r="L786" s="8">
        <v>31</v>
      </c>
      <c r="M786" s="11" t="s">
        <v>349</v>
      </c>
      <c r="N786" s="8" t="s">
        <v>83</v>
      </c>
      <c r="O786" s="12">
        <v>291.7</v>
      </c>
      <c r="P786" s="20" t="s">
        <v>83</v>
      </c>
      <c r="Q786" s="53">
        <f>77*365</f>
        <v>28105</v>
      </c>
      <c r="R786" s="30">
        <v>0.41599999999999998</v>
      </c>
      <c r="S786" s="8" t="str">
        <f t="shared" si="25"/>
        <v>B</v>
      </c>
      <c r="T786" s="8" t="s">
        <v>1898</v>
      </c>
      <c r="U786" s="31">
        <v>690</v>
      </c>
      <c r="V786" s="31" t="s">
        <v>1644</v>
      </c>
      <c r="W786" s="118"/>
      <c r="X786" s="60"/>
      <c r="Y786" s="6" t="s">
        <v>2106</v>
      </c>
    </row>
    <row r="787" spans="1:32" ht="30" customHeight="1" x14ac:dyDescent="0.15">
      <c r="A787" s="4"/>
      <c r="B787" s="10" t="s">
        <v>1543</v>
      </c>
      <c r="C787" s="25" t="s">
        <v>1545</v>
      </c>
      <c r="D787" s="24" t="s">
        <v>1407</v>
      </c>
      <c r="E787" s="18" t="s">
        <v>293</v>
      </c>
      <c r="F787" s="8" t="s">
        <v>290</v>
      </c>
      <c r="G787" s="8" t="s">
        <v>341</v>
      </c>
      <c r="H787" s="10" t="s">
        <v>1116</v>
      </c>
      <c r="I787" s="8"/>
      <c r="J787" s="8" t="s">
        <v>1100</v>
      </c>
      <c r="K787" s="8" t="s">
        <v>27</v>
      </c>
      <c r="L787" s="8">
        <v>21</v>
      </c>
      <c r="M787" s="11" t="s">
        <v>349</v>
      </c>
      <c r="N787" s="8" t="s">
        <v>83</v>
      </c>
      <c r="O787" s="12">
        <v>528.72</v>
      </c>
      <c r="P787" s="20" t="s">
        <v>83</v>
      </c>
      <c r="Q787" s="53">
        <f>117*365</f>
        <v>42705</v>
      </c>
      <c r="R787" s="30">
        <v>0.6</v>
      </c>
      <c r="S787" s="8" t="str">
        <f t="shared" si="25"/>
        <v>A</v>
      </c>
      <c r="T787" s="8" t="s">
        <v>1898</v>
      </c>
      <c r="U787" s="31">
        <v>665</v>
      </c>
      <c r="V787" s="31" t="s">
        <v>1644</v>
      </c>
      <c r="W787" s="118"/>
      <c r="X787" s="60"/>
      <c r="Y787" s="6" t="s">
        <v>2107</v>
      </c>
    </row>
    <row r="788" spans="1:32" ht="30" customHeight="1" x14ac:dyDescent="0.15">
      <c r="A788" s="4"/>
      <c r="B788" s="10" t="s">
        <v>1543</v>
      </c>
      <c r="C788" s="25" t="s">
        <v>1545</v>
      </c>
      <c r="D788" s="24" t="s">
        <v>1407</v>
      </c>
      <c r="E788" s="18" t="s">
        <v>293</v>
      </c>
      <c r="F788" s="8" t="s">
        <v>290</v>
      </c>
      <c r="G788" s="8" t="s">
        <v>437</v>
      </c>
      <c r="H788" s="10" t="s">
        <v>1117</v>
      </c>
      <c r="I788" s="8"/>
      <c r="J788" s="8" t="s">
        <v>1100</v>
      </c>
      <c r="K788" s="8" t="s">
        <v>104</v>
      </c>
      <c r="L788" s="8">
        <v>32</v>
      </c>
      <c r="M788" s="11" t="s">
        <v>349</v>
      </c>
      <c r="N788" s="8" t="s">
        <v>83</v>
      </c>
      <c r="O788" s="12">
        <v>440</v>
      </c>
      <c r="P788" s="20" t="s">
        <v>83</v>
      </c>
      <c r="Q788" s="53">
        <f>133*365</f>
        <v>48545</v>
      </c>
      <c r="R788" s="30">
        <v>0.60399999999999998</v>
      </c>
      <c r="S788" s="8" t="str">
        <f t="shared" si="25"/>
        <v>A</v>
      </c>
      <c r="T788" s="8" t="s">
        <v>1898</v>
      </c>
      <c r="U788" s="31">
        <v>690</v>
      </c>
      <c r="V788" s="31" t="s">
        <v>1644</v>
      </c>
      <c r="W788" s="118"/>
      <c r="X788" s="60"/>
      <c r="Y788" s="6" t="s">
        <v>2108</v>
      </c>
    </row>
    <row r="789" spans="1:32" ht="30" customHeight="1" x14ac:dyDescent="0.15">
      <c r="A789" s="4"/>
      <c r="B789" s="10" t="s">
        <v>1543</v>
      </c>
      <c r="C789" s="25" t="s">
        <v>1545</v>
      </c>
      <c r="D789" s="24" t="s">
        <v>1407</v>
      </c>
      <c r="E789" s="18" t="s">
        <v>293</v>
      </c>
      <c r="F789" s="8" t="s">
        <v>307</v>
      </c>
      <c r="G789" s="8" t="s">
        <v>748</v>
      </c>
      <c r="H789" s="10" t="s">
        <v>1127</v>
      </c>
      <c r="I789" s="8"/>
      <c r="J789" s="8" t="s">
        <v>73</v>
      </c>
      <c r="K789" s="8" t="s">
        <v>26</v>
      </c>
      <c r="L789" s="8">
        <v>28</v>
      </c>
      <c r="M789" s="11"/>
      <c r="N789" s="8" t="s">
        <v>1884</v>
      </c>
      <c r="O789" s="12">
        <v>453.29</v>
      </c>
      <c r="P789" s="20" t="s">
        <v>1892</v>
      </c>
      <c r="Q789" s="53">
        <f>265*365</f>
        <v>96725</v>
      </c>
      <c r="R789" s="30">
        <v>1.127</v>
      </c>
      <c r="S789" s="8" t="str">
        <f t="shared" si="25"/>
        <v>A</v>
      </c>
      <c r="T789" s="8" t="s">
        <v>1898</v>
      </c>
      <c r="U789" s="31">
        <v>1340</v>
      </c>
      <c r="V789" s="31">
        <v>3403</v>
      </c>
      <c r="W789" s="118"/>
      <c r="X789" s="107"/>
      <c r="Y789" s="6" t="s">
        <v>309</v>
      </c>
    </row>
    <row r="790" spans="1:32" ht="30" customHeight="1" x14ac:dyDescent="0.15">
      <c r="A790" s="4"/>
      <c r="B790" s="10" t="s">
        <v>1543</v>
      </c>
      <c r="C790" s="25" t="s">
        <v>1545</v>
      </c>
      <c r="D790" s="24" t="s">
        <v>1407</v>
      </c>
      <c r="E790" s="18" t="s">
        <v>293</v>
      </c>
      <c r="F790" s="8" t="s">
        <v>307</v>
      </c>
      <c r="G790" s="8" t="s">
        <v>748</v>
      </c>
      <c r="H790" s="10" t="s">
        <v>1118</v>
      </c>
      <c r="I790" s="8"/>
      <c r="J790" s="8" t="s">
        <v>1100</v>
      </c>
      <c r="K790" s="8" t="s">
        <v>28</v>
      </c>
      <c r="L790" s="8">
        <v>48</v>
      </c>
      <c r="M790" s="11" t="s">
        <v>349</v>
      </c>
      <c r="N790" s="8" t="s">
        <v>83</v>
      </c>
      <c r="O790" s="12">
        <v>471.67</v>
      </c>
      <c r="P790" s="20" t="s">
        <v>83</v>
      </c>
      <c r="Q790" s="53">
        <f>368*365</f>
        <v>134320</v>
      </c>
      <c r="R790" s="30">
        <v>0.92</v>
      </c>
      <c r="S790" s="8" t="str">
        <f t="shared" si="25"/>
        <v>A</v>
      </c>
      <c r="T790" s="8" t="s">
        <v>1898</v>
      </c>
      <c r="U790" s="31">
        <v>1217</v>
      </c>
      <c r="V790" s="31" t="s">
        <v>1644</v>
      </c>
      <c r="W790" s="118"/>
      <c r="X790" s="60"/>
      <c r="Y790" s="6" t="s">
        <v>2109</v>
      </c>
    </row>
    <row r="791" spans="1:32" ht="30" customHeight="1" x14ac:dyDescent="0.15">
      <c r="A791" s="4"/>
      <c r="B791" s="10" t="s">
        <v>1543</v>
      </c>
      <c r="C791" s="25" t="s">
        <v>1545</v>
      </c>
      <c r="D791" s="24" t="s">
        <v>1407</v>
      </c>
      <c r="E791" s="18" t="s">
        <v>293</v>
      </c>
      <c r="F791" s="8" t="s">
        <v>307</v>
      </c>
      <c r="G791" s="8" t="s">
        <v>748</v>
      </c>
      <c r="H791" s="10" t="s">
        <v>1119</v>
      </c>
      <c r="I791" s="8"/>
      <c r="J791" s="8" t="s">
        <v>1100</v>
      </c>
      <c r="K791" s="8" t="s">
        <v>10</v>
      </c>
      <c r="L791" s="8">
        <v>44</v>
      </c>
      <c r="M791" s="11" t="s">
        <v>1143</v>
      </c>
      <c r="N791" s="8" t="s">
        <v>83</v>
      </c>
      <c r="O791" s="12">
        <v>760.99</v>
      </c>
      <c r="P791" s="20" t="s">
        <v>83</v>
      </c>
      <c r="Q791" s="53">
        <f>333*365</f>
        <v>121545</v>
      </c>
      <c r="R791" s="30">
        <v>0.50800000000000001</v>
      </c>
      <c r="S791" s="8" t="str">
        <f t="shared" si="25"/>
        <v>B</v>
      </c>
      <c r="T791" s="8" t="s">
        <v>1898</v>
      </c>
      <c r="U791" s="31">
        <v>1144</v>
      </c>
      <c r="V791" s="31" t="s">
        <v>1644</v>
      </c>
      <c r="W791" s="118"/>
      <c r="X791" s="60"/>
      <c r="Y791" s="6" t="s">
        <v>1120</v>
      </c>
    </row>
    <row r="792" spans="1:32" ht="30" customHeight="1" x14ac:dyDescent="0.15">
      <c r="A792" s="4"/>
      <c r="B792" s="10" t="s">
        <v>1543</v>
      </c>
      <c r="C792" s="25" t="s">
        <v>1545</v>
      </c>
      <c r="D792" s="24" t="s">
        <v>1407</v>
      </c>
      <c r="E792" s="18" t="s">
        <v>1165</v>
      </c>
      <c r="F792" s="8" t="s">
        <v>307</v>
      </c>
      <c r="G792" s="8" t="s">
        <v>748</v>
      </c>
      <c r="H792" s="10" t="s">
        <v>1128</v>
      </c>
      <c r="I792" s="8"/>
      <c r="J792" s="8" t="s">
        <v>1100</v>
      </c>
      <c r="K792" s="8" t="s">
        <v>506</v>
      </c>
      <c r="L792" s="8">
        <v>5</v>
      </c>
      <c r="M792" s="11"/>
      <c r="N792" s="8" t="s">
        <v>83</v>
      </c>
      <c r="O792" s="12" t="s">
        <v>1121</v>
      </c>
      <c r="P792" s="20" t="s">
        <v>83</v>
      </c>
      <c r="Q792" s="54">
        <v>9665</v>
      </c>
      <c r="R792" s="38">
        <v>0.75</v>
      </c>
      <c r="S792" s="8" t="str">
        <f t="shared" si="25"/>
        <v>A</v>
      </c>
      <c r="T792" s="8" t="s">
        <v>1899</v>
      </c>
      <c r="U792" s="37">
        <v>0</v>
      </c>
      <c r="V792" s="31" t="s">
        <v>1645</v>
      </c>
      <c r="W792" s="118"/>
      <c r="X792" s="60"/>
      <c r="Y792" s="6" t="s">
        <v>1366</v>
      </c>
    </row>
    <row r="793" spans="1:32" ht="30" customHeight="1" x14ac:dyDescent="0.15">
      <c r="A793" s="4"/>
      <c r="B793" s="10" t="s">
        <v>1543</v>
      </c>
      <c r="C793" s="25" t="s">
        <v>1545</v>
      </c>
      <c r="D793" s="24" t="s">
        <v>1407</v>
      </c>
      <c r="E793" s="18" t="s">
        <v>293</v>
      </c>
      <c r="F793" s="8" t="s">
        <v>518</v>
      </c>
      <c r="G793" s="8" t="s">
        <v>1627</v>
      </c>
      <c r="H793" s="10" t="s">
        <v>1122</v>
      </c>
      <c r="I793" s="8"/>
      <c r="J793" s="8" t="s">
        <v>1100</v>
      </c>
      <c r="K793" s="8" t="s">
        <v>1064</v>
      </c>
      <c r="L793" s="8">
        <v>17</v>
      </c>
      <c r="M793" s="11" t="s">
        <v>349</v>
      </c>
      <c r="N793" s="8" t="s">
        <v>83</v>
      </c>
      <c r="O793" s="12">
        <v>165</v>
      </c>
      <c r="P793" s="20" t="s">
        <v>83</v>
      </c>
      <c r="Q793" s="53">
        <f>133*365</f>
        <v>48545</v>
      </c>
      <c r="R793" s="30">
        <v>0.85799999999999998</v>
      </c>
      <c r="S793" s="8" t="str">
        <f t="shared" si="25"/>
        <v>A</v>
      </c>
      <c r="T793" s="8" t="s">
        <v>82</v>
      </c>
      <c r="U793" s="37">
        <v>928</v>
      </c>
      <c r="V793" s="31" t="s">
        <v>1644</v>
      </c>
      <c r="W793" s="118"/>
      <c r="X793" s="60"/>
      <c r="Y793" s="6" t="s">
        <v>1794</v>
      </c>
    </row>
    <row r="794" spans="1:32" ht="30" customHeight="1" x14ac:dyDescent="0.15">
      <c r="A794" s="4"/>
      <c r="B794" s="10" t="s">
        <v>1543</v>
      </c>
      <c r="C794" s="25" t="s">
        <v>1545</v>
      </c>
      <c r="D794" s="24" t="s">
        <v>1407</v>
      </c>
      <c r="E794" s="18" t="s">
        <v>293</v>
      </c>
      <c r="F794" s="8" t="s">
        <v>325</v>
      </c>
      <c r="G794" s="8" t="s">
        <v>1628</v>
      </c>
      <c r="H794" s="10" t="s">
        <v>1123</v>
      </c>
      <c r="I794" s="8"/>
      <c r="J794" s="8" t="s">
        <v>1100</v>
      </c>
      <c r="K794" s="8" t="s">
        <v>68</v>
      </c>
      <c r="L794" s="8">
        <v>38</v>
      </c>
      <c r="M794" s="11" t="s">
        <v>349</v>
      </c>
      <c r="N794" s="8" t="s">
        <v>83</v>
      </c>
      <c r="O794" s="12">
        <v>36</v>
      </c>
      <c r="P794" s="20" t="s">
        <v>83</v>
      </c>
      <c r="Q794" s="53">
        <v>248</v>
      </c>
      <c r="R794" s="38">
        <v>0.05</v>
      </c>
      <c r="S794" s="8" t="str">
        <f t="shared" si="25"/>
        <v>C</v>
      </c>
      <c r="T794" s="8" t="s">
        <v>82</v>
      </c>
      <c r="U794" s="31">
        <v>3</v>
      </c>
      <c r="V794" s="31" t="s">
        <v>1644</v>
      </c>
      <c r="W794" s="118"/>
      <c r="X794" s="60"/>
      <c r="Y794" s="6" t="s">
        <v>1124</v>
      </c>
    </row>
    <row r="795" spans="1:32" ht="30" customHeight="1" x14ac:dyDescent="0.15">
      <c r="A795" s="4"/>
      <c r="B795" s="10" t="s">
        <v>1543</v>
      </c>
      <c r="C795" s="25" t="s">
        <v>1545</v>
      </c>
      <c r="D795" s="24" t="s">
        <v>1407</v>
      </c>
      <c r="E795" s="18" t="s">
        <v>293</v>
      </c>
      <c r="F795" s="8" t="s">
        <v>325</v>
      </c>
      <c r="G795" s="8" t="s">
        <v>1629</v>
      </c>
      <c r="H795" s="10" t="s">
        <v>1125</v>
      </c>
      <c r="I795" s="8"/>
      <c r="J795" s="8" t="s">
        <v>1100</v>
      </c>
      <c r="K795" s="8" t="s">
        <v>20</v>
      </c>
      <c r="L795" s="8">
        <v>41</v>
      </c>
      <c r="M795" s="11" t="s">
        <v>349</v>
      </c>
      <c r="N795" s="8" t="s">
        <v>83</v>
      </c>
      <c r="O795" s="12">
        <v>36</v>
      </c>
      <c r="P795" s="20" t="s">
        <v>83</v>
      </c>
      <c r="Q795" s="53">
        <v>496</v>
      </c>
      <c r="R795" s="38">
        <v>7.0000000000000007E-2</v>
      </c>
      <c r="S795" s="8" t="str">
        <f t="shared" si="25"/>
        <v>C</v>
      </c>
      <c r="T795" s="8" t="s">
        <v>82</v>
      </c>
      <c r="U795" s="31">
        <v>15</v>
      </c>
      <c r="V795" s="31" t="s">
        <v>1644</v>
      </c>
      <c r="W795" s="118"/>
      <c r="X795" s="60"/>
      <c r="Y795" s="6" t="s">
        <v>1126</v>
      </c>
    </row>
    <row r="796" spans="1:32" s="4" customFormat="1" ht="30" customHeight="1" x14ac:dyDescent="0.15">
      <c r="B796" s="10" t="s">
        <v>1543</v>
      </c>
      <c r="C796" s="25" t="s">
        <v>1545</v>
      </c>
      <c r="D796" s="25" t="s">
        <v>1407</v>
      </c>
      <c r="E796" s="10" t="s">
        <v>1165</v>
      </c>
      <c r="F796" s="8" t="s">
        <v>307</v>
      </c>
      <c r="G796" s="8" t="s">
        <v>1592</v>
      </c>
      <c r="H796" s="10" t="s">
        <v>1847</v>
      </c>
      <c r="I796" s="8"/>
      <c r="J796" s="8" t="s">
        <v>1100</v>
      </c>
      <c r="K796" s="8" t="s">
        <v>1702</v>
      </c>
      <c r="L796" s="8">
        <v>0</v>
      </c>
      <c r="M796" s="11"/>
      <c r="N796" s="8" t="s">
        <v>83</v>
      </c>
      <c r="O796" s="12">
        <v>442</v>
      </c>
      <c r="P796" s="20" t="s">
        <v>83</v>
      </c>
      <c r="Q796" s="53" t="s">
        <v>1701</v>
      </c>
      <c r="R796" s="30" t="s">
        <v>1701</v>
      </c>
      <c r="S796" s="8" t="str">
        <f t="shared" si="25"/>
        <v>-</v>
      </c>
      <c r="T796" s="8" t="s">
        <v>344</v>
      </c>
      <c r="U796" s="31" t="s">
        <v>1701</v>
      </c>
      <c r="V796" s="31" t="s">
        <v>244</v>
      </c>
      <c r="W796" s="118"/>
      <c r="X796" s="61"/>
      <c r="Y796" s="13" t="s">
        <v>1703</v>
      </c>
    </row>
    <row r="797" spans="1:32" s="4" customFormat="1" ht="30" customHeight="1" x14ac:dyDescent="0.15">
      <c r="B797" s="146" t="s">
        <v>1543</v>
      </c>
      <c r="C797" s="146" t="s">
        <v>1545</v>
      </c>
      <c r="D797" s="148" t="s">
        <v>1407</v>
      </c>
      <c r="E797" s="148" t="s">
        <v>293</v>
      </c>
      <c r="F797" s="143" t="s">
        <v>933</v>
      </c>
      <c r="G797" s="143" t="s">
        <v>665</v>
      </c>
      <c r="H797" s="146" t="s">
        <v>1571</v>
      </c>
      <c r="I797" s="8"/>
      <c r="J797" s="8" t="s">
        <v>342</v>
      </c>
      <c r="K797" s="8" t="s">
        <v>105</v>
      </c>
      <c r="L797" s="8">
        <v>25</v>
      </c>
      <c r="M797" s="11" t="s">
        <v>349</v>
      </c>
      <c r="N797" s="8" t="s">
        <v>1882</v>
      </c>
      <c r="O797" s="12">
        <v>6</v>
      </c>
      <c r="P797" s="20" t="s">
        <v>1892</v>
      </c>
      <c r="Q797" s="29" t="s">
        <v>244</v>
      </c>
      <c r="R797" s="30" t="s">
        <v>244</v>
      </c>
      <c r="S797" s="8" t="str">
        <f>IF(R797="-","-",IF(ISNUMBER(R797),IF(R797&gt;=0.6,"A",IF(R797&gt;=0.3,"B","C")),"C"))</f>
        <v>-</v>
      </c>
      <c r="T797" s="8" t="s">
        <v>82</v>
      </c>
      <c r="U797" s="32">
        <v>357</v>
      </c>
      <c r="V797" s="31" t="s">
        <v>1644</v>
      </c>
      <c r="W797" s="118"/>
      <c r="X797" s="60"/>
      <c r="Y797" s="151" t="s">
        <v>2110</v>
      </c>
    </row>
    <row r="798" spans="1:32" ht="30" customHeight="1" x14ac:dyDescent="0.15">
      <c r="A798" s="4"/>
      <c r="B798" s="147"/>
      <c r="C798" s="147"/>
      <c r="D798" s="149"/>
      <c r="E798" s="149"/>
      <c r="F798" s="144"/>
      <c r="G798" s="144"/>
      <c r="H798" s="147"/>
      <c r="I798" s="56"/>
      <c r="J798" s="8" t="s">
        <v>1100</v>
      </c>
      <c r="K798" s="8" t="s">
        <v>105</v>
      </c>
      <c r="L798" s="8"/>
      <c r="M798" s="11" t="s">
        <v>349</v>
      </c>
      <c r="N798" s="8" t="s">
        <v>83</v>
      </c>
      <c r="O798" s="12">
        <v>400</v>
      </c>
      <c r="P798" s="20" t="s">
        <v>83</v>
      </c>
      <c r="Q798" s="29" t="s">
        <v>83</v>
      </c>
      <c r="R798" s="30" t="s">
        <v>83</v>
      </c>
      <c r="S798" s="8" t="str">
        <f t="shared" si="25"/>
        <v>-</v>
      </c>
      <c r="T798" s="8" t="s">
        <v>82</v>
      </c>
      <c r="U798" s="32">
        <v>366</v>
      </c>
      <c r="V798" s="31" t="s">
        <v>1644</v>
      </c>
      <c r="W798" s="118"/>
      <c r="X798" s="60"/>
      <c r="Y798" s="152"/>
    </row>
    <row r="799" spans="1:32" ht="30" customHeight="1" x14ac:dyDescent="0.15">
      <c r="A799" s="4"/>
      <c r="B799" s="10" t="s">
        <v>1546</v>
      </c>
      <c r="C799" s="10" t="s">
        <v>1547</v>
      </c>
      <c r="D799" s="24" t="s">
        <v>1407</v>
      </c>
      <c r="E799" s="18" t="s">
        <v>1553</v>
      </c>
      <c r="F799" s="8" t="s">
        <v>290</v>
      </c>
      <c r="G799" s="8" t="s">
        <v>1626</v>
      </c>
      <c r="H799" s="10" t="s">
        <v>1129</v>
      </c>
      <c r="I799" s="8"/>
      <c r="J799" s="8" t="s">
        <v>2</v>
      </c>
      <c r="K799" s="8" t="s">
        <v>155</v>
      </c>
      <c r="L799" s="8">
        <v>11</v>
      </c>
      <c r="M799" s="11" t="s">
        <v>349</v>
      </c>
      <c r="N799" s="8" t="s">
        <v>1884</v>
      </c>
      <c r="O799" s="12">
        <v>4871.3500000000004</v>
      </c>
      <c r="P799" s="20" t="s">
        <v>1892</v>
      </c>
      <c r="Q799" s="55">
        <v>7052</v>
      </c>
      <c r="R799" s="30">
        <f>3936/6552</f>
        <v>0.60073260073260071</v>
      </c>
      <c r="S799" s="8" t="str">
        <f t="shared" si="25"/>
        <v>A</v>
      </c>
      <c r="T799" s="8" t="s">
        <v>81</v>
      </c>
      <c r="U799" s="31">
        <v>271788</v>
      </c>
      <c r="V799" s="31">
        <v>51663</v>
      </c>
      <c r="W799" s="118"/>
      <c r="X799" s="60"/>
      <c r="Y799" s="6" t="s">
        <v>1130</v>
      </c>
      <c r="Z799" s="133" t="s">
        <v>2146</v>
      </c>
      <c r="AA799" s="136"/>
      <c r="AB799" s="136"/>
      <c r="AC799" s="136"/>
    </row>
    <row r="800" spans="1:32" ht="30" customHeight="1" x14ac:dyDescent="0.15">
      <c r="A800" s="4"/>
      <c r="B800" s="10" t="s">
        <v>1546</v>
      </c>
      <c r="C800" s="10" t="s">
        <v>1548</v>
      </c>
      <c r="D800" s="24" t="s">
        <v>1423</v>
      </c>
      <c r="E800" s="18" t="s">
        <v>863</v>
      </c>
      <c r="F800" s="8" t="s">
        <v>325</v>
      </c>
      <c r="G800" s="8" t="s">
        <v>1630</v>
      </c>
      <c r="H800" s="10" t="s">
        <v>1131</v>
      </c>
      <c r="I800" s="8"/>
      <c r="J800" s="8" t="s">
        <v>69</v>
      </c>
      <c r="K800" s="8" t="s">
        <v>35</v>
      </c>
      <c r="L800" s="8">
        <v>23</v>
      </c>
      <c r="M800" s="11" t="s">
        <v>349</v>
      </c>
      <c r="N800" s="8" t="s">
        <v>1882</v>
      </c>
      <c r="O800" s="12">
        <v>86.95</v>
      </c>
      <c r="P800" s="20" t="s">
        <v>1892</v>
      </c>
      <c r="Q800" s="55">
        <v>7</v>
      </c>
      <c r="R800" s="30">
        <f>7/364</f>
        <v>1.9230769230769232E-2</v>
      </c>
      <c r="S800" s="8" t="str">
        <f t="shared" si="25"/>
        <v>C</v>
      </c>
      <c r="T800" s="8" t="s">
        <v>82</v>
      </c>
      <c r="U800" s="31">
        <v>1043</v>
      </c>
      <c r="V800" s="31">
        <v>48</v>
      </c>
      <c r="W800" s="118" t="s">
        <v>2344</v>
      </c>
      <c r="X800" s="60"/>
      <c r="Y800" s="6" t="s">
        <v>1132</v>
      </c>
      <c r="Z800" s="129" t="s">
        <v>2147</v>
      </c>
      <c r="AA800" s="130"/>
      <c r="AB800" s="130"/>
      <c r="AC800" s="130"/>
      <c r="AD800" s="14"/>
      <c r="AE800" s="14"/>
      <c r="AF800" s="14"/>
    </row>
    <row r="801" spans="1:32" ht="30" customHeight="1" x14ac:dyDescent="0.15">
      <c r="A801" s="4"/>
      <c r="B801" s="10" t="s">
        <v>1546</v>
      </c>
      <c r="C801" s="10" t="s">
        <v>1548</v>
      </c>
      <c r="D801" s="24" t="s">
        <v>1423</v>
      </c>
      <c r="E801" s="18" t="s">
        <v>863</v>
      </c>
      <c r="F801" s="8" t="s">
        <v>325</v>
      </c>
      <c r="G801" s="8" t="s">
        <v>1631</v>
      </c>
      <c r="H801" s="10" t="s">
        <v>1133</v>
      </c>
      <c r="I801" s="8"/>
      <c r="J801" s="8" t="s">
        <v>69</v>
      </c>
      <c r="K801" s="8" t="s">
        <v>78</v>
      </c>
      <c r="L801" s="8">
        <v>33</v>
      </c>
      <c r="M801" s="11" t="s">
        <v>349</v>
      </c>
      <c r="N801" s="8" t="s">
        <v>1882</v>
      </c>
      <c r="O801" s="12">
        <v>62</v>
      </c>
      <c r="P801" s="20" t="s">
        <v>1892</v>
      </c>
      <c r="Q801" s="55">
        <v>0</v>
      </c>
      <c r="R801" s="30">
        <v>0</v>
      </c>
      <c r="S801" s="8" t="str">
        <f t="shared" si="25"/>
        <v>C</v>
      </c>
      <c r="T801" s="8" t="s">
        <v>82</v>
      </c>
      <c r="U801" s="31">
        <v>366</v>
      </c>
      <c r="V801" s="31">
        <v>0</v>
      </c>
      <c r="W801" s="118" t="s">
        <v>2357</v>
      </c>
      <c r="X801" s="60"/>
      <c r="Y801" s="6" t="s">
        <v>1134</v>
      </c>
      <c r="Z801" s="129"/>
      <c r="AA801" s="130"/>
      <c r="AB801" s="130"/>
      <c r="AC801" s="130"/>
      <c r="AD801" s="14"/>
      <c r="AE801" s="14"/>
      <c r="AF801" s="14"/>
    </row>
  </sheetData>
  <autoFilter ref="A12:Y801" xr:uid="{43D27ADB-150C-406A-BB60-5B4E58407AAF}"/>
  <sortState ref="A13:Y801">
    <sortCondition ref="B13:B801"/>
    <sortCondition ref="C13:C801"/>
  </sortState>
  <customSheetViews>
    <customSheetView guid="{A1140BA1-25F1-4DFD-9C12-010A63975AC3}" showPageBreaks="1" fitToPage="1" printArea="1" filter="1" showAutoFilter="1" hiddenRows="1" hiddenColumns="1" view="pageBreakPreview">
      <pane xSplit="9" ySplit="696" topLeftCell="J723" activePane="bottomRight" state="frozen"/>
      <selection pane="bottomRight" activeCell="G727" sqref="G727"/>
      <pageMargins left="0.19685039370078741" right="0.19685039370078741" top="0.39370078740157483" bottom="0.39370078740157483" header="0.19685039370078741" footer="0.19685039370078741"/>
      <pageSetup paperSize="8" fitToHeight="0" orientation="landscape" r:id="rId1"/>
      <headerFooter>
        <oddFooter>&amp;P / &amp;N ページ</oddFooter>
      </headerFooter>
      <autoFilter ref="A7:AC987" xr:uid="{00000000-0000-0000-0000-000000000000}">
        <filterColumn colId="1">
          <filters>
            <filter val="09.庁舎等"/>
          </filters>
        </filterColumn>
        <filterColumn colId="2">
          <filters>
            <filter val="03.出張所"/>
            <filter val="03.出張所（基幹）"/>
          </filters>
        </filterColumn>
      </autoFilter>
    </customSheetView>
    <customSheetView guid="{3B174FA1-6C16-4769-AF34-0E5D19E99062}" showPageBreaks="1" fitToPage="1" printArea="1" filter="1" showAutoFilter="1" hiddenRows="1" hiddenColumns="1" view="pageBreakPreview">
      <pane xSplit="9" ySplit="7" topLeftCell="R87" activePane="bottomRight" state="frozen"/>
      <selection pane="bottomRight" activeCell="I89" sqref="I89"/>
      <pageMargins left="0.19685039370078741" right="0.19685039370078741" top="0.39370078740157483" bottom="0.39370078740157483" header="0.19685039370078741" footer="0.19685039370078741"/>
      <pageSetup paperSize="8" fitToHeight="0" orientation="landscape" r:id="rId2"/>
      <headerFooter>
        <oddFooter>&amp;P / &amp;N ページ</oddFooter>
      </headerFooter>
      <autoFilter ref="A7:AC984" xr:uid="{00000000-0000-0000-0000-000000000000}">
        <filterColumn colId="2">
          <filters>
            <filter val="02.集会所"/>
            <filter val="02.集会所（寄附等）"/>
            <filter val="02.集会所（地方改善）"/>
            <filter val="02.集会所（転用施設）"/>
            <filter val="02.集会所（防衛）"/>
          </filters>
        </filterColumn>
      </autoFilter>
    </customSheetView>
    <customSheetView guid="{F5CA145E-B2F5-476F-961F-06923E4ACDB3}" showPageBreaks="1" fitToPage="1" printArea="1" filter="1" showAutoFilter="1" hiddenRows="1" hiddenColumns="1" view="pageBreakPreview">
      <pane xSplit="14" ySplit="663" topLeftCell="P716" activePane="bottomRight" state="frozen"/>
      <selection pane="bottomRight" activeCell="V719" sqref="V719"/>
      <pageMargins left="0.19685039370078741" right="0.19685039370078741" top="0.39370078740157483" bottom="0.39370078740157483" header="0.19685039370078741" footer="0.19685039370078741"/>
      <pageSetup paperSize="9" scale="92" fitToHeight="0" orientation="landscape" r:id="rId3"/>
      <headerFooter>
        <oddFooter>&amp;P / &amp;N ページ</oddFooter>
      </headerFooter>
      <autoFilter ref="A7:AC984" xr:uid="{00000000-0000-0000-0000-000000000000}">
        <filterColumn colId="1">
          <filters>
            <filter val="09.庁舎等"/>
          </filters>
        </filterColumn>
        <filterColumn colId="2">
          <filters>
            <filter val="03.出張所"/>
            <filter val="03.出張所（基幹）"/>
          </filters>
        </filterColumn>
      </autoFilter>
    </customSheetView>
    <customSheetView guid="{B309B207-2023-4C5F-909F-3F5210638141}" showPageBreaks="1" fitToPage="1" printArea="1" showAutoFilter="1" hiddenRows="1" view="pageBreakPreview">
      <pane xSplit="9" ySplit="7" topLeftCell="J188" activePane="bottomRight" state="frozen"/>
      <selection pane="bottomRight" activeCell="A176" sqref="A176:A228"/>
      <pageMargins left="0.19685039370078741" right="0.19685039370078741" top="0.39370078740157483" bottom="0.39370078740157483" header="0.19685039370078741" footer="0.19685039370078741"/>
      <pageSetup paperSize="8" scale="78" fitToHeight="0" orientation="landscape" r:id="rId4"/>
      <headerFooter>
        <oddFooter>&amp;P / &amp;N ページ</oddFooter>
      </headerFooter>
      <autoFilter ref="A7:AC982" xr:uid="{00000000-0000-0000-0000-000000000000}"/>
    </customSheetView>
    <customSheetView guid="{12FAD966-13FE-4FE4-AE3B-7F4F60A7EB6D}" scale="70" showPageBreaks="1" fitToPage="1" printArea="1" showAutoFilter="1" hiddenRows="1" hiddenColumns="1" view="pageBreakPreview">
      <pane ySplit="7" topLeftCell="A882" activePane="bottomLeft" state="frozen"/>
      <selection pane="bottomLeft" activeCell="B5" sqref="B5:Y5"/>
      <pageMargins left="0.19685039370078741" right="0.19685039370078741" top="0.39370078740157483" bottom="0.39370078740157483" header="0.19685039370078741" footer="0.19685039370078741"/>
      <pageSetup paperSize="9" scale="71" fitToHeight="0" orientation="landscape" r:id="rId5"/>
      <headerFooter>
        <oddFooter>&amp;P / &amp;N ページ</oddFooter>
      </headerFooter>
      <autoFilter ref="A7:AC987" xr:uid="{00000000-0000-0000-0000-000000000000}"/>
    </customSheetView>
  </customSheetViews>
  <mergeCells count="58">
    <mergeCell ref="B797:B798"/>
    <mergeCell ref="C797:C798"/>
    <mergeCell ref="D797:D798"/>
    <mergeCell ref="Z343:AC345"/>
    <mergeCell ref="Z578:AC580"/>
    <mergeCell ref="Z589:AC590"/>
    <mergeCell ref="Z487:AC489"/>
    <mergeCell ref="Z505:AC507"/>
    <mergeCell ref="Z527:AC530"/>
    <mergeCell ref="Z356:AC357"/>
    <mergeCell ref="Z425:AC427"/>
    <mergeCell ref="Z428:AC428"/>
    <mergeCell ref="F797:F798"/>
    <mergeCell ref="E797:E798"/>
    <mergeCell ref="Y797:Y798"/>
    <mergeCell ref="H797:H798"/>
    <mergeCell ref="G797:G798"/>
    <mergeCell ref="Z331:AC332"/>
    <mergeCell ref="Z301:AC303"/>
    <mergeCell ref="Z318:AC319"/>
    <mergeCell ref="Z429:AC429"/>
    <mergeCell ref="Z430:AC434"/>
    <mergeCell ref="Z321:AC322"/>
    <mergeCell ref="Z342:AC342"/>
    <mergeCell ref="Z632:AC638"/>
    <mergeCell ref="Z535:AC536"/>
    <mergeCell ref="Z543:AC545"/>
    <mergeCell ref="Z557:AC557"/>
    <mergeCell ref="Z558:AC559"/>
    <mergeCell ref="Z562:AC565"/>
    <mergeCell ref="B5:Y5"/>
    <mergeCell ref="Z260:AC261"/>
    <mergeCell ref="Z263:AC265"/>
    <mergeCell ref="Z295:AC297"/>
    <mergeCell ref="Z159:AC161"/>
    <mergeCell ref="Z196:AC197"/>
    <mergeCell ref="Z235:AC238"/>
    <mergeCell ref="Z246:AC248"/>
    <mergeCell ref="Z51:AC53"/>
    <mergeCell ref="Z59:AC61"/>
    <mergeCell ref="Z124:AC127"/>
    <mergeCell ref="Z154:AC156"/>
    <mergeCell ref="Z800:AC801"/>
    <mergeCell ref="Z311:AC311"/>
    <mergeCell ref="Z271:AC273"/>
    <mergeCell ref="Z572:AC574"/>
    <mergeCell ref="Z575:AC577"/>
    <mergeCell ref="Z733:AC736"/>
    <mergeCell ref="Z772:AC772"/>
    <mergeCell ref="Z773:AC774"/>
    <mergeCell ref="Z775:AC778"/>
    <mergeCell ref="Z799:AC799"/>
    <mergeCell ref="Z757:AC757"/>
    <mergeCell ref="Z758:AC758"/>
    <mergeCell ref="Z759:AC760"/>
    <mergeCell ref="Z762:AC762"/>
    <mergeCell ref="Z591:AC593"/>
    <mergeCell ref="Z618:AC619"/>
  </mergeCells>
  <phoneticPr fontId="4"/>
  <conditionalFormatting sqref="H732">
    <cfRule type="duplicateValues" dxfId="0" priority="1"/>
  </conditionalFormatting>
  <dataValidations count="1">
    <dataValidation imeMode="on" allowBlank="1" sqref="B539 B339 B353:B354 B376:B377 B399 B428:B429 B421 B461:B462 C353 C376 C428 C465 C343 B506 C351 C475:C476 B789 H51:H52 X789 X783:X785 X156:X180 X22 X234 X245:X246 X42 X588 X584 X241 X256 X239 X254 X124:X154 Y124:Y164 X59:Y123 D398:E398 D789:E789 D783:E785 D540:E540 C461 X569 X563 B475:B485 X731:Y731 D479:E485 H38:H39 X24:X40 X614:X617 Y166:Y192 X182:X192 X44:X58 Y11:Y58 X757:Y757 D757:E757 X193:Y216 X231 X229 B11:E216 X11:X20" xr:uid="{E30B8EA2-26C5-4229-BD6A-F496C81D4192}"/>
  </dataValidations>
  <pageMargins left="0.19685039370078741" right="0.19685039370078741" top="0.39370078740157483" bottom="0.39370078740157483" header="0.19685039370078741" footer="0.19685039370078741"/>
  <pageSetup paperSize="8" scale="78" fitToHeight="0" orientation="landscape" r:id="rId6"/>
  <headerFooter>
    <oddFooter>&amp;P / &amp;N ページ</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施設一覧</vt:lpstr>
      <vt:lpstr>施設一覧!Print_Area</vt:lpstr>
      <vt:lpstr>施設一覧!Print_Titles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2026-08-27T01:26:07Z</cp:lastPrinted>
  <dcterms:created xsi:type="dcterms:W3CDTF">2006-09-16T00:00:00Z</dcterms:created>
  <dcterms:modified xsi:type="dcterms:W3CDTF">2026-08-27T02:47:54Z</dcterms:modified>
</cp:coreProperties>
</file>