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CC55FC76-84D6-4EB5-9EE9-37811A349710}" revIDLastSave="0" xr10:uidLastSave="{00000000-0000-0000-0000-000000000000}"/>
  <workbookProtection lockStructure="1" workbookAlgorithmName="SHA-512" workbookHashValue="zf0UQdbQ29IIlU3NVrC+PzF0dn4pVHPiQharPiyD/vYEgtUIhVAH29BRmJJ14Dtc/7ggVjmQE675bYxdPnlfGg==" workbookSaltValue="XQY3jA0pRxYRQAU71mYiow==" workbookSpinCount="100000"/>
  <bookViews>
    <workbookView xr2:uid="{00000000-000D-0000-FFFF-FFFF00000000}" windowHeight="9210" windowWidth="23040" xWindow="0" yWindow="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W10" i="4"/>
  <c r="I10" i="4"/>
  <c r="B10" i="4"/>
  <c r="BB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<sst xmlns="http://schemas.openxmlformats.org/spreadsheetml/2006/main" count="228" uniqueCount="113">
  <si>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</si>
  <si>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</si>
  <si>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</si>
  <si>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</si>
  <si>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</si>
  <si>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</si>
  <si>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</si>
  <si>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</si>
  <si>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</si>
  <si>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</si>
  <si>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</si>
  <si>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</si>
  <si>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</si>
  <si>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</si>
  <si>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</si>
  <si>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</si>
  <si>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</si>
  <si>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</si>
  <si>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</si>
  <si>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</si>
  <si>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</si>
  <si>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</si>
  <si>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</si>
  <si>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</si>
  <si>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</si>
  <si>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</si>
  <si>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</si>
  <si>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</si>
  <si>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</si>
  <si>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</si>
  <si>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</si>
  <si>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</si>
  <si>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</si>
  <si>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</si>
  <si>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</si>
  <si>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</si>
  <si>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</si>
  <si>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</si>
  <si>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</si>
  <si>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</si>
  <si>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</si>
  <si>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</si>
  <si>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</si>
  <si>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</si>
  <si>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</si>
  <si>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</si>
  <si>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</si>
  <si>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</si>
  <si>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</si>
  <si>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</si>
  <si>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</si>
  <si>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</si>
  <si>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</si>
  <si>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</si>
  <si>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</si>
  <si>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</si>
  <si>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</si>
  <si>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</si>
  <si>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</si>
  <si>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</si>
  <si>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</si>
  <si>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</si>
  <si>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</si>
  <si>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</si>
  <si>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</si>
  <si>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</si>
  <si>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</si>
  <si>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</si>
  <si>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</si>
  <si>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</si>
  <si>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</si>
  <si>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</si>
  <si>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</si>
  <si>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</si>
  <si>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</si>
  <si>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</si>
  <si>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</si>
  <si>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</si>
  <si>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</si>
  <si>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</si>
  <si>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</si>
  <si>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</si>
  <si>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</si>
  <si>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</si>
  <si>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</si>
  <si>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</si>
  <si>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</si>
  <si>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</si>
  <si>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</si>
  <si>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</si>
  <si>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</si>
  <si>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</si>
  <si>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</si>
  <si>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</si>
  <si>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</si>
  <si>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</si>
  <si>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</si>
  <si>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</si>
  <si>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</si>
  <si>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</si>
  <si>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</si>
  <si>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</si>
  <si>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</si>
  <si>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</si>
  <si>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</si>
  <si>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</si>
  <si>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</si>
  <si>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</si>
  <si>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</si>
  <si>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</si>
  <si>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令和4年4月の料金改定により、経常収支比率や料金回収率が改善し、累積欠損金も発生しておらず、経営の健全性は概ね確保されています。
　一方で、有収率が80.09%と類似団体平均を約10ポイント下回り、漏水対策等による収益向上が課題です。施設利用率の低さも踏まえ、施設の統廃合等の経営効率化を検討し、持続可能な事業運営体制の構築が求められています。
　今後は、水需要の減少、老朽化の進展、インフレによる費用増加など厳しい局面が続くと見込まれることから、次期水道事業基本計画において、管路更新事業の加速、施設の耐震化、水運用の効率化などについて、更新財源を含めて検討し、安心・安全・安定した水道事業の継続に努める必要があります。</t>
    <rPh sb="1" eb="3">
      <t>レイワ</t>
    </rPh>
    <rPh sb="4" eb="5">
      <t>ネン</t>
    </rPh>
    <rPh sb="6" eb="7">
      <t>ガツ</t>
    </rPh>
    <rPh sb="8" eb="12">
      <t>リョウキンカイテイ</t>
    </rPh>
    <rPh sb="29" eb="31">
      <t>カイゼン</t>
    </rPh>
    <rPh sb="137" eb="138">
      <t>ナド</t>
    </rPh>
    <phoneticPr fontId="4"/>
  </si>
  <si>
    <r>
      <rPr>
        <b/>
        <sz val="11"/>
        <color theme="1"/>
        <rFont val="ＭＳ ゴシック"/>
        <family val="3"/>
        <charset val="128"/>
      </rPr>
      <t>①経常収支比率　</t>
    </r>
    <r>
      <rPr>
        <sz val="11"/>
        <color theme="1"/>
        <rFont val="ＭＳ ゴシック"/>
        <family val="3"/>
        <charset val="128"/>
      </rPr>
      <t xml:space="preserve">類似団体平均を上回り、経常収支は健全ですが、令和4年度から低下傾向にあり、収支バランスの維持に注意が必要です。
</t>
    </r>
    <r>
      <rPr>
        <b/>
        <sz val="11"/>
        <color theme="1"/>
        <rFont val="ＭＳ ゴシック"/>
        <family val="3"/>
        <charset val="128"/>
      </rPr>
      <t>②累積欠損金比率　</t>
    </r>
    <r>
      <rPr>
        <sz val="11"/>
        <color theme="1"/>
        <rFont val="ＭＳ ゴシック"/>
        <family val="3"/>
        <charset val="128"/>
      </rPr>
      <t xml:space="preserve">累積欠損金は発生しておらず、健全な財政状況を維持しています。
</t>
    </r>
    <r>
      <rPr>
        <b/>
        <sz val="11"/>
        <color theme="1"/>
        <rFont val="ＭＳ ゴシック"/>
        <family val="3"/>
        <charset val="128"/>
      </rPr>
      <t>③流動比率　</t>
    </r>
    <r>
      <rPr>
        <sz val="11"/>
        <color theme="1"/>
        <rFont val="ＭＳ ゴシック"/>
        <family val="3"/>
        <charset val="128"/>
      </rPr>
      <t xml:space="preserve">健全とされる200%を回復し、類似団体平均は下回るものの、短期的な支払能力は確保されています。
</t>
    </r>
    <r>
      <rPr>
        <b/>
        <sz val="11"/>
        <color theme="1"/>
        <rFont val="ＭＳ ゴシック"/>
        <family val="3"/>
        <charset val="128"/>
      </rPr>
      <t>④企業債残高対給水収益比率　</t>
    </r>
    <r>
      <rPr>
        <sz val="11"/>
        <color theme="1"/>
        <rFont val="ＭＳ ゴシック"/>
        <family val="3"/>
        <charset val="128"/>
      </rPr>
      <t xml:space="preserve">類似団体平均、全国平均を下回っていますが、上昇傾向にあります。老朽化対策等の取組により、今後、借入額の増加が見込まれるため、償還額とのバランスを見ながらの残高管理が必要です。
</t>
    </r>
    <r>
      <rPr>
        <b/>
        <sz val="11"/>
        <color theme="1"/>
        <rFont val="ＭＳ ゴシック"/>
        <family val="3"/>
        <charset val="128"/>
      </rPr>
      <t>⑤料金回収率　</t>
    </r>
    <r>
      <rPr>
        <sz val="11"/>
        <color theme="1"/>
        <rFont val="ＭＳ ゴシック"/>
        <family val="3"/>
        <charset val="128"/>
      </rPr>
      <t xml:space="preserve">類似団体平均、全国平均ともに上回り、給水に係る費用を給水収益で賄えていますが、低下傾向にあることには注意が必要です。
</t>
    </r>
    <r>
      <rPr>
        <b/>
        <sz val="11"/>
        <color theme="1"/>
        <rFont val="ＭＳ ゴシック"/>
        <family val="3"/>
        <charset val="128"/>
      </rPr>
      <t>⑥給水原価　</t>
    </r>
    <r>
      <rPr>
        <sz val="11"/>
        <color theme="1"/>
        <rFont val="ＭＳ ゴシック"/>
        <family val="3"/>
        <charset val="128"/>
      </rPr>
      <t xml:space="preserve">広い市域で山間部など効率が悪い地域が多い本市の特性とも考えられますが、高い水準にあります。また、費用の増加により年々上昇傾向にあることには注意が必要です。
</t>
    </r>
    <r>
      <rPr>
        <b/>
        <sz val="11"/>
        <color theme="1"/>
        <rFont val="ＭＳ ゴシック"/>
        <family val="3"/>
        <charset val="128"/>
      </rPr>
      <t>⑦施設利用率　</t>
    </r>
    <r>
      <rPr>
        <sz val="11"/>
        <color theme="1"/>
        <rFont val="ＭＳ ゴシック"/>
        <family val="3"/>
        <charset val="128"/>
      </rPr>
      <t xml:space="preserve">類似団体平均、全国平均を大きく下回っています。旧市町村単位で整備された施設を保有・使用していることが要因であり、統廃合やダウンサイジングなどを進めて行く必要があります。
</t>
    </r>
    <r>
      <rPr>
        <b/>
        <sz val="11"/>
        <color theme="1"/>
        <rFont val="ＭＳ ゴシック"/>
        <family val="3"/>
        <charset val="128"/>
      </rPr>
      <t>⑧有収率　</t>
    </r>
    <r>
      <rPr>
        <sz val="11"/>
        <color theme="1"/>
        <rFont val="ＭＳ ゴシック"/>
        <family val="3"/>
        <charset val="128"/>
      </rPr>
      <t>類似団体平均、全国平均を下回る80%前後で推移しています。給水原価の上昇につながるため、地道な漏水対策を継続する必要があります。</t>
    </r>
    <rPh sb="87" eb="89">
      <t>ケンゼン</t>
    </rPh>
    <rPh sb="110" eb="112">
      <t>ケンゼン</t>
    </rPh>
    <rPh sb="121" eb="123">
      <t>カイフク</t>
    </rPh>
    <rPh sb="179" eb="181">
      <t>ゼンコク</t>
    </rPh>
    <rPh sb="181" eb="183">
      <t>ヘイキン</t>
    </rPh>
    <rPh sb="193" eb="195">
      <t>ジョウショウ</t>
    </rPh>
    <rPh sb="195" eb="197">
      <t>ケイコウ</t>
    </rPh>
    <rPh sb="216" eb="218">
      <t>コンゴ</t>
    </rPh>
    <rPh sb="219" eb="222">
      <t>カリイレガク</t>
    </rPh>
    <rPh sb="234" eb="237">
      <t>ショウカンガク</t>
    </rPh>
    <rPh sb="244" eb="245">
      <t>ミ</t>
    </rPh>
    <rPh sb="249" eb="251">
      <t>ザンダカ</t>
    </rPh>
    <rPh sb="251" eb="253">
      <t>カンリ</t>
    </rPh>
    <rPh sb="293" eb="297">
      <t>キュウスイシュウエキ</t>
    </rPh>
    <rPh sb="306" eb="308">
      <t>テイカ</t>
    </rPh>
    <rPh sb="308" eb="310">
      <t>ケイコウ</t>
    </rPh>
    <rPh sb="317" eb="319">
      <t>チュウイ</t>
    </rPh>
    <rPh sb="320" eb="322">
      <t>ヒツヨウ</t>
    </rPh>
    <rPh sb="401" eb="403">
      <t>チュウイ</t>
    </rPh>
    <rPh sb="404" eb="406">
      <t>ヒツヨウ</t>
    </rPh>
    <rPh sb="447" eb="449">
      <t>テイカ</t>
    </rPh>
    <rPh sb="449" eb="451">
      <t>ケイコウ</t>
    </rPh>
    <rPh sb="457" eb="459">
      <t>レイワ</t>
    </rPh>
    <rPh sb="460" eb="462">
      <t>ネンド</t>
    </rPh>
    <rPh sb="467" eb="469">
      <t>ヨウイン</t>
    </rPh>
    <rPh sb="475" eb="477">
      <t>ジョウショウ</t>
    </rPh>
    <rPh sb="488" eb="489">
      <t>スス</t>
    </rPh>
    <rPh sb="491" eb="492">
      <t>イ</t>
    </rPh>
    <rPh sb="493" eb="495">
      <t>ヒツヨウ</t>
    </rPh>
    <rPh sb="525" eb="527">
      <t>ゼンゴ</t>
    </rPh>
    <rPh sb="528" eb="530">
      <t>スイイ</t>
    </rPh>
    <rPh sb="551" eb="553">
      <t>ジミチ</t>
    </rPh>
    <rPh sb="559" eb="561">
      <t>ケイゾク</t>
    </rPh>
    <rPh sb="563" eb="565">
      <t>ヒツヨウ</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</si>
  <si>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類似団体平均、全国平均を上回り、資産の老朽化が進行しているため、計画的な更新投資が必要です。
</t>
    </r>
    <r>
      <rPr>
        <b/>
        <sz val="11"/>
        <color theme="1"/>
        <rFont val="ＭＳ ゴシック"/>
        <family val="3"/>
        <charset val="128"/>
      </rPr>
      <t>②管路経年化率　</t>
    </r>
    <r>
      <rPr>
        <sz val="11"/>
        <color theme="1"/>
        <rFont val="ＭＳ ゴシック"/>
        <family val="3"/>
        <charset val="128"/>
      </rPr>
      <t xml:space="preserve">類似団体平均、全国平均を上回っており、法定耐用年数を超過した管路の割合が高いため、更新財源の確保が必要です。
</t>
    </r>
    <r>
      <rPr>
        <b/>
        <sz val="11"/>
        <color theme="1"/>
        <rFont val="ＭＳ ゴシック"/>
        <family val="3"/>
        <charset val="128"/>
      </rPr>
      <t>③管路更新率　</t>
    </r>
    <r>
      <rPr>
        <sz val="11"/>
        <color theme="1"/>
        <rFont val="ＭＳ ゴシック"/>
        <family val="3"/>
        <charset val="128"/>
      </rPr>
      <t>本市は市域が広く管路延長が長いため、類似団体平均、全国平均を下回っていますが、水道事業基本計画に基づき計画的に更新事業を進めていきます。</t>
    </r>
    <rPh sb="101" eb="102">
      <t>オオ</t>
    </rPh>
    <rPh sb="103" eb="105">
      <t>ホユウ</t>
    </rPh>
    <rPh sb="109" eb="113">
      <t>コウシンザイゲン</t>
    </rPh>
    <rPh sb="114" eb="116">
      <t>カクホ</t>
    </rPh>
    <rPh sb="117" eb="119">
      <t>ヒツヨウ</t>
    </rPh>
    <rPh sb="130" eb="132">
      <t>ホンシ</t>
    </rPh>
    <rPh sb="133" eb="135">
      <t>シイキ</t>
    </rPh>
    <rPh sb="136" eb="137">
      <t>ヒロ</t>
    </rPh>
    <rPh sb="138" eb="140">
      <t>カンロ</t>
    </rPh>
    <rPh sb="140" eb="142">
      <t>エンチョウ</t>
    </rPh>
    <rPh sb="143" eb="144">
      <t>ナガ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</si>
</sst>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0.6</c:v>
                </c:pt>
                <c:pt idx="2">
                  <c:v>0.41</c:v>
                </c:pt>
                <c:pt idx="3">
                  <c:v>0.5</c:v>
                </c:pt>
                <c:pt idx="4">
                  <c:v>0.46</c:v>
                </c:pt>
              </c:numCache>
            </c:numRef>
          </c:val>
          <c:extLst>
            <c:ext xmlns:c16="http://schemas.microsoft.com/office/drawing/2014/chart" uri="{C3380CC4-5D6E-409C-BE32-E72D297353CC}">
              <c16:uniqueId val="{00000000-520A-4FF3-990A-D2E577BD8F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20A-4FF3-990A-D2E577BD8F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49.89</c:v>
                </c:pt>
                <c:pt idx="1">
                  <c:v>49.08</c:v>
                </c:pt>
                <c:pt idx="2">
                  <c:v>49.48</c:v>
                </c:pt>
                <c:pt idx="3">
                  <c:v>49.11</c:v>
                </c:pt>
                <c:pt idx="4">
                  <c:v>49.02</c:v>
                </c:pt>
              </c:numCache>
            </c:numRef>
          </c:val>
          <c:extLst>
            <c:ext xmlns:c16="http://schemas.microsoft.com/office/drawing/2014/chart" uri="{C3380CC4-5D6E-409C-BE32-E72D297353CC}">
              <c16:uniqueId val="{00000000-EBCB-41A6-A04B-A055780710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BCB-41A6-A04B-A055780710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81.88</c:v>
                </c:pt>
                <c:pt idx="1">
                  <c:v>81.84</c:v>
                </c:pt>
                <c:pt idx="2">
                  <c:v>81.03</c:v>
                </c:pt>
                <c:pt idx="3">
                  <c:v>79.739999999999995</c:v>
                </c:pt>
                <c:pt idx="4">
                  <c:v>80.09</c:v>
                </c:pt>
              </c:numCache>
            </c:numRef>
          </c:val>
          <c:extLst>
            <c:ext xmlns:c16="http://schemas.microsoft.com/office/drawing/2014/chart" uri="{C3380CC4-5D6E-409C-BE32-E72D297353CC}">
              <c16:uniqueId val="{00000000-70D5-4228-B45B-58E662BB2B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0D5-4228-B45B-58E662BB2B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101.37</c:v>
                </c:pt>
                <c:pt idx="1">
                  <c:v>100.54</c:v>
                </c:pt>
                <c:pt idx="2">
                  <c:v>118.45</c:v>
                </c:pt>
                <c:pt idx="3">
                  <c:v>112.94</c:v>
                </c:pt>
                <c:pt idx="4">
                  <c:v>111.24</c:v>
                </c:pt>
              </c:numCache>
            </c:numRef>
          </c:val>
          <c:extLst>
            <c:ext xmlns:c16="http://schemas.microsoft.com/office/drawing/2014/chart" uri="{C3380CC4-5D6E-409C-BE32-E72D297353CC}">
              <c16:uniqueId val="{00000000-BD9B-4D33-BB76-8AA02E8F80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D9B-4D33-BB76-8AA02E8F80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54.76</c:v>
                </c:pt>
                <c:pt idx="1">
                  <c:v>55.57</c:v>
                </c:pt>
                <c:pt idx="2">
                  <c:v>55.28</c:v>
                </c:pt>
                <c:pt idx="3">
                  <c:v>54.89</c:v>
                </c:pt>
                <c:pt idx="4">
                  <c:v>55.16</c:v>
                </c:pt>
              </c:numCache>
            </c:numRef>
          </c:val>
          <c:extLst>
            <c:ext xmlns:c16="http://schemas.microsoft.com/office/drawing/2014/chart" uri="{C3380CC4-5D6E-409C-BE32-E72D297353CC}">
              <c16:uniqueId val="{00000000-C4B5-4FD9-B2A5-975FA3276D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4B5-4FD9-B2A5-975FA3276D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34.31</c:v>
                </c:pt>
                <c:pt idx="1">
                  <c:v>35.58</c:v>
                </c:pt>
                <c:pt idx="2">
                  <c:v>35.159999999999997</c:v>
                </c:pt>
                <c:pt idx="3">
                  <c:v>36.25</c:v>
                </c:pt>
                <c:pt idx="4">
                  <c:v>36.83</c:v>
                </c:pt>
              </c:numCache>
            </c:numRef>
          </c:val>
          <c:extLst>
            <c:ext xmlns:c16="http://schemas.microsoft.com/office/drawing/2014/chart" uri="{C3380CC4-5D6E-409C-BE32-E72D297353CC}">
              <c16:uniqueId val="{00000000-54BF-4138-B37E-098444B604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54BF-4138-B37E-098444B604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6-4C42-B579-37A74F3393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8F6-4C42-B579-37A74F3393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217.68</c:v>
                </c:pt>
                <c:pt idx="1">
                  <c:v>189.25</c:v>
                </c:pt>
                <c:pt idx="2">
                  <c:v>190.45</c:v>
                </c:pt>
                <c:pt idx="3">
                  <c:v>194.19</c:v>
                </c:pt>
                <c:pt idx="4">
                  <c:v>229.02</c:v>
                </c:pt>
              </c:numCache>
            </c:numRef>
          </c:val>
          <c:extLst>
            <c:ext xmlns:c16="http://schemas.microsoft.com/office/drawing/2014/chart" uri="{C3380CC4-5D6E-409C-BE32-E72D297353CC}">
              <c16:uniqueId val="{00000000-255C-4D7D-B90A-BC9833F9BC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255C-4D7D-B90A-BC9833F9BC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296.39</c:v>
                </c:pt>
                <c:pt idx="1">
                  <c:v>319.74</c:v>
                </c:pt>
                <c:pt idx="2">
                  <c:v>239.42</c:v>
                </c:pt>
                <c:pt idx="3">
                  <c:v>242.72</c:v>
                </c:pt>
                <c:pt idx="4">
                  <c:v>245.41</c:v>
                </c:pt>
              </c:numCache>
            </c:numRef>
          </c:val>
          <c:extLst>
            <c:ext xmlns:c16="http://schemas.microsoft.com/office/drawing/2014/chart" uri="{C3380CC4-5D6E-409C-BE32-E72D297353CC}">
              <c16:uniqueId val="{00000000-C431-4805-93BF-9209CE66EE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431-4805-93BF-9209CE66EE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87.91</c:v>
                </c:pt>
                <c:pt idx="1">
                  <c:v>83.06</c:v>
                </c:pt>
                <c:pt idx="2">
                  <c:v>111.49</c:v>
                </c:pt>
                <c:pt idx="3">
                  <c:v>106.14</c:v>
                </c:pt>
                <c:pt idx="4">
                  <c:v>105.25</c:v>
                </c:pt>
              </c:numCache>
            </c:numRef>
          </c:val>
          <c:extLst>
            <c:ext xmlns:c16="http://schemas.microsoft.com/office/drawing/2014/chart" uri="{C3380CC4-5D6E-409C-BE32-E72D297353CC}">
              <c16:uniqueId val="{00000000-7413-4271-BBDB-AA821F4A5A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7413-4271-BBDB-AA821F4A5A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179.37</c:v>
                </c:pt>
                <c:pt idx="1">
                  <c:v>182.67</c:v>
                </c:pt>
                <c:pt idx="2">
                  <c:v>184.56</c:v>
                </c:pt>
                <c:pt idx="3">
                  <c:v>197.79</c:v>
                </c:pt>
                <c:pt idx="4">
                  <c:v>199.92</c:v>
                </c:pt>
              </c:numCache>
            </c:numRef>
          </c:val>
          <c:extLst>
            <c:ext xmlns:c16="http://schemas.microsoft.com/office/drawing/2014/chart" uri="{C3380CC4-5D6E-409C-BE32-E72D297353CC}">
              <c16:uniqueId val="{00000000-6945-44CF-9A52-8CF6E73509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6945-44CF-9A52-8CF6E73509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29" zoomScale="79" zoomScaleNormal="100" workbookViewId="0">
      <selection activeCell="CD49" sqref="CD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268388</v>
      </c>
      <c r="AM8" s="65"/>
      <c r="AN8" s="65"/>
      <c r="AO8" s="65"/>
      <c r="AP8" s="65"/>
      <c r="AQ8" s="65"/>
      <c r="AR8" s="65"/>
      <c r="AS8" s="65"/>
      <c r="AT8" s="36">
        <f>データ!$S$6</f>
        <v>711.18</v>
      </c>
      <c r="AU8" s="37"/>
      <c r="AV8" s="37"/>
      <c r="AW8" s="37"/>
      <c r="AX8" s="37"/>
      <c r="AY8" s="37"/>
      <c r="AZ8" s="37"/>
      <c r="BA8" s="37"/>
      <c r="BB8" s="54">
        <f>データ!$T$6</f>
        <v>377.38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67.77</v>
      </c>
      <c r="J10" s="37"/>
      <c r="K10" s="37"/>
      <c r="L10" s="37"/>
      <c r="M10" s="37"/>
      <c r="N10" s="37"/>
      <c r="O10" s="64"/>
      <c r="P10" s="54">
        <f>データ!$P$6</f>
        <v>99.4</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265301</v>
      </c>
      <c r="AM10" s="65"/>
      <c r="AN10" s="65"/>
      <c r="AO10" s="65"/>
      <c r="AP10" s="65"/>
      <c r="AQ10" s="65"/>
      <c r="AR10" s="65"/>
      <c r="AS10" s="65"/>
      <c r="AT10" s="36">
        <f>データ!$V$6</f>
        <v>331.69</v>
      </c>
      <c r="AU10" s="37"/>
      <c r="AV10" s="37"/>
      <c r="AW10" s="37"/>
      <c r="AX10" s="37"/>
      <c r="AY10" s="37"/>
      <c r="AZ10" s="37"/>
      <c r="BA10" s="37"/>
      <c r="BB10" s="54">
        <f>データ!$W$6</f>
        <v>799.85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EqXgAGUBGtvLgQ033rYxvCIX+hxVdpaAw6A0LiA0hTyUWZmtI2v/EKxv80JJn+TeR4hKPfmIOIjjOqI5chOtg==" saltValue="EFgFYpeEK9q+ZwxjEw5l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67.77</v>
      </c>
      <c r="P6" s="21">
        <f t="shared" si="3"/>
        <v>99.4</v>
      </c>
      <c r="Q6" s="21">
        <f t="shared" si="3"/>
        <v>3047</v>
      </c>
      <c r="R6" s="21">
        <f t="shared" si="3"/>
        <v>268388</v>
      </c>
      <c r="S6" s="21">
        <f t="shared" si="3"/>
        <v>711.18</v>
      </c>
      <c r="T6" s="21">
        <f t="shared" si="3"/>
        <v>377.38</v>
      </c>
      <c r="U6" s="21">
        <f t="shared" si="3"/>
        <v>265301</v>
      </c>
      <c r="V6" s="21">
        <f t="shared" si="3"/>
        <v>331.69</v>
      </c>
      <c r="W6" s="21">
        <f t="shared" si="3"/>
        <v>799.85</v>
      </c>
      <c r="X6" s="22">
        <f>IF(X7="",NA(),X7)</f>
        <v>101.37</v>
      </c>
      <c r="Y6" s="22">
        <f t="shared" ref="Y6:AG6" si="4">IF(Y7="",NA(),Y7)</f>
        <v>100.54</v>
      </c>
      <c r="Z6" s="22">
        <f t="shared" si="4"/>
        <v>118.45</v>
      </c>
      <c r="AA6" s="22">
        <f t="shared" si="4"/>
        <v>112.94</v>
      </c>
      <c r="AB6" s="22">
        <f t="shared" si="4"/>
        <v>111.24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217.68</v>
      </c>
      <c r="AU6" s="22">
        <f t="shared" ref="AU6:BC6" si="6">IF(AU7="",NA(),AU7)</f>
        <v>189.25</v>
      </c>
      <c r="AV6" s="22">
        <f t="shared" si="6"/>
        <v>190.45</v>
      </c>
      <c r="AW6" s="22">
        <f t="shared" si="6"/>
        <v>194.19</v>
      </c>
      <c r="AX6" s="22">
        <f t="shared" si="6"/>
        <v>229.02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296.39</v>
      </c>
      <c r="BF6" s="22">
        <f t="shared" ref="BF6:BN6" si="7">IF(BF7="",NA(),BF7)</f>
        <v>319.74</v>
      </c>
      <c r="BG6" s="22">
        <f t="shared" si="7"/>
        <v>239.42</v>
      </c>
      <c r="BH6" s="22">
        <f t="shared" si="7"/>
        <v>242.72</v>
      </c>
      <c r="BI6" s="22">
        <f t="shared" si="7"/>
        <v>245.41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87.91</v>
      </c>
      <c r="BQ6" s="22">
        <f t="shared" ref="BQ6:BY6" si="8">IF(BQ7="",NA(),BQ7)</f>
        <v>83.06</v>
      </c>
      <c r="BR6" s="22">
        <f t="shared" si="8"/>
        <v>111.49</v>
      </c>
      <c r="BS6" s="22">
        <f t="shared" si="8"/>
        <v>106.14</v>
      </c>
      <c r="BT6" s="22">
        <f t="shared" si="8"/>
        <v>105.25</v>
      </c>
      <c r="BU6" s="22">
        <f t="shared" si="8"/>
        <v>103.75</v>
      </c>
      <c r="BV6" s="22">
        <f t="shared" si="8"/>
        <v>105.3</v>
      </c>
      <c r="BW6" s="22">
        <f t="shared" si="8"/>
        <v>99.41</v>
      </c>
      <c r="BX6" s="22">
        <f t="shared" si="8"/>
        <v>101.11</v>
      </c>
      <c r="BY6" s="22">
        <f t="shared" si="8"/>
        <v>102.03</v>
      </c>
      <c r="BZ6" s="21" t="str">
        <f>IF(BZ7="","",IF(BZ7="-","【-】","【"&amp;SUBSTITUTE(TEXT(BZ7,"#,##0.00"),"-","△")&amp;"】"))</f>
        <v>【97.59】</v>
      </c>
      <c r="CA6" s="22">
        <f>IF(CA7="",NA(),CA7)</f>
        <v>179.37</v>
      </c>
      <c r="CB6" s="22">
        <f t="shared" ref="CB6:CJ6" si="9">IF(CB7="",NA(),CB7)</f>
        <v>182.67</v>
      </c>
      <c r="CC6" s="22">
        <f t="shared" si="9"/>
        <v>184.56</v>
      </c>
      <c r="CD6" s="22">
        <f t="shared" si="9"/>
        <v>197.79</v>
      </c>
      <c r="CE6" s="22">
        <f t="shared" si="9"/>
        <v>199.92</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49.89</v>
      </c>
      <c r="CM6" s="22">
        <f t="shared" ref="CM6:CU6" si="10">IF(CM7="",NA(),CM7)</f>
        <v>49.08</v>
      </c>
      <c r="CN6" s="22">
        <f t="shared" si="10"/>
        <v>49.48</v>
      </c>
      <c r="CO6" s="22">
        <f t="shared" si="10"/>
        <v>49.11</v>
      </c>
      <c r="CP6" s="22">
        <f t="shared" si="10"/>
        <v>49.02</v>
      </c>
      <c r="CQ6" s="22">
        <f t="shared" si="10"/>
        <v>63.12</v>
      </c>
      <c r="CR6" s="22">
        <f t="shared" si="10"/>
        <v>62.57</v>
      </c>
      <c r="CS6" s="22">
        <f t="shared" si="10"/>
        <v>61.56</v>
      </c>
      <c r="CT6" s="22">
        <f t="shared" si="10"/>
        <v>60.84</v>
      </c>
      <c r="CU6" s="22">
        <f t="shared" si="10"/>
        <v>60.8</v>
      </c>
      <c r="CV6" s="21" t="str">
        <f>IF(CV7="","",IF(CV7="-","【-】","【"&amp;SUBSTITUTE(TEXT(CV7,"#,##0.00"),"-","△")&amp;"】"))</f>
        <v>【60.21】</v>
      </c>
      <c r="CW6" s="22">
        <f>IF(CW7="",NA(),CW7)</f>
        <v>81.88</v>
      </c>
      <c r="CX6" s="22">
        <f t="shared" ref="CX6:DF6" si="11">IF(CX7="",NA(),CX7)</f>
        <v>81.84</v>
      </c>
      <c r="CY6" s="22">
        <f t="shared" si="11"/>
        <v>81.03</v>
      </c>
      <c r="CZ6" s="22">
        <f t="shared" si="11"/>
        <v>79.739999999999995</v>
      </c>
      <c r="DA6" s="22">
        <f t="shared" si="11"/>
        <v>80.09</v>
      </c>
      <c r="DB6" s="22">
        <f t="shared" si="11"/>
        <v>90.09</v>
      </c>
      <c r="DC6" s="22">
        <f t="shared" si="11"/>
        <v>90.21</v>
      </c>
      <c r="DD6" s="22">
        <f t="shared" si="11"/>
        <v>90.11</v>
      </c>
      <c r="DE6" s="22">
        <f t="shared" si="11"/>
        <v>89.73</v>
      </c>
      <c r="DF6" s="22">
        <f t="shared" si="11"/>
        <v>89.86</v>
      </c>
      <c r="DG6" s="21" t="str">
        <f>IF(DG7="","",IF(DG7="-","【-】","【"&amp;SUBSTITUTE(TEXT(DG7,"#,##0.00"),"-","△")&amp;"】"))</f>
        <v>【89.21】</v>
      </c>
      <c r="DH6" s="22">
        <f>IF(DH7="",NA(),DH7)</f>
        <v>54.76</v>
      </c>
      <c r="DI6" s="22">
        <f t="shared" ref="DI6:DQ6" si="12">IF(DI7="",NA(),DI7)</f>
        <v>55.57</v>
      </c>
      <c r="DJ6" s="22">
        <f t="shared" si="12"/>
        <v>55.28</v>
      </c>
      <c r="DK6" s="22">
        <f t="shared" si="12"/>
        <v>54.89</v>
      </c>
      <c r="DL6" s="22">
        <f t="shared" si="12"/>
        <v>55.16</v>
      </c>
      <c r="DM6" s="22">
        <f t="shared" si="12"/>
        <v>50.31</v>
      </c>
      <c r="DN6" s="22">
        <f t="shared" si="12"/>
        <v>50.74</v>
      </c>
      <c r="DO6" s="22">
        <f t="shared" si="12"/>
        <v>51.49</v>
      </c>
      <c r="DP6" s="22">
        <f t="shared" si="12"/>
        <v>51.94</v>
      </c>
      <c r="DQ6" s="22">
        <f t="shared" si="12"/>
        <v>52.46</v>
      </c>
      <c r="DR6" s="21" t="str">
        <f>IF(DR7="","",IF(DR7="-","【-】","【"&amp;SUBSTITUTE(TEXT(DR7,"#,##0.00"),"-","△")&amp;"】"))</f>
        <v>【52.41】</v>
      </c>
      <c r="DS6" s="22">
        <f>IF(DS7="",NA(),DS7)</f>
        <v>34.31</v>
      </c>
      <c r="DT6" s="22">
        <f t="shared" ref="DT6:EB6" si="13">IF(DT7="",NA(),DT7)</f>
        <v>35.58</v>
      </c>
      <c r="DU6" s="22">
        <f t="shared" si="13"/>
        <v>35.159999999999997</v>
      </c>
      <c r="DV6" s="22">
        <f t="shared" si="13"/>
        <v>36.25</v>
      </c>
      <c r="DW6" s="22">
        <f t="shared" si="13"/>
        <v>36.83</v>
      </c>
      <c r="DX6" s="22">
        <f t="shared" si="13"/>
        <v>21.34</v>
      </c>
      <c r="DY6" s="22">
        <f t="shared" si="13"/>
        <v>23.27</v>
      </c>
      <c r="DZ6" s="22">
        <f t="shared" si="13"/>
        <v>25.18</v>
      </c>
      <c r="EA6" s="22">
        <f t="shared" si="13"/>
        <v>26.52</v>
      </c>
      <c r="EB6" s="22">
        <f t="shared" si="13"/>
        <v>28.4</v>
      </c>
      <c r="EC6" s="21" t="str">
        <f>IF(EC7="","",IF(EC7="-","【-】","【"&amp;SUBSTITUTE(TEXT(EC7,"#,##0.00"),"-","△")&amp;"】"))</f>
        <v>【26.78】</v>
      </c>
      <c r="ED6" s="22">
        <f>IF(ED7="",NA(),ED7)</f>
        <v>0.64</v>
      </c>
      <c r="EE6" s="22">
        <f t="shared" ref="EE6:EM6" si="14">IF(EE7="",NA(),EE7)</f>
        <v>0.6</v>
      </c>
      <c r="EF6" s="22">
        <f t="shared" si="14"/>
        <v>0.41</v>
      </c>
      <c r="EG6" s="22">
        <f t="shared" si="14"/>
        <v>0.5</v>
      </c>
      <c r="EH6" s="22">
        <f t="shared" si="14"/>
        <v>0.46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242012</v>
      </c>
      <c r="D7" s="24">
        <v>46</v>
      </c>
      <c r="E7" s="24">
        <v>1</v>
      </c>
      <c r="F7" s="24">
        <v>0</v>
      </c>
      <c r="G7" s="24">
        <v>1</v>
      </c>
      <c r="H7" s="24" t="s">
        <v>93</v>
      </c>
      <c r="I7" s="24" t="s">
        <v>94</v>
      </c>
      <c r="J7" s="24" t="s">
        <v>95</v>
      </c>
      <c r="K7" s="24" t="s">
        <v>96</v>
      </c>
      <c r="L7" s="24" t="s">
        <v>97</v>
      </c>
      <c r="M7" s="24" t="s">
        <v>98</v>
      </c>
      <c r="N7" s="25" t="s">
        <v>99</v>
      </c>
      <c r="O7" s="25">
        <v>67.77</v>
      </c>
      <c r="P7" s="25">
        <v>99.4</v>
      </c>
      <c r="Q7" s="25">
        <v>3047</v>
      </c>
      <c r="R7" s="25">
        <v>268388</v>
      </c>
      <c r="S7" s="25">
        <v>711.18</v>
      </c>
      <c r="T7" s="25">
        <v>377.38</v>
      </c>
      <c r="U7" s="25">
        <v>265301</v>
      </c>
      <c r="V7" s="25">
        <v>331.69</v>
      </c>
      <c r="W7" s="25">
        <v>799.85</v>
      </c>
      <c r="X7" s="25">
        <v>101.37</v>
      </c>
      <c r="Y7" s="25">
        <v>100.54</v>
      </c>
      <c r="Z7" s="25">
        <v>118.45</v>
      </c>
      <c r="AA7" s="25">
        <v>112.94</v>
      </c>
      <c r="AB7" s="25">
        <v>111.24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217.68</v>
      </c>
      <c r="AU7" s="25">
        <v>189.25</v>
      </c>
      <c r="AV7" s="25">
        <v>190.45</v>
      </c>
      <c r="AW7" s="25">
        <v>194.19</v>
      </c>
      <c r="AX7" s="25">
        <v>229.02</v>
      </c>
      <c r="AY7" s="25">
        <v>306.08</v>
      </c>
      <c r="AZ7" s="25">
        <v>306.14999999999998</v>
      </c>
      <c r="BA7" s="25">
        <v>297.54000000000002</v>
      </c>
      <c r="BB7" s="25">
        <v>289.44</v>
      </c>
      <c r="BC7" s="25">
        <v>282.19</v>
      </c>
      <c r="BD7" s="25">
        <v>239.69</v>
      </c>
      <c r="BE7" s="25">
        <v>296.39</v>
      </c>
      <c r="BF7" s="25">
        <v>319.74</v>
      </c>
      <c r="BG7" s="25">
        <v>239.42</v>
      </c>
      <c r="BH7" s="25">
        <v>242.72</v>
      </c>
      <c r="BI7" s="25">
        <v>245.41</v>
      </c>
      <c r="BJ7" s="25">
        <v>294.66000000000003</v>
      </c>
      <c r="BK7" s="25">
        <v>285.27</v>
      </c>
      <c r="BL7" s="25">
        <v>294.73</v>
      </c>
      <c r="BM7" s="25">
        <v>301.23</v>
      </c>
      <c r="BN7" s="25">
        <v>300.33</v>
      </c>
      <c r="BO7" s="25">
        <v>264.86</v>
      </c>
      <c r="BP7" s="25">
        <v>87.91</v>
      </c>
      <c r="BQ7" s="25">
        <v>83.06</v>
      </c>
      <c r="BR7" s="25">
        <v>111.49</v>
      </c>
      <c r="BS7" s="25">
        <v>106.14</v>
      </c>
      <c r="BT7" s="25">
        <v>105.25</v>
      </c>
      <c r="BU7" s="25">
        <v>103.75</v>
      </c>
      <c r="BV7" s="25">
        <v>105.3</v>
      </c>
      <c r="BW7" s="25">
        <v>99.41</v>
      </c>
      <c r="BX7" s="25">
        <v>101.11</v>
      </c>
      <c r="BY7" s="25">
        <v>102.03</v>
      </c>
      <c r="BZ7" s="25">
        <v>97.59</v>
      </c>
      <c r="CA7" s="25">
        <v>179.37</v>
      </c>
      <c r="CB7" s="25">
        <v>182.67</v>
      </c>
      <c r="CC7" s="25">
        <v>184.56</v>
      </c>
      <c r="CD7" s="25">
        <v>197.79</v>
      </c>
      <c r="CE7" s="25">
        <v>199.92</v>
      </c>
      <c r="CF7" s="25">
        <v>159.93</v>
      </c>
      <c r="CG7" s="25">
        <v>162.77000000000001</v>
      </c>
      <c r="CH7" s="25">
        <v>170.87</v>
      </c>
      <c r="CI7" s="25">
        <v>171.09</v>
      </c>
      <c r="CJ7" s="25">
        <v>173.56</v>
      </c>
      <c r="CK7" s="25">
        <v>181.66</v>
      </c>
      <c r="CL7" s="25">
        <v>49.89</v>
      </c>
      <c r="CM7" s="25">
        <v>49.08</v>
      </c>
      <c r="CN7" s="25">
        <v>49.48</v>
      </c>
      <c r="CO7" s="25">
        <v>49.11</v>
      </c>
      <c r="CP7" s="25">
        <v>49.02</v>
      </c>
      <c r="CQ7" s="25">
        <v>63.12</v>
      </c>
      <c r="CR7" s="25">
        <v>62.57</v>
      </c>
      <c r="CS7" s="25">
        <v>61.56</v>
      </c>
      <c r="CT7" s="25">
        <v>60.84</v>
      </c>
      <c r="CU7" s="25">
        <v>60.8</v>
      </c>
      <c r="CV7" s="25">
        <v>60.21</v>
      </c>
      <c r="CW7" s="25">
        <v>81.88</v>
      </c>
      <c r="CX7" s="25">
        <v>81.84</v>
      </c>
      <c r="CY7" s="25">
        <v>81.03</v>
      </c>
      <c r="CZ7" s="25">
        <v>79.739999999999995</v>
      </c>
      <c r="DA7" s="25">
        <v>80.09</v>
      </c>
      <c r="DB7" s="25">
        <v>90.09</v>
      </c>
      <c r="DC7" s="25">
        <v>90.21</v>
      </c>
      <c r="DD7" s="25">
        <v>90.11</v>
      </c>
      <c r="DE7" s="25">
        <v>89.73</v>
      </c>
      <c r="DF7" s="25">
        <v>89.86</v>
      </c>
      <c r="DG7" s="25">
        <v>89.21</v>
      </c>
      <c r="DH7" s="25">
        <v>54.76</v>
      </c>
      <c r="DI7" s="25">
        <v>55.57</v>
      </c>
      <c r="DJ7" s="25">
        <v>55.28</v>
      </c>
      <c r="DK7" s="25">
        <v>54.89</v>
      </c>
      <c r="DL7" s="25">
        <v>55.16</v>
      </c>
      <c r="DM7" s="25">
        <v>50.31</v>
      </c>
      <c r="DN7" s="25">
        <v>50.74</v>
      </c>
      <c r="DO7" s="25">
        <v>51.49</v>
      </c>
      <c r="DP7" s="25">
        <v>51.94</v>
      </c>
      <c r="DQ7" s="25">
        <v>52.46</v>
      </c>
      <c r="DR7" s="25">
        <v>52.41</v>
      </c>
      <c r="DS7" s="25">
        <v>34.31</v>
      </c>
      <c r="DT7" s="25">
        <v>35.58</v>
      </c>
      <c r="DU7" s="25">
        <v>35.159999999999997</v>
      </c>
      <c r="DV7" s="25">
        <v>36.25</v>
      </c>
      <c r="DW7" s="25">
        <v>36.83</v>
      </c>
      <c r="DX7" s="25">
        <v>21.34</v>
      </c>
      <c r="DY7" s="25">
        <v>23.27</v>
      </c>
      <c r="DZ7" s="25">
        <v>25.18</v>
      </c>
      <c r="EA7" s="25">
        <v>26.52</v>
      </c>
      <c r="EB7" s="25">
        <v>28.4</v>
      </c>
      <c r="EC7" s="25">
        <v>26.78</v>
      </c>
      <c r="ED7" s="25">
        <v>0.64</v>
      </c>
      <c r="EE7" s="25">
        <v>0.6</v>
      </c>
      <c r="EF7" s="25">
        <v>0.41</v>
      </c>
      <c r="EG7" s="25">
        <v>0.5</v>
      </c>
      <c r="EH7" s="25">
        <v>0.46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2026-02-04T06:58:59Z</cp:lastPrinted>
  <dcterms:created xsi:type="dcterms:W3CDTF">2025-12-12T09:18:44Z</dcterms:created>
  <dcterms:modified xsi:type="dcterms:W3CDTF">2026-02-05T04:03:08Z</dcterms:modified>
</cp:coreProperties>
</file>