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codeName="ThisWorkbook"/>
  <xr:revisionPtr xr6:coauthVersionLast="36" xr6:coauthVersionMax="36" documentId="8_{0815B5FA-EA88-4262-B556-2C8A6641089D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月別" sheetId="3"/>
  </sheets>
  <definedNames>
    <definedName hidden="1" localSheetId="0" name="_xlnm._FilterDatabase">月別!$Q$13:$S$336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3" l="1"/>
  <c r="S14" i="3" s="1"/>
  <c r="S23" i="3" l="1"/>
  <c r="S32" i="3" s="1"/>
  <c r="S41" i="3" s="1"/>
  <c r="S50" i="3" s="1"/>
  <c r="S59" i="3" s="1"/>
  <c r="S68" i="3" s="1"/>
  <c r="W15" i="3"/>
  <c r="L10" i="3"/>
  <c r="C14" i="3"/>
  <c r="C21" i="3"/>
  <c r="C20" i="3"/>
  <c r="C19" i="3"/>
  <c r="C18" i="3"/>
  <c r="C17" i="3"/>
  <c r="C16" i="3"/>
  <c r="C1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S77" i="3" l="1"/>
  <c r="S86" i="3" s="1"/>
  <c r="R23" i="3"/>
  <c r="E14" i="3" a="1"/>
  <c r="E14" i="3" l="1"/>
  <c r="W24" i="3"/>
  <c r="R32" i="3"/>
  <c r="R41" i="3" s="1"/>
  <c r="R50" i="3" s="1"/>
  <c r="R59" i="3" s="1"/>
  <c r="R68" i="3" s="1"/>
  <c r="R77" i="3" s="1"/>
  <c r="R86" i="3" s="1"/>
  <c r="S95" i="3"/>
  <c r="S104" i="3" s="1"/>
  <c r="S113" i="3" s="1"/>
  <c r="S122" i="3" s="1"/>
  <c r="S131" i="3" s="1"/>
  <c r="S140" i="3" s="1"/>
  <c r="S149" i="3" s="1"/>
  <c r="S158" i="3" s="1"/>
  <c r="M14" i="3" l="1"/>
  <c r="F14" i="3"/>
  <c r="R95" i="3"/>
  <c r="R104" i="3" s="1"/>
  <c r="R113" i="3" s="1"/>
  <c r="R122" i="3" s="1"/>
  <c r="R131" i="3" s="1"/>
  <c r="R140" i="3" s="1"/>
  <c r="R149" i="3" s="1"/>
  <c r="R158" i="3" s="1"/>
  <c r="S167" i="3"/>
  <c r="S176" i="3" s="1"/>
  <c r="N14" i="3" l="1"/>
  <c r="O14" i="3"/>
  <c r="R167" i="3"/>
  <c r="R176" i="3" s="1"/>
  <c r="S185" i="3"/>
  <c r="S194" i="3" s="1"/>
  <c r="S203" i="3" s="1"/>
  <c r="I14" i="3" a="1"/>
  <c r="J14" i="3" a="1"/>
  <c r="G14" i="3" a="1"/>
  <c r="H14" i="3" a="1"/>
  <c r="I14" i="3" l="1"/>
  <c r="H14" i="3"/>
  <c r="G14" i="3"/>
  <c r="J14" i="3"/>
  <c r="R185" i="3"/>
  <c r="R194" i="3" s="1"/>
  <c r="R203" i="3" s="1"/>
  <c r="S212" i="3"/>
  <c r="S221" i="3" s="1"/>
  <c r="S230" i="3" s="1"/>
  <c r="S239" i="3" s="1"/>
  <c r="K14" i="3" a="1"/>
  <c r="K14" i="3" l="1"/>
  <c r="L14" i="3" s="1"/>
  <c r="R212" i="3"/>
  <c r="R221" i="3" s="1"/>
  <c r="R230" i="3" s="1"/>
  <c r="R239" i="3" s="1"/>
  <c r="S248" i="3"/>
  <c r="S257" i="3" s="1"/>
  <c r="R248" i="3" l="1"/>
  <c r="R257" i="3" s="1"/>
  <c r="S266" i="3"/>
  <c r="S275" i="3" s="1"/>
  <c r="S284" i="3" s="1"/>
  <c r="R266" i="3" l="1"/>
  <c r="R275" i="3" s="1"/>
  <c r="S293" i="3"/>
  <c r="R284" i="3" l="1"/>
  <c r="U275" i="3"/>
  <c r="R293" i="3"/>
  <c r="S302" i="3"/>
  <c r="S311" i="3" s="1"/>
  <c r="R302" i="3" l="1"/>
  <c r="R311" i="3" s="1"/>
  <c r="S320" i="3"/>
  <c r="R320" i="3" l="1"/>
  <c r="S329" i="3"/>
  <c r="R329" i="3" l="1"/>
  <c r="U329" i="3" s="1"/>
  <c r="B15" i="3" l="1"/>
  <c r="B16" i="3" l="1"/>
  <c r="A15" i="3"/>
  <c r="B17" i="3" l="1"/>
  <c r="A16" i="3"/>
  <c r="B18" i="3" l="1"/>
  <c r="B19" i="3" s="1"/>
  <c r="A17" i="3"/>
  <c r="A18" i="3" l="1"/>
  <c r="B20" i="3"/>
  <c r="A19" i="3" l="1"/>
  <c r="B21" i="3"/>
  <c r="A20" i="3" l="1"/>
  <c r="B22" i="3"/>
  <c r="A21" i="3" l="1"/>
  <c r="B23" i="3"/>
  <c r="A22" i="3" l="1"/>
  <c r="A23" i="3" s="1"/>
  <c r="B24" i="3"/>
  <c r="A24" i="3" l="1"/>
  <c r="B25" i="3"/>
  <c r="A25" i="3" l="1"/>
  <c r="B26" i="3"/>
  <c r="A26" i="3" l="1"/>
  <c r="B27" i="3"/>
  <c r="B28" i="3" l="1"/>
  <c r="A27" i="3"/>
  <c r="B29" i="3" l="1"/>
  <c r="A28" i="3"/>
  <c r="B30" i="3" l="1"/>
  <c r="A29" i="3"/>
  <c r="A30" i="3" l="1"/>
  <c r="B31" i="3"/>
  <c r="A31" i="3" l="1"/>
  <c r="B32" i="3"/>
  <c r="A32" i="3" l="1"/>
  <c r="B33" i="3"/>
  <c r="A33" i="3" l="1"/>
  <c r="B34" i="3"/>
  <c r="A34" i="3" l="1"/>
  <c r="B35" i="3"/>
  <c r="B36" i="3" l="1"/>
  <c r="A35" i="3"/>
  <c r="A36" i="3" l="1"/>
  <c r="B37" i="3"/>
  <c r="A37" i="3" l="1"/>
  <c r="B38" i="3"/>
  <c r="B39" i="3" l="1"/>
  <c r="A38" i="3"/>
  <c r="B40" i="3" l="1"/>
  <c r="A39" i="3"/>
  <c r="A40" i="3" l="1"/>
  <c r="B41" i="3"/>
  <c r="B42" i="3" l="1"/>
  <c r="A41" i="3"/>
  <c r="A42" i="3" l="1"/>
  <c r="B43" i="3"/>
  <c r="A43" i="3" l="1"/>
  <c r="B44" i="3"/>
  <c r="B45" i="3" l="1"/>
  <c r="A44" i="3"/>
  <c r="B46" i="3" l="1"/>
  <c r="A45" i="3"/>
  <c r="E45" i="3" a="1"/>
  <c r="E45" i="3" l="1"/>
  <c r="M45" i="3" s="1"/>
  <c r="B47" i="3"/>
  <c r="A46" i="3"/>
  <c r="F45" i="3" l="1"/>
  <c r="B48" i="3"/>
  <c r="A47" i="3"/>
  <c r="O45" i="3" l="1"/>
  <c r="N45" i="3"/>
  <c r="A48" i="3"/>
  <c r="B49" i="3"/>
  <c r="H45" i="3" a="1"/>
  <c r="G45" i="3" a="1"/>
  <c r="J45" i="3" a="1"/>
  <c r="I45" i="3" a="1"/>
  <c r="I45" i="3" l="1"/>
  <c r="H45" i="3"/>
  <c r="J45" i="3"/>
  <c r="G45" i="3"/>
  <c r="A49" i="3"/>
  <c r="B50" i="3"/>
  <c r="K45" i="3" a="1"/>
  <c r="K45" i="3" l="1"/>
  <c r="L45" i="3" s="1"/>
  <c r="A50" i="3"/>
  <c r="B51" i="3"/>
  <c r="A51" i="3" l="1"/>
  <c r="B52" i="3"/>
  <c r="B53" i="3" l="1"/>
  <c r="A52" i="3"/>
  <c r="B54" i="3" l="1"/>
  <c r="A53" i="3"/>
  <c r="A54" i="3" l="1"/>
  <c r="B55" i="3"/>
  <c r="A55" i="3" l="1"/>
  <c r="B56" i="3"/>
  <c r="B57" i="3" l="1"/>
  <c r="A56" i="3"/>
  <c r="A57" i="3" l="1"/>
  <c r="B58" i="3"/>
  <c r="A58" i="3" l="1"/>
  <c r="B59" i="3"/>
  <c r="B60" i="3" l="1"/>
  <c r="A59" i="3"/>
  <c r="A60" i="3" l="1"/>
  <c r="B61" i="3"/>
  <c r="A61" i="3" l="1"/>
  <c r="B62" i="3"/>
  <c r="B63" i="3" l="1"/>
  <c r="A62" i="3"/>
  <c r="B64" i="3" l="1"/>
  <c r="A63" i="3"/>
  <c r="A64" i="3" l="1"/>
  <c r="B65" i="3"/>
  <c r="B66" i="3" l="1"/>
  <c r="A65" i="3"/>
  <c r="A66" i="3" l="1"/>
  <c r="B67" i="3"/>
  <c r="A67" i="3" l="1"/>
  <c r="B68" i="3"/>
  <c r="B69" i="3" l="1"/>
  <c r="A68" i="3"/>
  <c r="B70" i="3" l="1"/>
  <c r="A69" i="3"/>
  <c r="B71" i="3" l="1"/>
  <c r="A70" i="3"/>
  <c r="B72" i="3" l="1"/>
  <c r="A71" i="3"/>
  <c r="A72" i="3" l="1"/>
  <c r="B73" i="3"/>
  <c r="A73" i="3" l="1"/>
  <c r="B74" i="3"/>
  <c r="A74" i="3" l="1"/>
  <c r="B75" i="3"/>
  <c r="A75" i="3" l="1"/>
  <c r="B76" i="3"/>
  <c r="B77" i="3" l="1"/>
  <c r="A76" i="3"/>
  <c r="B78" i="3" l="1"/>
  <c r="A77" i="3"/>
  <c r="A78" i="3" l="1"/>
  <c r="B79" i="3"/>
  <c r="A79" i="3" l="1"/>
  <c r="B80" i="3"/>
  <c r="B81" i="3" l="1"/>
  <c r="A80" i="3"/>
  <c r="A81" i="3" l="1"/>
  <c r="B82" i="3"/>
  <c r="A82" i="3" l="1"/>
  <c r="B83" i="3"/>
  <c r="B84" i="3" l="1"/>
  <c r="A83" i="3"/>
  <c r="A84" i="3" l="1"/>
  <c r="B85" i="3"/>
  <c r="A85" i="3" l="1"/>
  <c r="B86" i="3"/>
  <c r="B87" i="3" l="1"/>
  <c r="A86" i="3"/>
  <c r="A87" i="3" l="1"/>
  <c r="B88" i="3"/>
  <c r="A88" i="3" l="1"/>
  <c r="B89" i="3"/>
  <c r="B90" i="3" l="1"/>
  <c r="A89" i="3"/>
  <c r="A90" i="3" l="1"/>
  <c r="B91" i="3"/>
  <c r="A91" i="3" l="1"/>
  <c r="B92" i="3"/>
  <c r="B93" i="3" l="1"/>
  <c r="A92" i="3"/>
  <c r="A93" i="3" l="1"/>
  <c r="B94" i="3"/>
  <c r="B95" i="3" l="1"/>
  <c r="A94" i="3"/>
  <c r="B96" i="3" l="1"/>
  <c r="A95" i="3"/>
  <c r="A96" i="3" l="1"/>
  <c r="B97" i="3"/>
  <c r="A97" i="3" l="1"/>
  <c r="B98" i="3"/>
  <c r="A98" i="3" l="1"/>
  <c r="B99" i="3"/>
  <c r="A99" i="3" l="1"/>
  <c r="B100" i="3"/>
  <c r="A100" i="3" l="1"/>
  <c r="B101" i="3"/>
  <c r="B102" i="3" l="1"/>
  <c r="A101" i="3"/>
  <c r="A102" i="3" l="1"/>
  <c r="B103" i="3"/>
  <c r="A103" i="3" l="1"/>
  <c r="B104" i="3"/>
  <c r="B105" i="3" l="1"/>
  <c r="A104" i="3"/>
  <c r="A105" i="3" l="1"/>
  <c r="B106" i="3"/>
  <c r="A106" i="3" l="1"/>
  <c r="B107" i="3"/>
  <c r="B108" i="3" l="1"/>
  <c r="A107" i="3"/>
  <c r="A108" i="3" l="1"/>
  <c r="B109" i="3"/>
  <c r="B110" i="3" l="1"/>
  <c r="A109" i="3"/>
  <c r="B111" i="3" l="1"/>
  <c r="A110" i="3"/>
  <c r="A111" i="3" l="1"/>
  <c r="B112" i="3"/>
  <c r="A112" i="3" l="1"/>
  <c r="B113" i="3"/>
  <c r="U14" i="3"/>
  <c r="B114" i="3" l="1"/>
  <c r="A113" i="3"/>
  <c r="BA15" i="3"/>
  <c r="AZ15" i="3"/>
  <c r="E43" i="3" a="1"/>
  <c r="E44" i="3" a="1"/>
  <c r="E43" i="3" l="1"/>
  <c r="M43" i="3" s="1"/>
  <c r="E44" i="3"/>
  <c r="M44" i="3" s="1"/>
  <c r="W16" i="3"/>
  <c r="A114" i="3"/>
  <c r="B115" i="3"/>
  <c r="AG15" i="3"/>
  <c r="AA15" i="3"/>
  <c r="AQ15" i="3"/>
  <c r="AR15" i="3"/>
  <c r="AW15" i="3"/>
  <c r="AC15" i="3"/>
  <c r="Z15" i="3"/>
  <c r="AI15" i="3"/>
  <c r="AJ15" i="3"/>
  <c r="AB15" i="3"/>
  <c r="AH15" i="3"/>
  <c r="AS15" i="3"/>
  <c r="AD15" i="3"/>
  <c r="AM15" i="3"/>
  <c r="AN15" i="3"/>
  <c r="AP15" i="3"/>
  <c r="AE15" i="3"/>
  <c r="AO15" i="3"/>
  <c r="AT15" i="3"/>
  <c r="AK15" i="3"/>
  <c r="AU15" i="3"/>
  <c r="AV15" i="3"/>
  <c r="AF15" i="3"/>
  <c r="AL15" i="3"/>
  <c r="AX15" i="3"/>
  <c r="AY15" i="3"/>
  <c r="Y15" i="3"/>
  <c r="X15" i="3"/>
  <c r="E31" i="3" a="1"/>
  <c r="E34" i="3" a="1"/>
  <c r="E41" i="3" a="1"/>
  <c r="E15" i="3" a="1"/>
  <c r="E38" i="3" a="1"/>
  <c r="E27" i="3" a="1"/>
  <c r="E36" i="3" a="1"/>
  <c r="E17" i="3" a="1"/>
  <c r="E37" i="3" a="1"/>
  <c r="E18" i="3" a="1"/>
  <c r="E42" i="3" a="1"/>
  <c r="E19" i="3" a="1"/>
  <c r="E25" i="3" a="1"/>
  <c r="E30" i="3" a="1"/>
  <c r="E40" i="3" a="1"/>
  <c r="E28" i="3" a="1"/>
  <c r="E35" i="3" a="1"/>
  <c r="E33" i="3" a="1"/>
  <c r="E29" i="3" a="1"/>
  <c r="E22" i="3" a="1"/>
  <c r="E20" i="3" a="1"/>
  <c r="E24" i="3" a="1"/>
  <c r="E23" i="3" a="1"/>
  <c r="E16" i="3" a="1"/>
  <c r="E21" i="3" a="1"/>
  <c r="E32" i="3" a="1"/>
  <c r="E26" i="3" a="1"/>
  <c r="E39" i="3" a="1"/>
  <c r="E37" i="3" l="1"/>
  <c r="M37" i="3" s="1"/>
  <c r="E32" i="3"/>
  <c r="M32" i="3" s="1"/>
  <c r="E22" i="3"/>
  <c r="M22" i="3" s="1"/>
  <c r="E15" i="3"/>
  <c r="E35" i="3"/>
  <c r="M35" i="3" s="1"/>
  <c r="E42" i="3"/>
  <c r="M42" i="3" s="1"/>
  <c r="E41" i="3"/>
  <c r="M41" i="3" s="1"/>
  <c r="E24" i="3"/>
  <c r="M24" i="3" s="1"/>
  <c r="E36" i="3"/>
  <c r="M36" i="3" s="1"/>
  <c r="E23" i="3"/>
  <c r="M23" i="3" s="1"/>
  <c r="E19" i="3"/>
  <c r="M19" i="3" s="1"/>
  <c r="E25" i="3"/>
  <c r="M25" i="3" s="1"/>
  <c r="E17" i="3"/>
  <c r="M17" i="3" s="1"/>
  <c r="E20" i="3"/>
  <c r="M20" i="3" s="1"/>
  <c r="E40" i="3"/>
  <c r="M40" i="3" s="1"/>
  <c r="E33" i="3"/>
  <c r="M33" i="3" s="1"/>
  <c r="E16" i="3"/>
  <c r="M16" i="3" s="1"/>
  <c r="E31" i="3"/>
  <c r="M31" i="3" s="1"/>
  <c r="E34" i="3"/>
  <c r="M34" i="3" s="1"/>
  <c r="E30" i="3"/>
  <c r="M30" i="3" s="1"/>
  <c r="E18" i="3"/>
  <c r="M18" i="3" s="1"/>
  <c r="E21" i="3"/>
  <c r="M21" i="3" s="1"/>
  <c r="E29" i="3"/>
  <c r="M29" i="3" s="1"/>
  <c r="E39" i="3"/>
  <c r="M39" i="3" s="1"/>
  <c r="E38" i="3"/>
  <c r="M38" i="3" s="1"/>
  <c r="E27" i="3"/>
  <c r="M27" i="3" s="1"/>
  <c r="E28" i="3"/>
  <c r="M28" i="3" s="1"/>
  <c r="E26" i="3"/>
  <c r="M26" i="3" s="1"/>
  <c r="F44" i="3"/>
  <c r="F43" i="3"/>
  <c r="AE16" i="3"/>
  <c r="A115" i="3"/>
  <c r="B116" i="3"/>
  <c r="U23" i="3"/>
  <c r="AB24" i="3"/>
  <c r="AU24" i="3"/>
  <c r="Y24" i="3"/>
  <c r="AX24" i="3"/>
  <c r="AA24" i="3"/>
  <c r="X24" i="3"/>
  <c r="AL24" i="3"/>
  <c r="AW24" i="3"/>
  <c r="AN24" i="3"/>
  <c r="AT24" i="3"/>
  <c r="AK24" i="3"/>
  <c r="AQ24" i="3"/>
  <c r="AS24" i="3"/>
  <c r="AD24" i="3"/>
  <c r="AH24" i="3"/>
  <c r="AO24" i="3"/>
  <c r="Z24" i="3"/>
  <c r="AY24" i="3"/>
  <c r="AR24" i="3"/>
  <c r="AV24" i="3"/>
  <c r="AF24" i="3"/>
  <c r="AZ24" i="3"/>
  <c r="AP24" i="3"/>
  <c r="AE24" i="3"/>
  <c r="AG24" i="3"/>
  <c r="AC24" i="3"/>
  <c r="AJ24" i="3"/>
  <c r="AI24" i="3"/>
  <c r="BA24" i="3"/>
  <c r="BA25" i="3" s="1"/>
  <c r="AM24" i="3"/>
  <c r="AZ16" i="3"/>
  <c r="AA16" i="3"/>
  <c r="AI16" i="3"/>
  <c r="AM16" i="3"/>
  <c r="AQ16" i="3"/>
  <c r="AU16" i="3"/>
  <c r="BA16" i="3"/>
  <c r="Z16" i="3"/>
  <c r="AD16" i="3"/>
  <c r="AH16" i="3"/>
  <c r="AL16" i="3"/>
  <c r="AP16" i="3"/>
  <c r="AT16" i="3"/>
  <c r="AX16" i="3"/>
  <c r="X16" i="3"/>
  <c r="AB16" i="3"/>
  <c r="AF16" i="3"/>
  <c r="AJ16" i="3"/>
  <c r="AN16" i="3"/>
  <c r="AR16" i="3"/>
  <c r="AV16" i="3"/>
  <c r="AY16" i="3"/>
  <c r="Y16" i="3"/>
  <c r="AC16" i="3"/>
  <c r="AG16" i="3"/>
  <c r="AK16" i="3"/>
  <c r="AO16" i="3"/>
  <c r="AS16" i="3"/>
  <c r="AW16" i="3"/>
  <c r="E57" i="3" a="1"/>
  <c r="E55" i="3" a="1"/>
  <c r="E47" i="3" a="1"/>
  <c r="E48" i="3" a="1"/>
  <c r="E62" i="3" a="1"/>
  <c r="E69" i="3" a="1"/>
  <c r="E60" i="3" a="1"/>
  <c r="E75" i="3" a="1"/>
  <c r="E51" i="3" a="1"/>
  <c r="E61" i="3" a="1"/>
  <c r="E53" i="3" a="1"/>
  <c r="E71" i="3" a="1"/>
  <c r="E74" i="3" a="1"/>
  <c r="E70" i="3" a="1"/>
  <c r="E64" i="3" a="1"/>
  <c r="E73" i="3" a="1"/>
  <c r="E56" i="3" a="1"/>
  <c r="E49" i="3" a="1"/>
  <c r="E58" i="3" a="1"/>
  <c r="E68" i="3" a="1"/>
  <c r="E63" i="3" a="1"/>
  <c r="E67" i="3" a="1"/>
  <c r="E66" i="3" a="1"/>
  <c r="E54" i="3" a="1"/>
  <c r="E52" i="3" a="1"/>
  <c r="E50" i="3" a="1"/>
  <c r="E65" i="3" a="1"/>
  <c r="E59" i="3" a="1"/>
  <c r="E46" i="3" a="1"/>
  <c r="E72" i="3" a="1"/>
  <c r="M15" i="3" l="1"/>
  <c r="O43" i="3"/>
  <c r="O44" i="3"/>
  <c r="N43" i="3"/>
  <c r="N44" i="3"/>
  <c r="E46" i="3"/>
  <c r="M46" i="3" s="1"/>
  <c r="E48" i="3"/>
  <c r="M48" i="3" s="1"/>
  <c r="E49" i="3"/>
  <c r="M49" i="3" s="1"/>
  <c r="E47" i="3"/>
  <c r="M47" i="3" s="1"/>
  <c r="F39" i="3"/>
  <c r="F25" i="3"/>
  <c r="G25" i="3" s="1" a="1"/>
  <c r="F29" i="3"/>
  <c r="F19" i="3"/>
  <c r="F21" i="3"/>
  <c r="F23" i="3"/>
  <c r="F30" i="3"/>
  <c r="F24" i="3"/>
  <c r="F31" i="3"/>
  <c r="F42" i="3"/>
  <c r="F16" i="3"/>
  <c r="F35" i="3"/>
  <c r="F26" i="3"/>
  <c r="F15" i="3"/>
  <c r="F28" i="3"/>
  <c r="F40" i="3"/>
  <c r="F22" i="3"/>
  <c r="F18" i="3"/>
  <c r="F36" i="3"/>
  <c r="F41" i="3"/>
  <c r="F27" i="3"/>
  <c r="F20" i="3"/>
  <c r="F32" i="3"/>
  <c r="F34" i="3"/>
  <c r="F33" i="3"/>
  <c r="F38" i="3"/>
  <c r="F17" i="3"/>
  <c r="F37" i="3"/>
  <c r="E50" i="3"/>
  <c r="M50" i="3" s="1"/>
  <c r="E60" i="3"/>
  <c r="E63" i="3"/>
  <c r="M63" i="3" s="1"/>
  <c r="E69" i="3"/>
  <c r="M69" i="3" s="1"/>
  <c r="E64" i="3"/>
  <c r="M64" i="3" s="1"/>
  <c r="E62" i="3"/>
  <c r="M62" i="3" s="1"/>
  <c r="E53" i="3"/>
  <c r="E57" i="3"/>
  <c r="M57" i="3" s="1"/>
  <c r="E58" i="3"/>
  <c r="M58" i="3" s="1"/>
  <c r="E75" i="3"/>
  <c r="M75" i="3" s="1"/>
  <c r="E68" i="3"/>
  <c r="M68" i="3" s="1"/>
  <c r="E66" i="3"/>
  <c r="M66" i="3" s="1"/>
  <c r="E59" i="3"/>
  <c r="M59" i="3" s="1"/>
  <c r="E51" i="3"/>
  <c r="M51" i="3" s="1"/>
  <c r="E73" i="3"/>
  <c r="M73" i="3" s="1"/>
  <c r="E70" i="3"/>
  <c r="M70" i="3" s="1"/>
  <c r="E65" i="3"/>
  <c r="M65" i="3" s="1"/>
  <c r="E72" i="3"/>
  <c r="M72" i="3" s="1"/>
  <c r="E67" i="3"/>
  <c r="M67" i="3" s="1"/>
  <c r="E52" i="3"/>
  <c r="M52" i="3" s="1"/>
  <c r="E54" i="3"/>
  <c r="M54" i="3" s="1"/>
  <c r="E55" i="3"/>
  <c r="M55" i="3" s="1"/>
  <c r="E61" i="3"/>
  <c r="M61" i="3" s="1"/>
  <c r="E56" i="3"/>
  <c r="M56" i="3" s="1"/>
  <c r="E71" i="3"/>
  <c r="M71" i="3" s="1"/>
  <c r="E74" i="3"/>
  <c r="M74" i="3" s="1"/>
  <c r="AF25" i="3"/>
  <c r="AY25" i="3"/>
  <c r="Z25" i="3"/>
  <c r="AI25" i="3"/>
  <c r="AO25" i="3"/>
  <c r="AX25" i="3"/>
  <c r="Y25" i="3"/>
  <c r="AU25" i="3"/>
  <c r="AR25" i="3"/>
  <c r="AM25" i="3"/>
  <c r="X25" i="3"/>
  <c r="AJ25" i="3"/>
  <c r="AG25" i="3"/>
  <c r="AS25" i="3"/>
  <c r="AB25" i="3"/>
  <c r="AE25" i="3"/>
  <c r="AQ25" i="3"/>
  <c r="AD25" i="3"/>
  <c r="AP25" i="3"/>
  <c r="AK25" i="3"/>
  <c r="AN25" i="3"/>
  <c r="AV25" i="3"/>
  <c r="AW25" i="3"/>
  <c r="AL25" i="3"/>
  <c r="AA25" i="3"/>
  <c r="AH25" i="3"/>
  <c r="AC25" i="3"/>
  <c r="AZ25" i="3"/>
  <c r="AT25" i="3"/>
  <c r="A116" i="3"/>
  <c r="B117" i="3"/>
  <c r="W42" i="3"/>
  <c r="U32" i="3"/>
  <c r="W25" i="3"/>
  <c r="AZ33" i="3"/>
  <c r="Y33" i="3"/>
  <c r="AC33" i="3"/>
  <c r="Z33" i="3"/>
  <c r="AJ33" i="3"/>
  <c r="AR33" i="3"/>
  <c r="X33" i="3"/>
  <c r="AW33" i="3"/>
  <c r="AT33" i="3"/>
  <c r="BA33" i="3"/>
  <c r="BA34" i="3" s="1"/>
  <c r="AP33" i="3"/>
  <c r="AE33" i="3"/>
  <c r="AI33" i="3"/>
  <c r="W33" i="3"/>
  <c r="AQ33" i="3"/>
  <c r="AO33" i="3"/>
  <c r="AL33" i="3"/>
  <c r="AS33" i="3"/>
  <c r="AX33" i="3"/>
  <c r="AA33" i="3"/>
  <c r="AN33" i="3"/>
  <c r="AU33" i="3"/>
  <c r="AB33" i="3"/>
  <c r="AG33" i="3"/>
  <c r="AD33" i="3"/>
  <c r="AK33" i="3"/>
  <c r="AH33" i="3"/>
  <c r="AY33" i="3"/>
  <c r="AM33" i="3"/>
  <c r="AV33" i="3"/>
  <c r="AF33" i="3"/>
  <c r="G43" i="3" a="1"/>
  <c r="J43" i="3" a="1"/>
  <c r="H44" i="3" a="1"/>
  <c r="J44" i="3" a="1"/>
  <c r="G44" i="3" a="1"/>
  <c r="I44" i="3" a="1"/>
  <c r="H43" i="3" a="1"/>
  <c r="I43" i="3" a="1"/>
  <c r="E77" i="3" a="1"/>
  <c r="E78" i="3" a="1"/>
  <c r="E90" i="3" a="1"/>
  <c r="E104" i="3" a="1"/>
  <c r="E87" i="3" a="1"/>
  <c r="E103" i="3" a="1"/>
  <c r="E85" i="3" a="1"/>
  <c r="E107" i="3" a="1"/>
  <c r="E100" i="3" a="1"/>
  <c r="E92" i="3" a="1"/>
  <c r="E83" i="3" a="1"/>
  <c r="E106" i="3" a="1"/>
  <c r="E95" i="3" a="1"/>
  <c r="E105" i="3" a="1"/>
  <c r="E76" i="3" a="1"/>
  <c r="E79" i="3" a="1"/>
  <c r="E101" i="3" a="1"/>
  <c r="E99" i="3" a="1"/>
  <c r="E86" i="3" a="1"/>
  <c r="E80" i="3" a="1"/>
  <c r="E88" i="3" a="1"/>
  <c r="E82" i="3" a="1"/>
  <c r="E89" i="3" a="1"/>
  <c r="E102" i="3" a="1"/>
  <c r="E96" i="3" a="1"/>
  <c r="E81" i="3" a="1"/>
  <c r="E91" i="3" a="1"/>
  <c r="E98" i="3" a="1"/>
  <c r="E93" i="3" a="1"/>
  <c r="E84" i="3" a="1"/>
  <c r="E97" i="3" a="1"/>
  <c r="E94" i="3" a="1"/>
  <c r="G25" i="3" l="1"/>
  <c r="N39" i="3"/>
  <c r="N34" i="3"/>
  <c r="N35" i="3"/>
  <c r="N15" i="3"/>
  <c r="O26" i="3"/>
  <c r="N36" i="3"/>
  <c r="N30" i="3"/>
  <c r="O20" i="3"/>
  <c r="O42" i="3"/>
  <c r="O25" i="3"/>
  <c r="N16" i="3"/>
  <c r="N31" i="3"/>
  <c r="N37" i="3"/>
  <c r="N19" i="3"/>
  <c r="N33" i="3"/>
  <c r="N32" i="3"/>
  <c r="O41" i="3"/>
  <c r="O24" i="3"/>
  <c r="N18" i="3"/>
  <c r="O22" i="3"/>
  <c r="N21" i="3"/>
  <c r="O17" i="3"/>
  <c r="O28" i="3"/>
  <c r="O29" i="3"/>
  <c r="I43" i="3"/>
  <c r="J44" i="3"/>
  <c r="I44" i="3"/>
  <c r="G44" i="3"/>
  <c r="H44" i="3"/>
  <c r="J43" i="3"/>
  <c r="H43" i="3"/>
  <c r="G43" i="3"/>
  <c r="O37" i="3"/>
  <c r="O34" i="3"/>
  <c r="O32" i="3"/>
  <c r="O35" i="3"/>
  <c r="O31" i="3"/>
  <c r="N41" i="3"/>
  <c r="O39" i="3"/>
  <c r="N24" i="3"/>
  <c r="O36" i="3"/>
  <c r="O27" i="3"/>
  <c r="O23" i="3"/>
  <c r="O33" i="3"/>
  <c r="N28" i="3"/>
  <c r="O21" i="3"/>
  <c r="O19" i="3"/>
  <c r="N26" i="3"/>
  <c r="N25" i="3"/>
  <c r="O40" i="3"/>
  <c r="O15" i="3"/>
  <c r="N17" i="3"/>
  <c r="N22" i="3"/>
  <c r="O30" i="3"/>
  <c r="N38" i="3"/>
  <c r="F47" i="3"/>
  <c r="F49" i="3"/>
  <c r="N42" i="3"/>
  <c r="F48" i="3"/>
  <c r="F46" i="3"/>
  <c r="N29" i="3"/>
  <c r="O18" i="3"/>
  <c r="N20" i="3"/>
  <c r="O38" i="3"/>
  <c r="N27" i="3"/>
  <c r="N40" i="3"/>
  <c r="O16" i="3"/>
  <c r="N23" i="3"/>
  <c r="F66" i="3"/>
  <c r="F61" i="3"/>
  <c r="F55" i="3"/>
  <c r="F58" i="3"/>
  <c r="F57" i="3"/>
  <c r="F67" i="3"/>
  <c r="F72" i="3"/>
  <c r="F63" i="3"/>
  <c r="F56" i="3"/>
  <c r="F68" i="3"/>
  <c r="F75" i="3"/>
  <c r="F54" i="3"/>
  <c r="F52" i="3"/>
  <c r="F53" i="3"/>
  <c r="F62" i="3"/>
  <c r="F65" i="3"/>
  <c r="F64" i="3"/>
  <c r="F70" i="3"/>
  <c r="F69" i="3"/>
  <c r="F73" i="3"/>
  <c r="F74" i="3"/>
  <c r="F51" i="3"/>
  <c r="F60" i="3"/>
  <c r="F71" i="3"/>
  <c r="F59" i="3"/>
  <c r="F50" i="3"/>
  <c r="E77" i="3"/>
  <c r="M77" i="3" s="1"/>
  <c r="E79" i="3"/>
  <c r="M79" i="3" s="1"/>
  <c r="E80" i="3"/>
  <c r="M80" i="3" s="1"/>
  <c r="E107" i="3"/>
  <c r="M107" i="3" s="1"/>
  <c r="E76" i="3"/>
  <c r="M76" i="3" s="1"/>
  <c r="E78" i="3"/>
  <c r="M78" i="3" s="1"/>
  <c r="E81" i="3"/>
  <c r="M81" i="3" s="1"/>
  <c r="E103" i="3"/>
  <c r="M103" i="3" s="1"/>
  <c r="E95" i="3"/>
  <c r="E100" i="3"/>
  <c r="M100" i="3" s="1"/>
  <c r="E88" i="3"/>
  <c r="M88" i="3" s="1"/>
  <c r="E82" i="3"/>
  <c r="M82" i="3" s="1"/>
  <c r="E92" i="3"/>
  <c r="M92" i="3" s="1"/>
  <c r="E90" i="3"/>
  <c r="M90" i="3" s="1"/>
  <c r="E97" i="3"/>
  <c r="M97" i="3" s="1"/>
  <c r="E96" i="3"/>
  <c r="M96" i="3" s="1"/>
  <c r="E87" i="3"/>
  <c r="M87" i="3" s="1"/>
  <c r="E101" i="3"/>
  <c r="M101" i="3" s="1"/>
  <c r="E106" i="3"/>
  <c r="M106" i="3" s="1"/>
  <c r="E98" i="3"/>
  <c r="M98" i="3" s="1"/>
  <c r="E85" i="3"/>
  <c r="M85" i="3" s="1"/>
  <c r="E102" i="3"/>
  <c r="M102" i="3" s="1"/>
  <c r="E94" i="3"/>
  <c r="M94" i="3" s="1"/>
  <c r="E105" i="3"/>
  <c r="M105" i="3" s="1"/>
  <c r="E104" i="3"/>
  <c r="M104" i="3" s="1"/>
  <c r="E93" i="3"/>
  <c r="M93" i="3" s="1"/>
  <c r="E84" i="3"/>
  <c r="M84" i="3" s="1"/>
  <c r="E89" i="3"/>
  <c r="M89" i="3" s="1"/>
  <c r="E86" i="3"/>
  <c r="M86" i="3" s="1"/>
  <c r="E99" i="3"/>
  <c r="M99" i="3" s="1"/>
  <c r="E91" i="3"/>
  <c r="M91" i="3" s="1"/>
  <c r="E83" i="3"/>
  <c r="M83" i="3" s="1"/>
  <c r="AZ34" i="3"/>
  <c r="AG34" i="3"/>
  <c r="AA34" i="3"/>
  <c r="AW34" i="3"/>
  <c r="AX34" i="3"/>
  <c r="AU34" i="3"/>
  <c r="AD34" i="3"/>
  <c r="AI34" i="3"/>
  <c r="AB34" i="3"/>
  <c r="AP34" i="3"/>
  <c r="X34" i="3"/>
  <c r="AE34" i="3"/>
  <c r="AR34" i="3"/>
  <c r="AN34" i="3"/>
  <c r="AT34" i="3"/>
  <c r="AF34" i="3"/>
  <c r="AV34" i="3"/>
  <c r="AS34" i="3"/>
  <c r="AM34" i="3"/>
  <c r="AL34" i="3"/>
  <c r="AJ34" i="3"/>
  <c r="AY34" i="3"/>
  <c r="AO34" i="3"/>
  <c r="Z34" i="3"/>
  <c r="AH34" i="3"/>
  <c r="AQ34" i="3"/>
  <c r="AC34" i="3"/>
  <c r="AK34" i="3"/>
  <c r="Y34" i="3"/>
  <c r="B118" i="3"/>
  <c r="A117" i="3"/>
  <c r="U41" i="3"/>
  <c r="AZ42" i="3"/>
  <c r="AZ43" i="3" s="1"/>
  <c r="AC42" i="3"/>
  <c r="Z42" i="3"/>
  <c r="AG42" i="3"/>
  <c r="AG43" i="3" s="1"/>
  <c r="AU42" i="3"/>
  <c r="AU43" i="3" s="1"/>
  <c r="AB42" i="3"/>
  <c r="AQ42" i="3"/>
  <c r="AQ43" i="3" s="1"/>
  <c r="AT42" i="3"/>
  <c r="AT43" i="3" s="1"/>
  <c r="BA42" i="3"/>
  <c r="BA43" i="3" s="1"/>
  <c r="AX42" i="3"/>
  <c r="AX43" i="3" s="1"/>
  <c r="Y42" i="3"/>
  <c r="X42" i="3"/>
  <c r="AV42" i="3"/>
  <c r="AV43" i="3" s="1"/>
  <c r="AM42" i="3"/>
  <c r="AM43" i="3" s="1"/>
  <c r="AL42" i="3"/>
  <c r="AL43" i="3" s="1"/>
  <c r="AS42" i="3"/>
  <c r="AS43" i="3" s="1"/>
  <c r="AP42" i="3"/>
  <c r="AP43" i="3" s="1"/>
  <c r="AW42" i="3"/>
  <c r="AW43" i="3" s="1"/>
  <c r="AY42" i="3"/>
  <c r="AY43" i="3" s="1"/>
  <c r="AR42" i="3"/>
  <c r="AR43" i="3" s="1"/>
  <c r="AA42" i="3"/>
  <c r="AI42" i="3"/>
  <c r="AI43" i="3" s="1"/>
  <c r="AD42" i="3"/>
  <c r="AK42" i="3"/>
  <c r="AK43" i="3" s="1"/>
  <c r="AH42" i="3"/>
  <c r="AH43" i="3" s="1"/>
  <c r="AO42" i="3"/>
  <c r="AO43" i="3" s="1"/>
  <c r="AJ42" i="3"/>
  <c r="AJ43" i="3" s="1"/>
  <c r="AE42" i="3"/>
  <c r="AF42" i="3"/>
  <c r="AF43" i="3" s="1"/>
  <c r="AN42" i="3"/>
  <c r="AN43" i="3" s="1"/>
  <c r="W34" i="3"/>
  <c r="J15" i="3" a="1"/>
  <c r="G35" i="3" a="1"/>
  <c r="H37" i="3" a="1"/>
  <c r="G29" i="3" a="1"/>
  <c r="G18" i="3" a="1"/>
  <c r="G27" i="3" a="1"/>
  <c r="I39" i="3" a="1"/>
  <c r="G42" i="3" a="1"/>
  <c r="I38" i="3" a="1"/>
  <c r="J38" i="3" a="1"/>
  <c r="H15" i="3" a="1"/>
  <c r="J28" i="3" a="1"/>
  <c r="I16" i="3" a="1"/>
  <c r="I32" i="3" a="1"/>
  <c r="I41" i="3" a="1"/>
  <c r="H28" i="3" a="1"/>
  <c r="I28" i="3" a="1"/>
  <c r="I27" i="3" a="1"/>
  <c r="J31" i="3" a="1"/>
  <c r="H21" i="3" a="1"/>
  <c r="H16" i="3" a="1"/>
  <c r="I35" i="3" a="1"/>
  <c r="I20" i="3" a="1"/>
  <c r="H24" i="3" a="1"/>
  <c r="I19" i="3" a="1"/>
  <c r="I24" i="3" a="1"/>
  <c r="G34" i="3" a="1"/>
  <c r="H29" i="3" a="1"/>
  <c r="H22" i="3" a="1"/>
  <c r="I31" i="3" a="1"/>
  <c r="G16" i="3" a="1"/>
  <c r="G39" i="3" a="1"/>
  <c r="G38" i="3" a="1"/>
  <c r="G21" i="3" a="1"/>
  <c r="K44" i="3" a="1"/>
  <c r="G26" i="3" a="1"/>
  <c r="J37" i="3" a="1"/>
  <c r="J32" i="3" a="1"/>
  <c r="G15" i="3" a="1"/>
  <c r="H19" i="3" a="1"/>
  <c r="J29" i="3" a="1"/>
  <c r="J17" i="3" a="1"/>
  <c r="I17" i="3" a="1"/>
  <c r="I25" i="3" a="1"/>
  <c r="I15" i="3" a="1"/>
  <c r="J34" i="3" a="1"/>
  <c r="J22" i="3" a="1"/>
  <c r="J16" i="3" a="1"/>
  <c r="J20" i="3" a="1"/>
  <c r="H38" i="3" a="1"/>
  <c r="I18" i="3" a="1"/>
  <c r="H26" i="3" a="1"/>
  <c r="J40" i="3" a="1"/>
  <c r="J24" i="3" a="1"/>
  <c r="G19" i="3" a="1"/>
  <c r="J39" i="3" a="1"/>
  <c r="G22" i="3" a="1"/>
  <c r="G30" i="3" a="1"/>
  <c r="I22" i="3" a="1"/>
  <c r="I42" i="3" a="1"/>
  <c r="H23" i="3" a="1"/>
  <c r="G20" i="3" a="1"/>
  <c r="I34" i="3" a="1"/>
  <c r="J18" i="3" a="1"/>
  <c r="J25" i="3" a="1"/>
  <c r="J36" i="3" a="1"/>
  <c r="H40" i="3" a="1"/>
  <c r="H27" i="3" a="1"/>
  <c r="H41" i="3" a="1"/>
  <c r="G28" i="3" a="1"/>
  <c r="H42" i="3" a="1"/>
  <c r="G40" i="3" a="1"/>
  <c r="J30" i="3" a="1"/>
  <c r="J35" i="3" a="1"/>
  <c r="J21" i="3" a="1"/>
  <c r="I26" i="3" a="1"/>
  <c r="I37" i="3" a="1"/>
  <c r="H25" i="3" a="1"/>
  <c r="H36" i="3" a="1"/>
  <c r="I21" i="3" a="1"/>
  <c r="J33" i="3" a="1"/>
  <c r="H30" i="3" a="1"/>
  <c r="H31" i="3" a="1"/>
  <c r="H33" i="3" a="1"/>
  <c r="I40" i="3" a="1"/>
  <c r="J23" i="3" a="1"/>
  <c r="H34" i="3" a="1"/>
  <c r="J27" i="3" a="1"/>
  <c r="I36" i="3" a="1"/>
  <c r="I33" i="3" a="1"/>
  <c r="G32" i="3" a="1"/>
  <c r="H17" i="3" a="1"/>
  <c r="G37" i="3" a="1"/>
  <c r="J41" i="3" a="1"/>
  <c r="I30" i="3" a="1"/>
  <c r="J19" i="3" a="1"/>
  <c r="G24" i="3" a="1"/>
  <c r="H20" i="3" a="1"/>
  <c r="I29" i="3" a="1"/>
  <c r="H39" i="3" a="1"/>
  <c r="J42" i="3" a="1"/>
  <c r="G23" i="3" a="1"/>
  <c r="G33" i="3" a="1"/>
  <c r="I23" i="3" a="1"/>
  <c r="K43" i="3" a="1"/>
  <c r="J26" i="3" a="1"/>
  <c r="G36" i="3" a="1"/>
  <c r="G41" i="3" a="1"/>
  <c r="G17" i="3" a="1"/>
  <c r="H35" i="3" a="1"/>
  <c r="G31" i="3" a="1"/>
  <c r="H18" i="3" a="1"/>
  <c r="H32" i="3" a="1"/>
  <c r="E112" i="3" a="1"/>
  <c r="E108" i="3" a="1"/>
  <c r="E114" i="3" a="1"/>
  <c r="E111" i="3" a="1"/>
  <c r="E116" i="3" a="1"/>
  <c r="E113" i="3" a="1"/>
  <c r="E109" i="3" a="1"/>
  <c r="E117" i="3" a="1"/>
  <c r="E110" i="3" a="1"/>
  <c r="E115" i="3" a="1"/>
  <c r="I40" i="3" l="1"/>
  <c r="I41" i="3"/>
  <c r="J38" i="3"/>
  <c r="I20" i="3"/>
  <c r="G34" i="3"/>
  <c r="H22" i="3"/>
  <c r="H15" i="3"/>
  <c r="I32" i="3"/>
  <c r="J36" i="3"/>
  <c r="J21" i="3"/>
  <c r="J27" i="3"/>
  <c r="I34" i="3"/>
  <c r="G15" i="3"/>
  <c r="H37" i="3"/>
  <c r="G36" i="3"/>
  <c r="I21" i="3"/>
  <c r="H27" i="3"/>
  <c r="G20" i="3"/>
  <c r="J29" i="3"/>
  <c r="J22" i="3"/>
  <c r="H25" i="3"/>
  <c r="J33" i="3"/>
  <c r="H20" i="3"/>
  <c r="H29" i="3"/>
  <c r="J34" i="3"/>
  <c r="H21" i="3"/>
  <c r="G33" i="3"/>
  <c r="G27" i="3"/>
  <c r="G16" i="3"/>
  <c r="J20" i="3"/>
  <c r="I29" i="3"/>
  <c r="H30" i="3"/>
  <c r="G24" i="3"/>
  <c r="I37" i="3"/>
  <c r="I36" i="3"/>
  <c r="G21" i="3"/>
  <c r="I33" i="3"/>
  <c r="I27" i="3"/>
  <c r="G29" i="3"/>
  <c r="J30" i="3"/>
  <c r="J17" i="3"/>
  <c r="G35" i="3"/>
  <c r="G37" i="3"/>
  <c r="H36" i="3"/>
  <c r="G30" i="3"/>
  <c r="H17" i="3"/>
  <c r="J35" i="3"/>
  <c r="J24" i="3"/>
  <c r="J37" i="3"/>
  <c r="J18" i="3"/>
  <c r="G17" i="3"/>
  <c r="I35" i="3"/>
  <c r="H24" i="3"/>
  <c r="I26" i="3"/>
  <c r="I19" i="3"/>
  <c r="H28" i="3"/>
  <c r="G23" i="3"/>
  <c r="G31" i="3"/>
  <c r="I30" i="3"/>
  <c r="I17" i="3"/>
  <c r="H35" i="3"/>
  <c r="I24" i="3"/>
  <c r="G26" i="3"/>
  <c r="G19" i="3"/>
  <c r="J28" i="3"/>
  <c r="J23" i="3"/>
  <c r="G18" i="3"/>
  <c r="J31" i="3"/>
  <c r="G32" i="3"/>
  <c r="H19" i="3"/>
  <c r="I28" i="3"/>
  <c r="I23" i="3"/>
  <c r="H31" i="3"/>
  <c r="I22" i="3"/>
  <c r="J26" i="3"/>
  <c r="J19" i="3"/>
  <c r="G28" i="3"/>
  <c r="H23" i="3"/>
  <c r="H18" i="3"/>
  <c r="I18" i="3"/>
  <c r="I31" i="3"/>
  <c r="H16" i="3"/>
  <c r="G22" i="3"/>
  <c r="I15" i="3"/>
  <c r="I25" i="3"/>
  <c r="J32" i="3"/>
  <c r="H26" i="3"/>
  <c r="I16" i="3"/>
  <c r="J25" i="3"/>
  <c r="H34" i="3"/>
  <c r="J16" i="3"/>
  <c r="J15" i="3"/>
  <c r="H32" i="3"/>
  <c r="H33" i="3"/>
  <c r="J40" i="3"/>
  <c r="H40" i="3"/>
  <c r="N48" i="3"/>
  <c r="N52" i="3"/>
  <c r="N71" i="3"/>
  <c r="O51" i="3"/>
  <c r="O74" i="3"/>
  <c r="O73" i="3"/>
  <c r="N63" i="3"/>
  <c r="N50" i="3"/>
  <c r="O54" i="3"/>
  <c r="N75" i="3"/>
  <c r="O56" i="3"/>
  <c r="O69" i="3"/>
  <c r="N59" i="3"/>
  <c r="O60" i="3"/>
  <c r="N70" i="3"/>
  <c r="O67" i="3"/>
  <c r="N61" i="3"/>
  <c r="O64" i="3"/>
  <c r="O53" i="3"/>
  <c r="N49" i="3"/>
  <c r="O65" i="3"/>
  <c r="N58" i="3"/>
  <c r="O47" i="3"/>
  <c r="O62" i="3"/>
  <c r="N46" i="3"/>
  <c r="G40" i="3"/>
  <c r="H42" i="3"/>
  <c r="G42" i="3"/>
  <c r="G39" i="3"/>
  <c r="I39" i="3"/>
  <c r="H39" i="3"/>
  <c r="J39" i="3"/>
  <c r="H38" i="3"/>
  <c r="G38" i="3"/>
  <c r="I38" i="3"/>
  <c r="J41" i="3"/>
  <c r="G41" i="3"/>
  <c r="K43" i="3"/>
  <c r="L43" i="3" s="1"/>
  <c r="H41" i="3"/>
  <c r="J42" i="3"/>
  <c r="I42" i="3"/>
  <c r="K44" i="3"/>
  <c r="L44" i="3" s="1"/>
  <c r="O58" i="3"/>
  <c r="O49" i="3"/>
  <c r="N73" i="3"/>
  <c r="O70" i="3"/>
  <c r="N64" i="3"/>
  <c r="O48" i="3"/>
  <c r="O71" i="3"/>
  <c r="O46" i="3"/>
  <c r="O50" i="3"/>
  <c r="N47" i="3"/>
  <c r="O61" i="3"/>
  <c r="N65" i="3"/>
  <c r="N53" i="3"/>
  <c r="N62" i="3"/>
  <c r="O59" i="3"/>
  <c r="O63" i="3"/>
  <c r="F101" i="3"/>
  <c r="F78" i="3"/>
  <c r="F86" i="3"/>
  <c r="F87" i="3"/>
  <c r="F76" i="3"/>
  <c r="F97" i="3"/>
  <c r="F93" i="3"/>
  <c r="F79" i="3"/>
  <c r="N55" i="3"/>
  <c r="F82" i="3"/>
  <c r="F94" i="3"/>
  <c r="F88" i="3"/>
  <c r="N68" i="3"/>
  <c r="F85" i="3"/>
  <c r="F95" i="3"/>
  <c r="F84" i="3"/>
  <c r="F80" i="3"/>
  <c r="F90" i="3"/>
  <c r="N72" i="3"/>
  <c r="F103" i="3"/>
  <c r="O57" i="3"/>
  <c r="O66" i="3"/>
  <c r="F99" i="3"/>
  <c r="F89" i="3"/>
  <c r="F96" i="3"/>
  <c r="F107" i="3"/>
  <c r="N54" i="3"/>
  <c r="O75" i="3"/>
  <c r="O55" i="3"/>
  <c r="F104" i="3"/>
  <c r="F92" i="3"/>
  <c r="F77" i="3"/>
  <c r="N60" i="3"/>
  <c r="N69" i="3"/>
  <c r="O72" i="3"/>
  <c r="F105" i="3"/>
  <c r="F102" i="3"/>
  <c r="F100" i="3"/>
  <c r="N51" i="3"/>
  <c r="O68" i="3"/>
  <c r="N67" i="3"/>
  <c r="F83" i="3"/>
  <c r="F98" i="3"/>
  <c r="F91" i="3"/>
  <c r="F106" i="3"/>
  <c r="F81" i="3"/>
  <c r="N74" i="3"/>
  <c r="O52" i="3"/>
  <c r="N56" i="3"/>
  <c r="N57" i="3"/>
  <c r="N66" i="3"/>
  <c r="E112" i="3"/>
  <c r="M112" i="3" s="1"/>
  <c r="E110" i="3"/>
  <c r="M110" i="3" s="1"/>
  <c r="E113" i="3"/>
  <c r="M113" i="3" s="1"/>
  <c r="E109" i="3"/>
  <c r="M109" i="3" s="1"/>
  <c r="E111" i="3"/>
  <c r="M111" i="3" s="1"/>
  <c r="E108" i="3"/>
  <c r="M108" i="3" s="1"/>
  <c r="E114" i="3"/>
  <c r="M114" i="3" s="1"/>
  <c r="E115" i="3"/>
  <c r="M115" i="3" s="1"/>
  <c r="E117" i="3"/>
  <c r="M117" i="3" s="1"/>
  <c r="E116" i="3"/>
  <c r="M116" i="3" s="1"/>
  <c r="AA43" i="3"/>
  <c r="X43" i="3"/>
  <c r="AD43" i="3"/>
  <c r="Y43" i="3"/>
  <c r="AB43" i="3"/>
  <c r="AE43" i="3"/>
  <c r="Z43" i="3"/>
  <c r="AC43" i="3"/>
  <c r="B119" i="3"/>
  <c r="A118" i="3"/>
  <c r="U50" i="3"/>
  <c r="AG51" i="3"/>
  <c r="AG52" i="3" s="1"/>
  <c r="AN51" i="3"/>
  <c r="AN52" i="3" s="1"/>
  <c r="AM51" i="3"/>
  <c r="AM52" i="3" s="1"/>
  <c r="AZ51" i="3"/>
  <c r="AZ52" i="3" s="1"/>
  <c r="AC51" i="3"/>
  <c r="AC52" i="3" s="1"/>
  <c r="Z51" i="3"/>
  <c r="Z52" i="3" s="1"/>
  <c r="Y51" i="3"/>
  <c r="Y52" i="3" s="1"/>
  <c r="AT51" i="3"/>
  <c r="AT52" i="3" s="1"/>
  <c r="AV51" i="3"/>
  <c r="AV52" i="3" s="1"/>
  <c r="X51" i="3"/>
  <c r="X52" i="3" s="1"/>
  <c r="AJ51" i="3"/>
  <c r="AJ52" i="3" s="1"/>
  <c r="BA51" i="3"/>
  <c r="BA52" i="3" s="1"/>
  <c r="AX51" i="3"/>
  <c r="AX52" i="3" s="1"/>
  <c r="AW51" i="3"/>
  <c r="AW52" i="3" s="1"/>
  <c r="AL51" i="3"/>
  <c r="AL52" i="3" s="1"/>
  <c r="AU51" i="3"/>
  <c r="AU52" i="3" s="1"/>
  <c r="AI51" i="3"/>
  <c r="AI52" i="3" s="1"/>
  <c r="AR51" i="3"/>
  <c r="AR52" i="3" s="1"/>
  <c r="W51" i="3"/>
  <c r="AS51" i="3"/>
  <c r="AS52" i="3" s="1"/>
  <c r="AP51" i="3"/>
  <c r="AP52" i="3" s="1"/>
  <c r="AO51" i="3"/>
  <c r="AO52" i="3" s="1"/>
  <c r="AD51" i="3"/>
  <c r="AD52" i="3" s="1"/>
  <c r="AQ51" i="3"/>
  <c r="AQ52" i="3" s="1"/>
  <c r="AY51" i="3"/>
  <c r="AY52" i="3" s="1"/>
  <c r="AB51" i="3"/>
  <c r="AB52" i="3" s="1"/>
  <c r="AE51" i="3"/>
  <c r="AE52" i="3" s="1"/>
  <c r="AK51" i="3"/>
  <c r="AK52" i="3" s="1"/>
  <c r="AH51" i="3"/>
  <c r="AH52" i="3" s="1"/>
  <c r="AF51" i="3"/>
  <c r="AF52" i="3" s="1"/>
  <c r="AA51" i="3"/>
  <c r="AA52" i="3" s="1"/>
  <c r="W43" i="3"/>
  <c r="J75" i="3" a="1"/>
  <c r="H75" i="3" a="1"/>
  <c r="G75" i="3" a="1"/>
  <c r="I75" i="3" a="1"/>
  <c r="J74" i="3" a="1"/>
  <c r="G59" i="3" a="1"/>
  <c r="G51" i="3" a="1"/>
  <c r="J54" i="3" a="1"/>
  <c r="I54" i="3" a="1"/>
  <c r="H48" i="3" a="1"/>
  <c r="G60" i="3" a="1"/>
  <c r="K20" i="3" a="1"/>
  <c r="H71" i="3" a="1"/>
  <c r="K19" i="3" a="1"/>
  <c r="K28" i="3" a="1"/>
  <c r="G65" i="3" a="1"/>
  <c r="H59" i="3" a="1"/>
  <c r="G72" i="3" a="1"/>
  <c r="J62" i="3" a="1"/>
  <c r="H74" i="3" a="1"/>
  <c r="H70" i="3" a="1"/>
  <c r="H66" i="3" a="1"/>
  <c r="K18" i="3" a="1"/>
  <c r="G69" i="3" a="1"/>
  <c r="I59" i="3" a="1"/>
  <c r="G57" i="3" a="1"/>
  <c r="H53" i="3" a="1"/>
  <c r="J67" i="3" a="1"/>
  <c r="J51" i="3" a="1"/>
  <c r="G54" i="3" a="1"/>
  <c r="I70" i="3" a="1"/>
  <c r="K42" i="3" a="1"/>
  <c r="J72" i="3" a="1"/>
  <c r="J55" i="3" a="1"/>
  <c r="J64" i="3" a="1"/>
  <c r="J47" i="3" a="1"/>
  <c r="I74" i="3" a="1"/>
  <c r="H61" i="3" a="1"/>
  <c r="G68" i="3" a="1"/>
  <c r="J49" i="3" a="1"/>
  <c r="G62" i="3" a="1"/>
  <c r="J57" i="3" a="1"/>
  <c r="G67" i="3" a="1"/>
  <c r="J52" i="3" a="1"/>
  <c r="I48" i="3" a="1"/>
  <c r="I69" i="3" a="1"/>
  <c r="G63" i="3" a="1"/>
  <c r="H68" i="3" a="1"/>
  <c r="I73" i="3" a="1"/>
  <c r="H47" i="3" a="1"/>
  <c r="G48" i="3" a="1"/>
  <c r="I65" i="3" a="1"/>
  <c r="J58" i="3" a="1"/>
  <c r="H56" i="3" a="1"/>
  <c r="G49" i="3" a="1"/>
  <c r="I60" i="3" a="1"/>
  <c r="J69" i="3" a="1"/>
  <c r="J68" i="3" a="1"/>
  <c r="J71" i="3" a="1"/>
  <c r="H62" i="3" a="1"/>
  <c r="I56" i="3" a="1"/>
  <c r="G61" i="3" a="1"/>
  <c r="G74" i="3" a="1"/>
  <c r="G46" i="3" a="1"/>
  <c r="I55" i="3" a="1"/>
  <c r="I46" i="3" a="1"/>
  <c r="H51" i="3" a="1"/>
  <c r="G71" i="3" a="1"/>
  <c r="J59" i="3" a="1"/>
  <c r="I62" i="3" a="1"/>
  <c r="I68" i="3" a="1"/>
  <c r="J61" i="3" a="1"/>
  <c r="K25" i="3" a="1"/>
  <c r="I53" i="3" a="1"/>
  <c r="I47" i="3" a="1"/>
  <c r="G73" i="3" a="1"/>
  <c r="K17" i="3" a="1"/>
  <c r="G58" i="3" a="1"/>
  <c r="H63" i="3" a="1"/>
  <c r="H46" i="3" a="1"/>
  <c r="I52" i="3" a="1"/>
  <c r="I58" i="3" a="1"/>
  <c r="K29" i="3" a="1"/>
  <c r="H50" i="3" a="1"/>
  <c r="J70" i="3" a="1"/>
  <c r="G55" i="3" a="1"/>
  <c r="G64" i="3" a="1"/>
  <c r="H64" i="3" a="1"/>
  <c r="H69" i="3" a="1"/>
  <c r="I66" i="3" a="1"/>
  <c r="H67" i="3" a="1"/>
  <c r="J50" i="3" a="1"/>
  <c r="J73" i="3" a="1"/>
  <c r="I61" i="3" a="1"/>
  <c r="K39" i="3" a="1"/>
  <c r="K16" i="3" a="1"/>
  <c r="J60" i="3" a="1"/>
  <c r="H57" i="3" a="1"/>
  <c r="J65" i="3" a="1"/>
  <c r="H49" i="3" a="1"/>
  <c r="J66" i="3" a="1"/>
  <c r="K38" i="3" a="1"/>
  <c r="G52" i="3" a="1"/>
  <c r="I64" i="3" a="1"/>
  <c r="G56" i="3" a="1"/>
  <c r="K31" i="3" a="1"/>
  <c r="H65" i="3" a="1"/>
  <c r="H73" i="3" a="1"/>
  <c r="H72" i="3" a="1"/>
  <c r="H52" i="3" a="1"/>
  <c r="G66" i="3" a="1"/>
  <c r="H54" i="3" a="1"/>
  <c r="I50" i="3" a="1"/>
  <c r="K37" i="3" a="1"/>
  <c r="G50" i="3" a="1"/>
  <c r="I51" i="3" a="1"/>
  <c r="K22" i="3" a="1"/>
  <c r="J46" i="3" a="1"/>
  <c r="G47" i="3" a="1"/>
  <c r="K23" i="3" a="1"/>
  <c r="J56" i="3" a="1"/>
  <c r="K26" i="3" a="1"/>
  <c r="J63" i="3" a="1"/>
  <c r="H58" i="3" a="1"/>
  <c r="H55" i="3" a="1"/>
  <c r="J48" i="3" a="1"/>
  <c r="I72" i="3" a="1"/>
  <c r="J53" i="3" a="1"/>
  <c r="K30" i="3" a="1"/>
  <c r="K34" i="3" a="1"/>
  <c r="I67" i="3" a="1"/>
  <c r="G70" i="3" a="1"/>
  <c r="I49" i="3" a="1"/>
  <c r="H60" i="3" a="1"/>
  <c r="I71" i="3" a="1"/>
  <c r="I63" i="3" a="1"/>
  <c r="G53" i="3" a="1"/>
  <c r="I57" i="3" a="1"/>
  <c r="K32" i="3" a="1"/>
  <c r="K15" i="3" a="1"/>
  <c r="K36" i="3" a="1"/>
  <c r="K33" i="3" a="1"/>
  <c r="K27" i="3" a="1"/>
  <c r="K35" i="3" a="1"/>
  <c r="K24" i="3" a="1"/>
  <c r="K41" i="3" a="1"/>
  <c r="K21" i="3" a="1"/>
  <c r="E118" i="3" a="1"/>
  <c r="J47" i="3" l="1"/>
  <c r="I48" i="3"/>
  <c r="J46" i="3"/>
  <c r="K38" i="3"/>
  <c r="L38" i="3" s="1"/>
  <c r="I47" i="3"/>
  <c r="H47" i="3"/>
  <c r="J75" i="3"/>
  <c r="G75" i="3"/>
  <c r="I75" i="3"/>
  <c r="H75" i="3"/>
  <c r="K32" i="3"/>
  <c r="L32" i="3" s="1"/>
  <c r="K18" i="3"/>
  <c r="L18" i="3" s="1"/>
  <c r="K37" i="3"/>
  <c r="L37" i="3" s="1"/>
  <c r="K34" i="3"/>
  <c r="L34" i="3" s="1"/>
  <c r="K24" i="3"/>
  <c r="L24" i="3" s="1"/>
  <c r="K35" i="3"/>
  <c r="L35" i="3" s="1"/>
  <c r="K27" i="3"/>
  <c r="L27" i="3" s="1"/>
  <c r="K33" i="3"/>
  <c r="L33" i="3" s="1"/>
  <c r="K21" i="3"/>
  <c r="L21" i="3" s="1"/>
  <c r="K36" i="3"/>
  <c r="L36" i="3" s="1"/>
  <c r="K15" i="3"/>
  <c r="L15" i="3" s="1"/>
  <c r="K31" i="3"/>
  <c r="L31" i="3" s="1"/>
  <c r="K22" i="3"/>
  <c r="L22" i="3" s="1"/>
  <c r="K16" i="3"/>
  <c r="L16" i="3" s="1"/>
  <c r="K29" i="3"/>
  <c r="L29" i="3" s="1"/>
  <c r="K23" i="3"/>
  <c r="L23" i="3" s="1"/>
  <c r="K20" i="3"/>
  <c r="L20" i="3" s="1"/>
  <c r="K25" i="3"/>
  <c r="L25" i="3" s="1"/>
  <c r="K28" i="3"/>
  <c r="L28" i="3" s="1"/>
  <c r="K17" i="3"/>
  <c r="L17" i="3" s="1"/>
  <c r="K19" i="3"/>
  <c r="L19" i="3" s="1"/>
  <c r="K30" i="3"/>
  <c r="L30" i="3" s="1"/>
  <c r="K26" i="3"/>
  <c r="L26" i="3" s="1"/>
  <c r="H48" i="3"/>
  <c r="H46" i="3"/>
  <c r="G48" i="3"/>
  <c r="I46" i="3"/>
  <c r="G46" i="3"/>
  <c r="J48" i="3"/>
  <c r="O105" i="3"/>
  <c r="N76" i="3"/>
  <c r="N97" i="3"/>
  <c r="O87" i="3"/>
  <c r="N81" i="3"/>
  <c r="N86" i="3"/>
  <c r="N107" i="3"/>
  <c r="N77" i="3"/>
  <c r="N92" i="3"/>
  <c r="O89" i="3"/>
  <c r="O88" i="3"/>
  <c r="N90" i="3"/>
  <c r="O85" i="3"/>
  <c r="N94" i="3"/>
  <c r="O78" i="3"/>
  <c r="N84" i="3"/>
  <c r="O91" i="3"/>
  <c r="O83" i="3"/>
  <c r="N93" i="3"/>
  <c r="N102" i="3"/>
  <c r="N95" i="3"/>
  <c r="N106" i="3"/>
  <c r="N96" i="3"/>
  <c r="N101" i="3"/>
  <c r="O104" i="3"/>
  <c r="N99" i="3"/>
  <c r="N103" i="3"/>
  <c r="N79" i="3"/>
  <c r="G49" i="3"/>
  <c r="I49" i="3"/>
  <c r="G47" i="3"/>
  <c r="H49" i="3"/>
  <c r="J49" i="3"/>
  <c r="K39" i="3"/>
  <c r="L39" i="3" s="1"/>
  <c r="K42" i="3"/>
  <c r="L42" i="3" s="1"/>
  <c r="K41" i="3"/>
  <c r="L41" i="3" s="1"/>
  <c r="O106" i="3"/>
  <c r="O79" i="3"/>
  <c r="O103" i="3"/>
  <c r="N78" i="3"/>
  <c r="O86" i="3"/>
  <c r="O102" i="3"/>
  <c r="O99" i="3"/>
  <c r="N91" i="3"/>
  <c r="N88" i="3"/>
  <c r="O77" i="3"/>
  <c r="O76" i="3"/>
  <c r="N105" i="3"/>
  <c r="N89" i="3"/>
  <c r="O95" i="3"/>
  <c r="N87" i="3"/>
  <c r="G58" i="3"/>
  <c r="J64" i="3"/>
  <c r="H65" i="3"/>
  <c r="I57" i="3"/>
  <c r="I67" i="3"/>
  <c r="I61" i="3"/>
  <c r="J58" i="3"/>
  <c r="G60" i="3"/>
  <c r="I54" i="3"/>
  <c r="J71" i="3"/>
  <c r="I51" i="3"/>
  <c r="J50" i="3"/>
  <c r="H60" i="3"/>
  <c r="I71" i="3"/>
  <c r="I68" i="3"/>
  <c r="J59" i="3"/>
  <c r="G74" i="3"/>
  <c r="H51" i="3"/>
  <c r="J62" i="3"/>
  <c r="I59" i="3"/>
  <c r="H53" i="3"/>
  <c r="I60" i="3"/>
  <c r="G54" i="3"/>
  <c r="H71" i="3"/>
  <c r="J73" i="3"/>
  <c r="H59" i="3"/>
  <c r="I50" i="3"/>
  <c r="J60" i="3"/>
  <c r="G69" i="3"/>
  <c r="I63" i="3"/>
  <c r="J51" i="3"/>
  <c r="H69" i="3"/>
  <c r="G63" i="3"/>
  <c r="H66" i="3"/>
  <c r="H73" i="3"/>
  <c r="H64" i="3"/>
  <c r="G59" i="3"/>
  <c r="G52" i="3"/>
  <c r="J67" i="3"/>
  <c r="J72" i="3"/>
  <c r="J63" i="3"/>
  <c r="I70" i="3"/>
  <c r="H58" i="3"/>
  <c r="G72" i="3"/>
  <c r="I55" i="3"/>
  <c r="H56" i="3"/>
  <c r="G55" i="3"/>
  <c r="G64" i="3"/>
  <c r="G71" i="3"/>
  <c r="J55" i="3"/>
  <c r="J65" i="3"/>
  <c r="J57" i="3"/>
  <c r="G53" i="3"/>
  <c r="H54" i="3"/>
  <c r="G62" i="3"/>
  <c r="J53" i="3"/>
  <c r="G56" i="3"/>
  <c r="J52" i="3"/>
  <c r="H67" i="3"/>
  <c r="G66" i="3"/>
  <c r="H70" i="3"/>
  <c r="I62" i="3"/>
  <c r="G67" i="3"/>
  <c r="G61" i="3"/>
  <c r="H62" i="3"/>
  <c r="I74" i="3"/>
  <c r="G65" i="3"/>
  <c r="I69" i="3"/>
  <c r="J56" i="3"/>
  <c r="J61" i="3"/>
  <c r="J68" i="3"/>
  <c r="J74" i="3"/>
  <c r="J69" i="3"/>
  <c r="I56" i="3"/>
  <c r="H57" i="3"/>
  <c r="G51" i="3"/>
  <c r="H50" i="3"/>
  <c r="J54" i="3"/>
  <c r="H61" i="3"/>
  <c r="H68" i="3"/>
  <c r="H55" i="3"/>
  <c r="I73" i="3"/>
  <c r="H74" i="3"/>
  <c r="G57" i="3"/>
  <c r="I66" i="3"/>
  <c r="G68" i="3"/>
  <c r="G73" i="3"/>
  <c r="I53" i="3"/>
  <c r="G50" i="3"/>
  <c r="I64" i="3"/>
  <c r="I52" i="3"/>
  <c r="I65" i="3"/>
  <c r="I72" i="3"/>
  <c r="J66" i="3"/>
  <c r="J70" i="3"/>
  <c r="H52" i="3"/>
  <c r="H72" i="3"/>
  <c r="H63" i="3"/>
  <c r="G70" i="3"/>
  <c r="I58" i="3"/>
  <c r="F111" i="3"/>
  <c r="F113" i="3"/>
  <c r="F112" i="3"/>
  <c r="O90" i="3"/>
  <c r="F117" i="3"/>
  <c r="O98" i="3"/>
  <c r="O96" i="3"/>
  <c r="O97" i="3"/>
  <c r="F115" i="3"/>
  <c r="N98" i="3"/>
  <c r="O92" i="3"/>
  <c r="N82" i="3"/>
  <c r="F109" i="3"/>
  <c r="O107" i="3"/>
  <c r="N80" i="3"/>
  <c r="F110" i="3"/>
  <c r="O80" i="3"/>
  <c r="O84" i="3"/>
  <c r="F116" i="3"/>
  <c r="F114" i="3"/>
  <c r="O100" i="3"/>
  <c r="O82" i="3"/>
  <c r="F108" i="3"/>
  <c r="O81" i="3"/>
  <c r="N83" i="3"/>
  <c r="N100" i="3"/>
  <c r="N104" i="3"/>
  <c r="N85" i="3"/>
  <c r="O94" i="3"/>
  <c r="O93" i="3"/>
  <c r="O101" i="3"/>
  <c r="E118" i="3"/>
  <c r="M118" i="3" s="1"/>
  <c r="B120" i="3"/>
  <c r="A119" i="3"/>
  <c r="U59" i="3"/>
  <c r="AM60" i="3"/>
  <c r="AM61" i="3" s="1"/>
  <c r="AK60" i="3"/>
  <c r="AK61" i="3" s="1"/>
  <c r="BA60" i="3"/>
  <c r="BA61" i="3" s="1"/>
  <c r="AF60" i="3"/>
  <c r="AF61" i="3" s="1"/>
  <c r="X60" i="3"/>
  <c r="X61" i="3" s="1"/>
  <c r="AR60" i="3"/>
  <c r="AR61" i="3" s="1"/>
  <c r="AE60" i="3"/>
  <c r="AE61" i="3" s="1"/>
  <c r="AO60" i="3"/>
  <c r="AO61" i="3" s="1"/>
  <c r="AJ60" i="3"/>
  <c r="AJ61" i="3" s="1"/>
  <c r="AZ60" i="3"/>
  <c r="AZ61" i="3" s="1"/>
  <c r="AX60" i="3"/>
  <c r="AX61" i="3" s="1"/>
  <c r="AY60" i="3"/>
  <c r="AY61" i="3" s="1"/>
  <c r="AC60" i="3"/>
  <c r="AC61" i="3" s="1"/>
  <c r="AW60" i="3"/>
  <c r="AW61" i="3" s="1"/>
  <c r="AH60" i="3"/>
  <c r="AH61" i="3" s="1"/>
  <c r="AQ60" i="3"/>
  <c r="AQ61" i="3" s="1"/>
  <c r="AU60" i="3"/>
  <c r="AU61" i="3" s="1"/>
  <c r="Z60" i="3"/>
  <c r="Z61" i="3" s="1"/>
  <c r="W60" i="3"/>
  <c r="AA60" i="3"/>
  <c r="AA61" i="3" s="1"/>
  <c r="AD60" i="3"/>
  <c r="AD61" i="3" s="1"/>
  <c r="AG60" i="3"/>
  <c r="AG61" i="3" s="1"/>
  <c r="AL60" i="3"/>
  <c r="AL61" i="3" s="1"/>
  <c r="Y60" i="3"/>
  <c r="Y61" i="3" s="1"/>
  <c r="AN60" i="3"/>
  <c r="AN61" i="3" s="1"/>
  <c r="AT60" i="3"/>
  <c r="AT61" i="3" s="1"/>
  <c r="AI60" i="3"/>
  <c r="AI61" i="3" s="1"/>
  <c r="AB60" i="3"/>
  <c r="AB61" i="3" s="1"/>
  <c r="AV60" i="3"/>
  <c r="AV61" i="3" s="1"/>
  <c r="AP60" i="3"/>
  <c r="AP61" i="3" s="1"/>
  <c r="AS60" i="3"/>
  <c r="AS61" i="3" s="1"/>
  <c r="W52" i="3"/>
  <c r="K75" i="3" a="1"/>
  <c r="J79" i="3" a="1"/>
  <c r="G92" i="3" a="1"/>
  <c r="H102" i="3" a="1"/>
  <c r="H97" i="3" a="1"/>
  <c r="I90" i="3" a="1"/>
  <c r="G87" i="3" a="1"/>
  <c r="J106" i="3" a="1"/>
  <c r="G107" i="3" a="1"/>
  <c r="H88" i="3" a="1"/>
  <c r="I79" i="3" a="1"/>
  <c r="K55" i="3" a="1"/>
  <c r="K48" i="3" a="1"/>
  <c r="I86" i="3" a="1"/>
  <c r="J82" i="3" a="1"/>
  <c r="J84" i="3" a="1"/>
  <c r="K71" i="3" a="1"/>
  <c r="H85" i="3" a="1"/>
  <c r="I85" i="3" a="1"/>
  <c r="J80" i="3" a="1"/>
  <c r="J92" i="3" a="1"/>
  <c r="K64" i="3" a="1"/>
  <c r="G77" i="3" a="1"/>
  <c r="K70" i="3" a="1"/>
  <c r="I83" i="3" a="1"/>
  <c r="J98" i="3" a="1"/>
  <c r="G90" i="3" a="1"/>
  <c r="J102" i="3" a="1"/>
  <c r="I101" i="3" a="1"/>
  <c r="K51" i="3" a="1"/>
  <c r="J77" i="3" a="1"/>
  <c r="H89" i="3" a="1"/>
  <c r="H76" i="3" a="1"/>
  <c r="I103" i="3" a="1"/>
  <c r="K68" i="3" a="1"/>
  <c r="I91" i="3" a="1"/>
  <c r="H104" i="3" a="1"/>
  <c r="K67" i="3" a="1"/>
  <c r="G81" i="3" a="1"/>
  <c r="K56" i="3" a="1"/>
  <c r="I95" i="3" a="1"/>
  <c r="H107" i="3" a="1"/>
  <c r="I78" i="3" a="1"/>
  <c r="H86" i="3" a="1"/>
  <c r="G105" i="3" a="1"/>
  <c r="K74" i="3" a="1"/>
  <c r="H96" i="3" a="1"/>
  <c r="J76" i="3" a="1"/>
  <c r="J81" i="3" a="1"/>
  <c r="I89" i="3" a="1"/>
  <c r="I102" i="3" a="1"/>
  <c r="G96" i="3" a="1"/>
  <c r="I94" i="3" a="1"/>
  <c r="G89" i="3" a="1"/>
  <c r="I92" i="3" a="1"/>
  <c r="H103" i="3" a="1"/>
  <c r="H98" i="3" a="1"/>
  <c r="G98" i="3" a="1"/>
  <c r="J89" i="3" a="1"/>
  <c r="J90" i="3" a="1"/>
  <c r="J78" i="3" a="1"/>
  <c r="G76" i="3" a="1"/>
  <c r="G97" i="3" a="1"/>
  <c r="I99" i="3" a="1"/>
  <c r="J97" i="3" a="1"/>
  <c r="H95" i="3" a="1"/>
  <c r="J88" i="3" a="1"/>
  <c r="G91" i="3" a="1"/>
  <c r="H83" i="3" a="1"/>
  <c r="J93" i="3" a="1"/>
  <c r="G100" i="3" a="1"/>
  <c r="J94" i="3" a="1"/>
  <c r="I107" i="3" a="1"/>
  <c r="G99" i="3" a="1"/>
  <c r="K46" i="3" a="1"/>
  <c r="I76" i="3" a="1"/>
  <c r="H94" i="3" a="1"/>
  <c r="G78" i="3" a="1"/>
  <c r="J104" i="3" a="1"/>
  <c r="H100" i="3" a="1"/>
  <c r="J96" i="3" a="1"/>
  <c r="H92" i="3" a="1"/>
  <c r="H93" i="3" a="1"/>
  <c r="H80" i="3" a="1"/>
  <c r="H106" i="3" a="1"/>
  <c r="H77" i="3" a="1"/>
  <c r="J100" i="3" a="1"/>
  <c r="I81" i="3" a="1"/>
  <c r="I96" i="3" a="1"/>
  <c r="H82" i="3" a="1"/>
  <c r="I82" i="3" a="1"/>
  <c r="G93" i="3" a="1"/>
  <c r="G84" i="3" a="1"/>
  <c r="H99" i="3" a="1"/>
  <c r="G102" i="3" a="1"/>
  <c r="G101" i="3" a="1"/>
  <c r="J95" i="3" a="1"/>
  <c r="J91" i="3" a="1"/>
  <c r="J103" i="3" a="1"/>
  <c r="K40" i="3" a="1"/>
  <c r="I104" i="3" a="1"/>
  <c r="J85" i="3" a="1"/>
  <c r="G94" i="3" a="1"/>
  <c r="G88" i="3" a="1"/>
  <c r="J87" i="3" a="1"/>
  <c r="K50" i="3" a="1"/>
  <c r="G95" i="3" a="1"/>
  <c r="G85" i="3" a="1"/>
  <c r="I88" i="3" a="1"/>
  <c r="J83" i="3" a="1"/>
  <c r="K66" i="3" a="1"/>
  <c r="G103" i="3" a="1"/>
  <c r="K52" i="3" a="1"/>
  <c r="H91" i="3" a="1"/>
  <c r="I98" i="3" a="1"/>
  <c r="H90" i="3" a="1"/>
  <c r="I77" i="3" a="1"/>
  <c r="J86" i="3" a="1"/>
  <c r="K69" i="3" a="1"/>
  <c r="H79" i="3" a="1"/>
  <c r="J101" i="3" a="1"/>
  <c r="H81" i="3" a="1"/>
  <c r="H105" i="3" a="1"/>
  <c r="H84" i="3" a="1"/>
  <c r="H78" i="3" a="1"/>
  <c r="G106" i="3" a="1"/>
  <c r="K47" i="3" a="1"/>
  <c r="I87" i="3" a="1"/>
  <c r="G104" i="3" a="1"/>
  <c r="G86" i="3" a="1"/>
  <c r="I100" i="3" a="1"/>
  <c r="G82" i="3" a="1"/>
  <c r="G79" i="3" a="1"/>
  <c r="I105" i="3" a="1"/>
  <c r="K53" i="3" a="1"/>
  <c r="H87" i="3" a="1"/>
  <c r="I80" i="3" a="1"/>
  <c r="G80" i="3" a="1"/>
  <c r="I84" i="3" a="1"/>
  <c r="I106" i="3" a="1"/>
  <c r="K57" i="3" a="1"/>
  <c r="J99" i="3" a="1"/>
  <c r="I97" i="3" a="1"/>
  <c r="G83" i="3" a="1"/>
  <c r="J105" i="3" a="1"/>
  <c r="K72" i="3" a="1"/>
  <c r="J107" i="3" a="1"/>
  <c r="I93" i="3" a="1"/>
  <c r="H101" i="3" a="1"/>
  <c r="K65" i="3" a="1"/>
  <c r="K61" i="3" a="1"/>
  <c r="K73" i="3" a="1"/>
  <c r="K59" i="3" a="1"/>
  <c r="K60" i="3" a="1"/>
  <c r="K63" i="3" a="1"/>
  <c r="K49" i="3" a="1"/>
  <c r="K54" i="3" a="1"/>
  <c r="K58" i="3" a="1"/>
  <c r="K62" i="3" a="1"/>
  <c r="E119" i="3" a="1"/>
  <c r="K46" i="3" l="1"/>
  <c r="L46" i="3" s="1"/>
  <c r="K47" i="3"/>
  <c r="L47" i="3" s="1"/>
  <c r="K40" i="3"/>
  <c r="L40" i="3" s="1"/>
  <c r="K75" i="3"/>
  <c r="L75" i="3" s="1"/>
  <c r="J105" i="3"/>
  <c r="H104" i="3"/>
  <c r="G105" i="3"/>
  <c r="H105" i="3"/>
  <c r="J98" i="3"/>
  <c r="H101" i="3"/>
  <c r="I99" i="3"/>
  <c r="I98" i="3"/>
  <c r="J101" i="3"/>
  <c r="G99" i="3"/>
  <c r="G98" i="3"/>
  <c r="H102" i="3"/>
  <c r="H100" i="3"/>
  <c r="G101" i="3"/>
  <c r="G102" i="3"/>
  <c r="G106" i="3"/>
  <c r="G107" i="3"/>
  <c r="I104" i="3"/>
  <c r="H103" i="3"/>
  <c r="J107" i="3"/>
  <c r="I107" i="3"/>
  <c r="G103" i="3"/>
  <c r="J99" i="3"/>
  <c r="H99" i="3"/>
  <c r="H98" i="3"/>
  <c r="I102" i="3"/>
  <c r="H106" i="3"/>
  <c r="J106" i="3"/>
  <c r="G100" i="3"/>
  <c r="J104" i="3"/>
  <c r="I103" i="3"/>
  <c r="I106" i="3"/>
  <c r="J100" i="3"/>
  <c r="G104" i="3"/>
  <c r="H107" i="3"/>
  <c r="I100" i="3"/>
  <c r="I105" i="3"/>
  <c r="J103" i="3"/>
  <c r="I101" i="3"/>
  <c r="J102" i="3"/>
  <c r="K48" i="3"/>
  <c r="L48" i="3" s="1"/>
  <c r="N114" i="3"/>
  <c r="O115" i="3"/>
  <c r="O113" i="3"/>
  <c r="N112" i="3"/>
  <c r="O116" i="3"/>
  <c r="N117" i="3"/>
  <c r="O111" i="3"/>
  <c r="N110" i="3"/>
  <c r="N109" i="3"/>
  <c r="K49" i="3"/>
  <c r="L49" i="3" s="1"/>
  <c r="K55" i="3"/>
  <c r="L55" i="3" s="1"/>
  <c r="K56" i="3"/>
  <c r="L56" i="3" s="1"/>
  <c r="K70" i="3"/>
  <c r="L70" i="3" s="1"/>
  <c r="K63" i="3"/>
  <c r="L63" i="3" s="1"/>
  <c r="N113" i="3"/>
  <c r="O114" i="3"/>
  <c r="N116" i="3"/>
  <c r="N115" i="3"/>
  <c r="N111" i="3"/>
  <c r="G82" i="3"/>
  <c r="K74" i="3"/>
  <c r="L74" i="3" s="1"/>
  <c r="J93" i="3"/>
  <c r="I90" i="3"/>
  <c r="J82" i="3"/>
  <c r="G80" i="3"/>
  <c r="K52" i="3"/>
  <c r="L52" i="3" s="1"/>
  <c r="H89" i="3"/>
  <c r="I84" i="3"/>
  <c r="H81" i="3"/>
  <c r="J78" i="3"/>
  <c r="H90" i="3"/>
  <c r="G81" i="3"/>
  <c r="I82" i="3"/>
  <c r="J90" i="3"/>
  <c r="H96" i="3"/>
  <c r="I87" i="3"/>
  <c r="I81" i="3"/>
  <c r="I88" i="3"/>
  <c r="H94" i="3"/>
  <c r="K58" i="3"/>
  <c r="L58" i="3" s="1"/>
  <c r="H84" i="3"/>
  <c r="J85" i="3"/>
  <c r="H88" i="3"/>
  <c r="I79" i="3"/>
  <c r="G77" i="3"/>
  <c r="H86" i="3"/>
  <c r="G83" i="3"/>
  <c r="J77" i="3"/>
  <c r="G97" i="3"/>
  <c r="G94" i="3"/>
  <c r="K57" i="3"/>
  <c r="L57" i="3" s="1"/>
  <c r="K72" i="3"/>
  <c r="L72" i="3" s="1"/>
  <c r="K60" i="3"/>
  <c r="L60" i="3" s="1"/>
  <c r="K59" i="3"/>
  <c r="L59" i="3" s="1"/>
  <c r="H76" i="3"/>
  <c r="H87" i="3"/>
  <c r="I77" i="3"/>
  <c r="J88" i="3"/>
  <c r="H79" i="3"/>
  <c r="G92" i="3"/>
  <c r="H97" i="3"/>
  <c r="J86" i="3"/>
  <c r="K65" i="3"/>
  <c r="L65" i="3" s="1"/>
  <c r="K67" i="3"/>
  <c r="L67" i="3" s="1"/>
  <c r="I80" i="3"/>
  <c r="I78" i="3"/>
  <c r="K68" i="3"/>
  <c r="L68" i="3" s="1"/>
  <c r="I95" i="3"/>
  <c r="K62" i="3"/>
  <c r="L62" i="3" s="1"/>
  <c r="G96" i="3"/>
  <c r="I89" i="3"/>
  <c r="G79" i="3"/>
  <c r="J91" i="3"/>
  <c r="H77" i="3"/>
  <c r="H78" i="3"/>
  <c r="J79" i="3"/>
  <c r="G86" i="3"/>
  <c r="J94" i="3"/>
  <c r="K64" i="3"/>
  <c r="L64" i="3" s="1"/>
  <c r="I91" i="3"/>
  <c r="J81" i="3"/>
  <c r="K50" i="3"/>
  <c r="L50" i="3" s="1"/>
  <c r="J84" i="3"/>
  <c r="I93" i="3"/>
  <c r="G78" i="3"/>
  <c r="K66" i="3"/>
  <c r="L66" i="3" s="1"/>
  <c r="K61" i="3"/>
  <c r="L61" i="3" s="1"/>
  <c r="K71" i="3"/>
  <c r="L71" i="3" s="1"/>
  <c r="J96" i="3"/>
  <c r="G93" i="3"/>
  <c r="G89" i="3"/>
  <c r="H95" i="3"/>
  <c r="J80" i="3"/>
  <c r="K53" i="3"/>
  <c r="L53" i="3" s="1"/>
  <c r="G84" i="3"/>
  <c r="K51" i="3"/>
  <c r="L51" i="3" s="1"/>
  <c r="J89" i="3"/>
  <c r="J95" i="3"/>
  <c r="G87" i="3"/>
  <c r="I83" i="3"/>
  <c r="J97" i="3"/>
  <c r="I86" i="3"/>
  <c r="K54" i="3"/>
  <c r="L54" i="3" s="1"/>
  <c r="J76" i="3"/>
  <c r="G95" i="3"/>
  <c r="G91" i="3"/>
  <c r="I85" i="3"/>
  <c r="G88" i="3"/>
  <c r="I97" i="3"/>
  <c r="I94" i="3"/>
  <c r="G76" i="3"/>
  <c r="I96" i="3"/>
  <c r="J92" i="3"/>
  <c r="J87" i="3"/>
  <c r="H83" i="3"/>
  <c r="G85" i="3"/>
  <c r="H93" i="3"/>
  <c r="I92" i="3"/>
  <c r="I76" i="3"/>
  <c r="H91" i="3"/>
  <c r="J83" i="3"/>
  <c r="H85" i="3"/>
  <c r="H82" i="3"/>
  <c r="H92" i="3"/>
  <c r="G90" i="3"/>
  <c r="H80" i="3"/>
  <c r="K69" i="3"/>
  <c r="L69" i="3" s="1"/>
  <c r="K73" i="3"/>
  <c r="L73" i="3" s="1"/>
  <c r="O109" i="3"/>
  <c r="N108" i="3"/>
  <c r="O108" i="3"/>
  <c r="F118" i="3"/>
  <c r="O117" i="3"/>
  <c r="O110" i="3"/>
  <c r="O112" i="3"/>
  <c r="E119" i="3"/>
  <c r="M119" i="3" s="1"/>
  <c r="A120" i="3"/>
  <c r="B121" i="3"/>
  <c r="AZ69" i="3"/>
  <c r="AZ70" i="3" s="1"/>
  <c r="U68" i="3"/>
  <c r="AK69" i="3"/>
  <c r="AK70" i="3" s="1"/>
  <c r="AF69" i="3"/>
  <c r="AF70" i="3" s="1"/>
  <c r="AJ69" i="3"/>
  <c r="AJ70" i="3" s="1"/>
  <c r="W69" i="3"/>
  <c r="W70" i="3" s="1"/>
  <c r="AL69" i="3"/>
  <c r="AL70" i="3" s="1"/>
  <c r="AA69" i="3"/>
  <c r="AA70" i="3" s="1"/>
  <c r="AN69" i="3"/>
  <c r="AN70" i="3" s="1"/>
  <c r="AV69" i="3"/>
  <c r="AV70" i="3" s="1"/>
  <c r="Y69" i="3"/>
  <c r="Y70" i="3" s="1"/>
  <c r="AW69" i="3"/>
  <c r="AW70" i="3" s="1"/>
  <c r="AO69" i="3"/>
  <c r="AO70" i="3" s="1"/>
  <c r="AE69" i="3"/>
  <c r="AE70" i="3" s="1"/>
  <c r="AX69" i="3"/>
  <c r="AX70" i="3" s="1"/>
  <c r="AC69" i="3"/>
  <c r="AC70" i="3" s="1"/>
  <c r="AH69" i="3"/>
  <c r="AH70" i="3" s="1"/>
  <c r="AS69" i="3"/>
  <c r="AS70" i="3" s="1"/>
  <c r="AD69" i="3"/>
  <c r="AD70" i="3" s="1"/>
  <c r="AP69" i="3"/>
  <c r="AP70" i="3" s="1"/>
  <c r="AT69" i="3"/>
  <c r="AT70" i="3" s="1"/>
  <c r="AY69" i="3"/>
  <c r="AY70" i="3" s="1"/>
  <c r="AG69" i="3"/>
  <c r="AG70" i="3" s="1"/>
  <c r="AB69" i="3"/>
  <c r="AB70" i="3" s="1"/>
  <c r="AI69" i="3"/>
  <c r="AI70" i="3" s="1"/>
  <c r="W61" i="3"/>
  <c r="AR69" i="3"/>
  <c r="AR70" i="3" s="1"/>
  <c r="BA69" i="3"/>
  <c r="BA70" i="3" s="1"/>
  <c r="AU69" i="3"/>
  <c r="AU70" i="3" s="1"/>
  <c r="AM69" i="3"/>
  <c r="AM70" i="3" s="1"/>
  <c r="X69" i="3"/>
  <c r="X70" i="3" s="1"/>
  <c r="Z69" i="3"/>
  <c r="Z70" i="3" s="1"/>
  <c r="AQ69" i="3"/>
  <c r="AQ70" i="3" s="1"/>
  <c r="J110" i="3" a="1"/>
  <c r="I114" i="3" a="1"/>
  <c r="G112" i="3" a="1"/>
  <c r="J112" i="3" a="1"/>
  <c r="I117" i="3" a="1"/>
  <c r="G108" i="3" a="1"/>
  <c r="H112" i="3" a="1"/>
  <c r="G114" i="3" a="1"/>
  <c r="I109" i="3" a="1"/>
  <c r="I108" i="3" a="1"/>
  <c r="K78" i="3" a="1"/>
  <c r="H115" i="3" a="1"/>
  <c r="I113" i="3" a="1"/>
  <c r="I112" i="3" a="1"/>
  <c r="K99" i="3" a="1"/>
  <c r="K105" i="3" a="1"/>
  <c r="H113" i="3" a="1"/>
  <c r="J113" i="3" a="1"/>
  <c r="J114" i="3" a="1"/>
  <c r="H111" i="3" a="1"/>
  <c r="I115" i="3" a="1"/>
  <c r="J117" i="3" a="1"/>
  <c r="K85" i="3" a="1"/>
  <c r="G110" i="3" a="1"/>
  <c r="I111" i="3" a="1"/>
  <c r="G109" i="3" a="1"/>
  <c r="K102" i="3" a="1"/>
  <c r="J115" i="3" a="1"/>
  <c r="G117" i="3" a="1"/>
  <c r="H110" i="3" a="1"/>
  <c r="K90" i="3" a="1"/>
  <c r="K84" i="3" a="1"/>
  <c r="G113" i="3" a="1"/>
  <c r="J109" i="3" a="1"/>
  <c r="I116" i="3" a="1"/>
  <c r="K106" i="3" a="1"/>
  <c r="K82" i="3" a="1"/>
  <c r="H116" i="3" a="1"/>
  <c r="H109" i="3" a="1"/>
  <c r="G111" i="3" a="1"/>
  <c r="K77" i="3" a="1"/>
  <c r="K88" i="3" a="1"/>
  <c r="K80" i="3" a="1"/>
  <c r="G116" i="3" a="1"/>
  <c r="H117" i="3" a="1"/>
  <c r="G115" i="3" a="1"/>
  <c r="K76" i="3" a="1"/>
  <c r="K91" i="3" a="1"/>
  <c r="K107" i="3" a="1"/>
  <c r="I110" i="3" a="1"/>
  <c r="J111" i="3" a="1"/>
  <c r="H108" i="3" a="1"/>
  <c r="K94" i="3" a="1"/>
  <c r="K81" i="3" a="1"/>
  <c r="J116" i="3" a="1"/>
  <c r="H114" i="3" a="1"/>
  <c r="J108" i="3" a="1"/>
  <c r="K87" i="3" a="1"/>
  <c r="K93" i="3" a="1"/>
  <c r="K103" i="3" a="1"/>
  <c r="K98" i="3" a="1"/>
  <c r="K104" i="3" a="1"/>
  <c r="K89" i="3" a="1"/>
  <c r="K83" i="3" a="1"/>
  <c r="K86" i="3" a="1"/>
  <c r="K95" i="3" a="1"/>
  <c r="K101" i="3" a="1"/>
  <c r="K100" i="3" a="1"/>
  <c r="K79" i="3" a="1"/>
  <c r="K96" i="3" a="1"/>
  <c r="K97" i="3" a="1"/>
  <c r="K92" i="3" a="1"/>
  <c r="E120" i="3" a="1"/>
  <c r="J115" i="3" l="1"/>
  <c r="H116" i="3"/>
  <c r="G109" i="3"/>
  <c r="I108" i="3"/>
  <c r="G110" i="3"/>
  <c r="H108" i="3"/>
  <c r="H117" i="3"/>
  <c r="H110" i="3"/>
  <c r="J117" i="3"/>
  <c r="G114" i="3"/>
  <c r="J108" i="3"/>
  <c r="H113" i="3"/>
  <c r="G111" i="3"/>
  <c r="J114" i="3"/>
  <c r="G117" i="3"/>
  <c r="K99" i="3"/>
  <c r="L99" i="3" s="1"/>
  <c r="J116" i="3"/>
  <c r="G116" i="3"/>
  <c r="H109" i="3"/>
  <c r="I109" i="3"/>
  <c r="H115" i="3"/>
  <c r="I110" i="3"/>
  <c r="J113" i="3"/>
  <c r="I115" i="3"/>
  <c r="I113" i="3"/>
  <c r="K100" i="3"/>
  <c r="L100" i="3" s="1"/>
  <c r="K101" i="3"/>
  <c r="L101" i="3" s="1"/>
  <c r="K107" i="3"/>
  <c r="L107" i="3" s="1"/>
  <c r="I112" i="3"/>
  <c r="K104" i="3"/>
  <c r="L104" i="3" s="1"/>
  <c r="I116" i="3"/>
  <c r="H111" i="3"/>
  <c r="K98" i="3"/>
  <c r="L98" i="3" s="1"/>
  <c r="G113" i="3"/>
  <c r="H112" i="3"/>
  <c r="G112" i="3"/>
  <c r="K102" i="3"/>
  <c r="L102" i="3" s="1"/>
  <c r="K106" i="3"/>
  <c r="L106" i="3" s="1"/>
  <c r="J111" i="3"/>
  <c r="G115" i="3"/>
  <c r="I111" i="3"/>
  <c r="I117" i="3"/>
  <c r="J112" i="3"/>
  <c r="I114" i="3"/>
  <c r="K103" i="3"/>
  <c r="L103" i="3" s="1"/>
  <c r="J110" i="3"/>
  <c r="H114" i="3"/>
  <c r="G108" i="3"/>
  <c r="J109" i="3"/>
  <c r="K105" i="3"/>
  <c r="L105" i="3" s="1"/>
  <c r="N118" i="3"/>
  <c r="K85" i="3"/>
  <c r="L85" i="3" s="1"/>
  <c r="K78" i="3"/>
  <c r="L78" i="3" s="1"/>
  <c r="K92" i="3"/>
  <c r="L92" i="3" s="1"/>
  <c r="K77" i="3"/>
  <c r="L77" i="3" s="1"/>
  <c r="K91" i="3"/>
  <c r="L91" i="3" s="1"/>
  <c r="O118" i="3"/>
  <c r="K87" i="3"/>
  <c r="L87" i="3" s="1"/>
  <c r="K97" i="3"/>
  <c r="L97" i="3" s="1"/>
  <c r="K79" i="3"/>
  <c r="L79" i="3" s="1"/>
  <c r="K86" i="3"/>
  <c r="L86" i="3" s="1"/>
  <c r="K89" i="3"/>
  <c r="L89" i="3" s="1"/>
  <c r="K82" i="3"/>
  <c r="L82" i="3" s="1"/>
  <c r="K84" i="3"/>
  <c r="L84" i="3" s="1"/>
  <c r="K88" i="3"/>
  <c r="L88" i="3" s="1"/>
  <c r="K90" i="3"/>
  <c r="L90" i="3" s="1"/>
  <c r="K93" i="3"/>
  <c r="L93" i="3" s="1"/>
  <c r="K80" i="3"/>
  <c r="L80" i="3" s="1"/>
  <c r="K81" i="3"/>
  <c r="L81" i="3" s="1"/>
  <c r="K94" i="3"/>
  <c r="L94" i="3" s="1"/>
  <c r="K96" i="3"/>
  <c r="L96" i="3" s="1"/>
  <c r="K95" i="3"/>
  <c r="L95" i="3" s="1"/>
  <c r="K83" i="3"/>
  <c r="L83" i="3" s="1"/>
  <c r="K76" i="3"/>
  <c r="L76" i="3" s="1"/>
  <c r="F119" i="3"/>
  <c r="E120" i="3"/>
  <c r="M120" i="3" s="1"/>
  <c r="A121" i="3"/>
  <c r="B122" i="3"/>
  <c r="AQ78" i="3"/>
  <c r="AQ79" i="3" s="1"/>
  <c r="Z78" i="3"/>
  <c r="Z79" i="3" s="1"/>
  <c r="AE78" i="3"/>
  <c r="AE79" i="3" s="1"/>
  <c r="AS78" i="3"/>
  <c r="AS79" i="3" s="1"/>
  <c r="H118" i="3" a="1"/>
  <c r="K116" i="3" a="1"/>
  <c r="J118" i="3" a="1"/>
  <c r="K111" i="3" a="1"/>
  <c r="K112" i="3" a="1"/>
  <c r="G118" i="3" a="1"/>
  <c r="K117" i="3" a="1"/>
  <c r="K108" i="3" a="1"/>
  <c r="I118" i="3" a="1"/>
  <c r="K110" i="3" a="1"/>
  <c r="K115" i="3" a="1"/>
  <c r="K114" i="3" a="1"/>
  <c r="K113" i="3" a="1"/>
  <c r="K109" i="3" a="1"/>
  <c r="E121" i="3" a="1"/>
  <c r="K113" i="3" l="1"/>
  <c r="L113" i="3" s="1"/>
  <c r="K108" i="3"/>
  <c r="L108" i="3" s="1"/>
  <c r="K110" i="3"/>
  <c r="L110" i="3" s="1"/>
  <c r="K117" i="3"/>
  <c r="L117" i="3" s="1"/>
  <c r="K112" i="3"/>
  <c r="L112" i="3" s="1"/>
  <c r="H118" i="3"/>
  <c r="K116" i="3"/>
  <c r="L116" i="3" s="1"/>
  <c r="G118" i="3"/>
  <c r="K111" i="3"/>
  <c r="L111" i="3" s="1"/>
  <c r="I118" i="3"/>
  <c r="J118" i="3"/>
  <c r="K114" i="3"/>
  <c r="L114" i="3" s="1"/>
  <c r="K109" i="3"/>
  <c r="L109" i="3" s="1"/>
  <c r="K115" i="3"/>
  <c r="L115" i="3" s="1"/>
  <c r="F120" i="3"/>
  <c r="O119" i="3"/>
  <c r="N119" i="3"/>
  <c r="E121" i="3"/>
  <c r="M121" i="3" s="1"/>
  <c r="AY78" i="3"/>
  <c r="AY79" i="3" s="1"/>
  <c r="X78" i="3"/>
  <c r="X79" i="3" s="1"/>
  <c r="AJ78" i="3"/>
  <c r="AJ79" i="3" s="1"/>
  <c r="AH78" i="3"/>
  <c r="AH79" i="3" s="1"/>
  <c r="Y78" i="3"/>
  <c r="Y79" i="3" s="1"/>
  <c r="AV78" i="3"/>
  <c r="AV79" i="3" s="1"/>
  <c r="AR78" i="3"/>
  <c r="AR79" i="3" s="1"/>
  <c r="AU78" i="3"/>
  <c r="AU79" i="3" s="1"/>
  <c r="AL78" i="3"/>
  <c r="AL79" i="3" s="1"/>
  <c r="AB78" i="3"/>
  <c r="AB79" i="3" s="1"/>
  <c r="AK78" i="3"/>
  <c r="AK79" i="3" s="1"/>
  <c r="BA78" i="3"/>
  <c r="BA79" i="3" s="1"/>
  <c r="AT78" i="3"/>
  <c r="AT79" i="3" s="1"/>
  <c r="AI78" i="3"/>
  <c r="AI79" i="3" s="1"/>
  <c r="AC78" i="3"/>
  <c r="AC79" i="3" s="1"/>
  <c r="AG78" i="3"/>
  <c r="AG79" i="3" s="1"/>
  <c r="AF78" i="3"/>
  <c r="AF79" i="3" s="1"/>
  <c r="AP78" i="3"/>
  <c r="AP79" i="3" s="1"/>
  <c r="AN78" i="3"/>
  <c r="AN79" i="3" s="1"/>
  <c r="AO78" i="3"/>
  <c r="AO79" i="3" s="1"/>
  <c r="AW78" i="3"/>
  <c r="AW79" i="3" s="1"/>
  <c r="AA78" i="3"/>
  <c r="AA79" i="3" s="1"/>
  <c r="A122" i="3"/>
  <c r="B123" i="3"/>
  <c r="AZ78" i="3"/>
  <c r="AZ79" i="3" s="1"/>
  <c r="U77" i="3"/>
  <c r="W78" i="3"/>
  <c r="W79" i="3" s="1"/>
  <c r="AX78" i="3"/>
  <c r="AX79" i="3" s="1"/>
  <c r="AD78" i="3"/>
  <c r="AD79" i="3" s="1"/>
  <c r="AM78" i="3"/>
  <c r="AM79" i="3" s="1"/>
  <c r="AE87" i="3"/>
  <c r="AE88" i="3" s="1"/>
  <c r="I119" i="3" a="1"/>
  <c r="H119" i="3" a="1"/>
  <c r="G119" i="3" a="1"/>
  <c r="J119" i="3" a="1"/>
  <c r="K118" i="3" a="1"/>
  <c r="E122" i="3" a="1"/>
  <c r="I119" i="3" l="1"/>
  <c r="H119" i="3"/>
  <c r="J119" i="3"/>
  <c r="K118" i="3"/>
  <c r="L118" i="3" s="1"/>
  <c r="G119" i="3"/>
  <c r="N120" i="3"/>
  <c r="O120" i="3"/>
  <c r="F121" i="3"/>
  <c r="E122" i="3"/>
  <c r="M122" i="3" s="1"/>
  <c r="AB87" i="3"/>
  <c r="AB88" i="3" s="1"/>
  <c r="AG87" i="3"/>
  <c r="AG88" i="3" s="1"/>
  <c r="AS87" i="3"/>
  <c r="AS88" i="3" s="1"/>
  <c r="A123" i="3"/>
  <c r="B124" i="3"/>
  <c r="AQ87" i="3"/>
  <c r="AQ88" i="3" s="1"/>
  <c r="AM87" i="3"/>
  <c r="AM88" i="3" s="1"/>
  <c r="AP87" i="3"/>
  <c r="AP88" i="3" s="1"/>
  <c r="Z87" i="3"/>
  <c r="Z88" i="3" s="1"/>
  <c r="BA87" i="3"/>
  <c r="BA88" i="3" s="1"/>
  <c r="U86" i="3"/>
  <c r="AJ87" i="3"/>
  <c r="AJ88" i="3" s="1"/>
  <c r="AZ87" i="3"/>
  <c r="AZ88" i="3" s="1"/>
  <c r="AC87" i="3"/>
  <c r="AC88" i="3" s="1"/>
  <c r="AO87" i="3"/>
  <c r="AO88" i="3" s="1"/>
  <c r="AR87" i="3"/>
  <c r="AR88" i="3" s="1"/>
  <c r="W87" i="3"/>
  <c r="W88" i="3" s="1"/>
  <c r="AI87" i="3"/>
  <c r="AI88" i="3" s="1"/>
  <c r="AN87" i="3"/>
  <c r="AN88" i="3" s="1"/>
  <c r="AF87" i="3"/>
  <c r="AF88" i="3" s="1"/>
  <c r="AY87" i="3"/>
  <c r="AY88" i="3" s="1"/>
  <c r="AX87" i="3"/>
  <c r="AX88" i="3" s="1"/>
  <c r="AW87" i="3"/>
  <c r="AW88" i="3" s="1"/>
  <c r="AV87" i="3"/>
  <c r="AV88" i="3" s="1"/>
  <c r="AL87" i="3"/>
  <c r="AL88" i="3" s="1"/>
  <c r="X87" i="3"/>
  <c r="X88" i="3" s="1"/>
  <c r="AK87" i="3"/>
  <c r="AK88" i="3" s="1"/>
  <c r="AU87" i="3"/>
  <c r="AU88" i="3" s="1"/>
  <c r="AT87" i="3"/>
  <c r="AT88" i="3" s="1"/>
  <c r="AD87" i="3"/>
  <c r="AD88" i="3" s="1"/>
  <c r="AA87" i="3"/>
  <c r="AA88" i="3" s="1"/>
  <c r="AH87" i="3"/>
  <c r="AH88" i="3" s="1"/>
  <c r="Y87" i="3"/>
  <c r="Y88" i="3" s="1"/>
  <c r="U95" i="3"/>
  <c r="I120" i="3" a="1"/>
  <c r="J120" i="3" a="1"/>
  <c r="G120" i="3" a="1"/>
  <c r="H120" i="3" a="1"/>
  <c r="K119" i="3" a="1"/>
  <c r="E123" i="3" a="1"/>
  <c r="H120" i="3" l="1"/>
  <c r="G120" i="3"/>
  <c r="K119" i="3"/>
  <c r="L119" i="3" s="1"/>
  <c r="I120" i="3"/>
  <c r="J120" i="3"/>
  <c r="N121" i="3"/>
  <c r="O121" i="3"/>
  <c r="F122" i="3"/>
  <c r="E123" i="3"/>
  <c r="M123" i="3" s="1"/>
  <c r="B125" i="3"/>
  <c r="A124" i="3"/>
  <c r="AZ96" i="3"/>
  <c r="AZ97" i="3" s="1"/>
  <c r="AY96" i="3"/>
  <c r="AY97" i="3" s="1"/>
  <c r="AG96" i="3"/>
  <c r="AG97" i="3" s="1"/>
  <c r="AU96" i="3"/>
  <c r="AU97" i="3" s="1"/>
  <c r="AL96" i="3"/>
  <c r="AL97" i="3" s="1"/>
  <c r="AE96" i="3"/>
  <c r="AE97" i="3" s="1"/>
  <c r="AT96" i="3"/>
  <c r="AT97" i="3" s="1"/>
  <c r="AV96" i="3"/>
  <c r="AV97" i="3" s="1"/>
  <c r="AS96" i="3"/>
  <c r="AS97" i="3" s="1"/>
  <c r="X96" i="3"/>
  <c r="X97" i="3" s="1"/>
  <c r="Z96" i="3"/>
  <c r="Z97" i="3" s="1"/>
  <c r="AP96" i="3"/>
  <c r="AP97" i="3" s="1"/>
  <c r="AK96" i="3"/>
  <c r="AK97" i="3" s="1"/>
  <c r="AQ96" i="3"/>
  <c r="AQ97" i="3" s="1"/>
  <c r="AO96" i="3"/>
  <c r="AO97" i="3" s="1"/>
  <c r="AA96" i="3"/>
  <c r="AA97" i="3" s="1"/>
  <c r="AW96" i="3"/>
  <c r="AW97" i="3" s="1"/>
  <c r="AR96" i="3"/>
  <c r="AR97" i="3" s="1"/>
  <c r="Y96" i="3"/>
  <c r="Y97" i="3" s="1"/>
  <c r="AF96" i="3"/>
  <c r="AF97" i="3" s="1"/>
  <c r="AB96" i="3"/>
  <c r="AB97" i="3" s="1"/>
  <c r="BA96" i="3"/>
  <c r="BA97" i="3" s="1"/>
  <c r="AH96" i="3"/>
  <c r="AH97" i="3" s="1"/>
  <c r="AX96" i="3"/>
  <c r="AX97" i="3" s="1"/>
  <c r="W96" i="3"/>
  <c r="AD96" i="3"/>
  <c r="AD97" i="3" s="1"/>
  <c r="AN96" i="3"/>
  <c r="AN97" i="3" s="1"/>
  <c r="AM96" i="3"/>
  <c r="AM97" i="3" s="1"/>
  <c r="AJ96" i="3"/>
  <c r="AJ97" i="3" s="1"/>
  <c r="AI96" i="3"/>
  <c r="AI97" i="3" s="1"/>
  <c r="AC96" i="3"/>
  <c r="AC97" i="3" s="1"/>
  <c r="J121" i="3" a="1"/>
  <c r="G121" i="3" a="1"/>
  <c r="K120" i="3" a="1"/>
  <c r="I121" i="3" a="1"/>
  <c r="H121" i="3" a="1"/>
  <c r="E124" i="3" a="1"/>
  <c r="H121" i="3" l="1"/>
  <c r="K120" i="3"/>
  <c r="L120" i="3" s="1"/>
  <c r="J121" i="3"/>
  <c r="G121" i="3"/>
  <c r="I121" i="3"/>
  <c r="O122" i="3"/>
  <c r="F123" i="3"/>
  <c r="N122" i="3"/>
  <c r="E124" i="3"/>
  <c r="M124" i="3" s="1"/>
  <c r="B126" i="3"/>
  <c r="A125" i="3"/>
  <c r="W97" i="3"/>
  <c r="J122" i="3" a="1"/>
  <c r="I122" i="3" a="1"/>
  <c r="H122" i="3" a="1"/>
  <c r="K121" i="3" a="1"/>
  <c r="G122" i="3" a="1"/>
  <c r="E125" i="3" a="1"/>
  <c r="H122" i="3" l="1"/>
  <c r="J122" i="3"/>
  <c r="I122" i="3"/>
  <c r="K121" i="3"/>
  <c r="L121" i="3" s="1"/>
  <c r="G122" i="3"/>
  <c r="O123" i="3"/>
  <c r="N123" i="3"/>
  <c r="F124" i="3"/>
  <c r="E125" i="3"/>
  <c r="M125" i="3" s="1"/>
  <c r="A126" i="3"/>
  <c r="B127" i="3"/>
  <c r="U104" i="3"/>
  <c r="AD105" i="3"/>
  <c r="AD106" i="3" s="1"/>
  <c r="AO105" i="3"/>
  <c r="AO106" i="3" s="1"/>
  <c r="AV105" i="3"/>
  <c r="AV106" i="3" s="1"/>
  <c r="AS105" i="3"/>
  <c r="AS106" i="3" s="1"/>
  <c r="AA105" i="3"/>
  <c r="AA106" i="3" s="1"/>
  <c r="AZ105" i="3"/>
  <c r="AZ106" i="3" s="1"/>
  <c r="Y105" i="3"/>
  <c r="Y106" i="3" s="1"/>
  <c r="AY105" i="3"/>
  <c r="AY106" i="3" s="1"/>
  <c r="AX105" i="3"/>
  <c r="AX106" i="3" s="1"/>
  <c r="AI105" i="3"/>
  <c r="AI106" i="3" s="1"/>
  <c r="AQ105" i="3"/>
  <c r="AQ106" i="3" s="1"/>
  <c r="AT105" i="3"/>
  <c r="AT106" i="3" s="1"/>
  <c r="AH105" i="3"/>
  <c r="AH106" i="3" s="1"/>
  <c r="AJ105" i="3"/>
  <c r="AJ106" i="3" s="1"/>
  <c r="AW105" i="3"/>
  <c r="AW106" i="3" s="1"/>
  <c r="AU105" i="3"/>
  <c r="AU106" i="3" s="1"/>
  <c r="AP105" i="3"/>
  <c r="AP106" i="3" s="1"/>
  <c r="AR105" i="3"/>
  <c r="AR106" i="3" s="1"/>
  <c r="AL105" i="3"/>
  <c r="AL106" i="3" s="1"/>
  <c r="W105" i="3"/>
  <c r="AC105" i="3"/>
  <c r="AC106" i="3" s="1"/>
  <c r="AG105" i="3"/>
  <c r="AG106" i="3" s="1"/>
  <c r="AE105" i="3"/>
  <c r="AE106" i="3" s="1"/>
  <c r="AB105" i="3"/>
  <c r="AB106" i="3" s="1"/>
  <c r="AK105" i="3"/>
  <c r="AK106" i="3" s="1"/>
  <c r="AM105" i="3"/>
  <c r="AM106" i="3" s="1"/>
  <c r="Z105" i="3"/>
  <c r="Z106" i="3" s="1"/>
  <c r="AF105" i="3"/>
  <c r="AF106" i="3" s="1"/>
  <c r="BA105" i="3"/>
  <c r="BA106" i="3" s="1"/>
  <c r="AN105" i="3"/>
  <c r="AN106" i="3" s="1"/>
  <c r="X105" i="3"/>
  <c r="X106" i="3" s="1"/>
  <c r="G123" i="3" a="1"/>
  <c r="I123" i="3" a="1"/>
  <c r="H123" i="3" a="1"/>
  <c r="J123" i="3" a="1"/>
  <c r="K122" i="3" a="1"/>
  <c r="E126" i="3" a="1"/>
  <c r="J123" i="3" l="1"/>
  <c r="G123" i="3"/>
  <c r="H123" i="3"/>
  <c r="I123" i="3"/>
  <c r="K122" i="3"/>
  <c r="L122" i="3" s="1"/>
  <c r="N124" i="3"/>
  <c r="O124" i="3"/>
  <c r="F125" i="3"/>
  <c r="E126" i="3"/>
  <c r="M126" i="3" s="1"/>
  <c r="A127" i="3"/>
  <c r="B128" i="3"/>
  <c r="U113" i="3"/>
  <c r="W106" i="3"/>
  <c r="AS114" i="3"/>
  <c r="AS115" i="3" s="1"/>
  <c r="AM114" i="3"/>
  <c r="AM115" i="3" s="1"/>
  <c r="AX114" i="3"/>
  <c r="AX115" i="3" s="1"/>
  <c r="AU114" i="3"/>
  <c r="AU115" i="3" s="1"/>
  <c r="AO114" i="3"/>
  <c r="AO115" i="3" s="1"/>
  <c r="AA114" i="3"/>
  <c r="AA115" i="3" s="1"/>
  <c r="AC114" i="3"/>
  <c r="AC115" i="3" s="1"/>
  <c r="X114" i="3"/>
  <c r="X115" i="3" s="1"/>
  <c r="AP114" i="3"/>
  <c r="AP115" i="3" s="1"/>
  <c r="AI114" i="3"/>
  <c r="AI115" i="3" s="1"/>
  <c r="BA114" i="3"/>
  <c r="BA115" i="3" s="1"/>
  <c r="AN114" i="3"/>
  <c r="AN115" i="3" s="1"/>
  <c r="AH114" i="3"/>
  <c r="AH115" i="3" s="1"/>
  <c r="AG114" i="3"/>
  <c r="AG115" i="3" s="1"/>
  <c r="AZ114" i="3"/>
  <c r="AZ115" i="3" s="1"/>
  <c r="AY114" i="3"/>
  <c r="AY115" i="3" s="1"/>
  <c r="AB114" i="3"/>
  <c r="AB115" i="3" s="1"/>
  <c r="AT114" i="3"/>
  <c r="AT115" i="3" s="1"/>
  <c r="AQ114" i="3"/>
  <c r="AQ115" i="3" s="1"/>
  <c r="AW114" i="3"/>
  <c r="AW115" i="3" s="1"/>
  <c r="AV114" i="3"/>
  <c r="AV115" i="3" s="1"/>
  <c r="Z114" i="3"/>
  <c r="Z115" i="3" s="1"/>
  <c r="AR114" i="3"/>
  <c r="AR115" i="3" s="1"/>
  <c r="AD114" i="3"/>
  <c r="AD115" i="3" s="1"/>
  <c r="AE114" i="3"/>
  <c r="AE115" i="3" s="1"/>
  <c r="AL114" i="3"/>
  <c r="AL115" i="3" s="1"/>
  <c r="W114" i="3"/>
  <c r="AJ114" i="3"/>
  <c r="AJ115" i="3" s="1"/>
  <c r="AK114" i="3"/>
  <c r="AK115" i="3" s="1"/>
  <c r="Y114" i="3"/>
  <c r="Y115" i="3" s="1"/>
  <c r="AF114" i="3"/>
  <c r="AF115" i="3" s="1"/>
  <c r="G124" i="3" a="1"/>
  <c r="I124" i="3" a="1"/>
  <c r="H124" i="3" a="1"/>
  <c r="J124" i="3" a="1"/>
  <c r="K123" i="3" a="1"/>
  <c r="E127" i="3" a="1"/>
  <c r="H124" i="3" l="1"/>
  <c r="J124" i="3"/>
  <c r="I124" i="3"/>
  <c r="G124" i="3"/>
  <c r="K123" i="3"/>
  <c r="L123" i="3" s="1"/>
  <c r="O125" i="3"/>
  <c r="F126" i="3"/>
  <c r="N125" i="3"/>
  <c r="E127" i="3"/>
  <c r="M127" i="3" s="1"/>
  <c r="A128" i="3"/>
  <c r="B129" i="3"/>
  <c r="U122" i="3"/>
  <c r="W115" i="3"/>
  <c r="BA123" i="3"/>
  <c r="BA124" i="3" s="1"/>
  <c r="AV123" i="3"/>
  <c r="AV124" i="3" s="1"/>
  <c r="Y123" i="3"/>
  <c r="Y124" i="3" s="1"/>
  <c r="AM123" i="3"/>
  <c r="AM124" i="3" s="1"/>
  <c r="AO123" i="3"/>
  <c r="AO124" i="3" s="1"/>
  <c r="AF123" i="3"/>
  <c r="AF124" i="3" s="1"/>
  <c r="AK123" i="3"/>
  <c r="AK124" i="3" s="1"/>
  <c r="AI123" i="3"/>
  <c r="AI124" i="3" s="1"/>
  <c r="AX123" i="3"/>
  <c r="AX124" i="3" s="1"/>
  <c r="AY123" i="3"/>
  <c r="AY124" i="3" s="1"/>
  <c r="AP123" i="3"/>
  <c r="AP124" i="3" s="1"/>
  <c r="AR123" i="3"/>
  <c r="AR124" i="3" s="1"/>
  <c r="AD123" i="3"/>
  <c r="AD124" i="3" s="1"/>
  <c r="AE123" i="3"/>
  <c r="AE124" i="3" s="1"/>
  <c r="AJ123" i="3"/>
  <c r="AJ124" i="3" s="1"/>
  <c r="AH123" i="3"/>
  <c r="AH124" i="3" s="1"/>
  <c r="X123" i="3"/>
  <c r="X124" i="3" s="1"/>
  <c r="AW123" i="3"/>
  <c r="AW124" i="3" s="1"/>
  <c r="Z123" i="3"/>
  <c r="Z124" i="3" s="1"/>
  <c r="AC123" i="3"/>
  <c r="AC124" i="3" s="1"/>
  <c r="AQ123" i="3"/>
  <c r="AQ124" i="3" s="1"/>
  <c r="AB123" i="3"/>
  <c r="AB124" i="3" s="1"/>
  <c r="AL123" i="3"/>
  <c r="AL124" i="3" s="1"/>
  <c r="W123" i="3"/>
  <c r="AZ123" i="3"/>
  <c r="AZ124" i="3" s="1"/>
  <c r="AU123" i="3"/>
  <c r="AU124" i="3" s="1"/>
  <c r="AS123" i="3"/>
  <c r="AS124" i="3" s="1"/>
  <c r="AN123" i="3"/>
  <c r="AN124" i="3" s="1"/>
  <c r="AG123" i="3"/>
  <c r="AG124" i="3" s="1"/>
  <c r="AA123" i="3"/>
  <c r="AA124" i="3" s="1"/>
  <c r="AT123" i="3"/>
  <c r="AT124" i="3" s="1"/>
  <c r="H125" i="3" a="1"/>
  <c r="I125" i="3" a="1"/>
  <c r="G125" i="3" a="1"/>
  <c r="J125" i="3" a="1"/>
  <c r="K124" i="3" a="1"/>
  <c r="E128" i="3" a="1"/>
  <c r="I125" i="3" l="1"/>
  <c r="H125" i="3"/>
  <c r="J125" i="3"/>
  <c r="K124" i="3"/>
  <c r="L124" i="3" s="1"/>
  <c r="G125" i="3"/>
  <c r="N126" i="3"/>
  <c r="O126" i="3"/>
  <c r="F127" i="3"/>
  <c r="E128" i="3"/>
  <c r="M128" i="3" s="1"/>
  <c r="B130" i="3"/>
  <c r="A129" i="3"/>
  <c r="U140" i="3"/>
  <c r="U131" i="3"/>
  <c r="W124" i="3"/>
  <c r="AX132" i="3"/>
  <c r="AX133" i="3" s="1"/>
  <c r="Y132" i="3"/>
  <c r="Y133" i="3" s="1"/>
  <c r="AQ132" i="3"/>
  <c r="AQ133" i="3" s="1"/>
  <c r="AP132" i="3"/>
  <c r="AP133" i="3" s="1"/>
  <c r="AF132" i="3"/>
  <c r="AF133" i="3" s="1"/>
  <c r="AG132" i="3"/>
  <c r="AG133" i="3" s="1"/>
  <c r="AE132" i="3"/>
  <c r="AE133" i="3" s="1"/>
  <c r="AW132" i="3"/>
  <c r="AW133" i="3" s="1"/>
  <c r="AK132" i="3"/>
  <c r="AK133" i="3" s="1"/>
  <c r="AJ132" i="3"/>
  <c r="AJ133" i="3" s="1"/>
  <c r="BA132" i="3"/>
  <c r="BA133" i="3" s="1"/>
  <c r="AB132" i="3"/>
  <c r="AB133" i="3" s="1"/>
  <c r="AH132" i="3"/>
  <c r="AH133" i="3" s="1"/>
  <c r="AA132" i="3"/>
  <c r="AA133" i="3" s="1"/>
  <c r="AR132" i="3"/>
  <c r="AR133" i="3" s="1"/>
  <c r="AV132" i="3"/>
  <c r="AV133" i="3" s="1"/>
  <c r="AZ132" i="3"/>
  <c r="AZ133" i="3" s="1"/>
  <c r="AI132" i="3"/>
  <c r="AI133" i="3" s="1"/>
  <c r="AL132" i="3"/>
  <c r="AL133" i="3" s="1"/>
  <c r="AN132" i="3"/>
  <c r="AN133" i="3" s="1"/>
  <c r="AS132" i="3"/>
  <c r="AS133" i="3" s="1"/>
  <c r="X132" i="3"/>
  <c r="X133" i="3" s="1"/>
  <c r="AC132" i="3"/>
  <c r="AC133" i="3" s="1"/>
  <c r="W132" i="3"/>
  <c r="Z132" i="3"/>
  <c r="Z133" i="3" s="1"/>
  <c r="AU132" i="3"/>
  <c r="AU133" i="3" s="1"/>
  <c r="AO132" i="3"/>
  <c r="AO133" i="3" s="1"/>
  <c r="AM132" i="3"/>
  <c r="AM133" i="3" s="1"/>
  <c r="AD132" i="3"/>
  <c r="AD133" i="3" s="1"/>
  <c r="AY132" i="3"/>
  <c r="AY133" i="3" s="1"/>
  <c r="AT132" i="3"/>
  <c r="AT133" i="3" s="1"/>
  <c r="J126" i="3" a="1"/>
  <c r="H126" i="3" a="1"/>
  <c r="G126" i="3" a="1"/>
  <c r="I126" i="3" a="1"/>
  <c r="K125" i="3" a="1"/>
  <c r="E129" i="3" a="1"/>
  <c r="H126" i="3" l="1"/>
  <c r="J126" i="3"/>
  <c r="K125" i="3"/>
  <c r="L125" i="3" s="1"/>
  <c r="I126" i="3"/>
  <c r="G126" i="3"/>
  <c r="N127" i="3"/>
  <c r="O127" i="3"/>
  <c r="F128" i="3"/>
  <c r="E129" i="3"/>
  <c r="M129" i="3" s="1"/>
  <c r="B131" i="3"/>
  <c r="A130" i="3"/>
  <c r="W133" i="3"/>
  <c r="AZ141" i="3"/>
  <c r="AZ142" i="3" s="1"/>
  <c r="AH141" i="3"/>
  <c r="AH142" i="3" s="1"/>
  <c r="AL141" i="3"/>
  <c r="AL142" i="3" s="1"/>
  <c r="AT141" i="3"/>
  <c r="AT142" i="3" s="1"/>
  <c r="AS141" i="3"/>
  <c r="AS142" i="3" s="1"/>
  <c r="AM141" i="3"/>
  <c r="AM142" i="3" s="1"/>
  <c r="AW141" i="3"/>
  <c r="AW142" i="3" s="1"/>
  <c r="AN141" i="3"/>
  <c r="AN142" i="3" s="1"/>
  <c r="Y141" i="3"/>
  <c r="Y142" i="3" s="1"/>
  <c r="BA141" i="3"/>
  <c r="BA142" i="3" s="1"/>
  <c r="AU141" i="3"/>
  <c r="AU142" i="3" s="1"/>
  <c r="AI141" i="3"/>
  <c r="AI142" i="3" s="1"/>
  <c r="AE141" i="3"/>
  <c r="AE142" i="3" s="1"/>
  <c r="AA141" i="3"/>
  <c r="AA142" i="3" s="1"/>
  <c r="AK141" i="3"/>
  <c r="AK142" i="3" s="1"/>
  <c r="W141" i="3"/>
  <c r="AB141" i="3"/>
  <c r="AB142" i="3" s="1"/>
  <c r="AO141" i="3"/>
  <c r="AO142" i="3" s="1"/>
  <c r="AR141" i="3"/>
  <c r="AR142" i="3" s="1"/>
  <c r="AF141" i="3"/>
  <c r="AF142" i="3" s="1"/>
  <c r="AQ141" i="3"/>
  <c r="AQ142" i="3" s="1"/>
  <c r="AV141" i="3"/>
  <c r="AV142" i="3" s="1"/>
  <c r="AJ141" i="3"/>
  <c r="AJ142" i="3" s="1"/>
  <c r="AG141" i="3"/>
  <c r="AG142" i="3" s="1"/>
  <c r="AP141" i="3"/>
  <c r="AP142" i="3" s="1"/>
  <c r="AX141" i="3"/>
  <c r="AX142" i="3" s="1"/>
  <c r="Z141" i="3"/>
  <c r="Z142" i="3" s="1"/>
  <c r="X141" i="3"/>
  <c r="X142" i="3" s="1"/>
  <c r="AY141" i="3"/>
  <c r="AY142" i="3" s="1"/>
  <c r="AD141" i="3"/>
  <c r="AD142" i="3" s="1"/>
  <c r="AC141" i="3"/>
  <c r="AC142" i="3" s="1"/>
  <c r="G127" i="3" a="1"/>
  <c r="I127" i="3" a="1"/>
  <c r="H127" i="3" a="1"/>
  <c r="K126" i="3" a="1"/>
  <c r="J127" i="3" a="1"/>
  <c r="E130" i="3" a="1"/>
  <c r="I127" i="3" l="1"/>
  <c r="H127" i="3"/>
  <c r="J127" i="3"/>
  <c r="K126" i="3"/>
  <c r="L126" i="3" s="1"/>
  <c r="G127" i="3"/>
  <c r="F129" i="3"/>
  <c r="N128" i="3"/>
  <c r="O128" i="3"/>
  <c r="E130" i="3"/>
  <c r="M130" i="3" s="1"/>
  <c r="B132" i="3"/>
  <c r="A131" i="3"/>
  <c r="W142" i="3"/>
  <c r="H128" i="3" a="1"/>
  <c r="I128" i="3" a="1"/>
  <c r="K127" i="3" a="1"/>
  <c r="G128" i="3" a="1"/>
  <c r="J128" i="3" a="1"/>
  <c r="E131" i="3" a="1"/>
  <c r="J128" i="3" l="1"/>
  <c r="I128" i="3"/>
  <c r="G128" i="3"/>
  <c r="K127" i="3"/>
  <c r="L127" i="3" s="1"/>
  <c r="H128" i="3"/>
  <c r="F130" i="3"/>
  <c r="N129" i="3"/>
  <c r="O129" i="3"/>
  <c r="E131" i="3"/>
  <c r="M131" i="3" s="1"/>
  <c r="A132" i="3"/>
  <c r="B133" i="3"/>
  <c r="U149" i="3"/>
  <c r="AD150" i="3"/>
  <c r="AD151" i="3" s="1"/>
  <c r="AA150" i="3"/>
  <c r="AA151" i="3" s="1"/>
  <c r="AV150" i="3"/>
  <c r="AV151" i="3" s="1"/>
  <c r="Y150" i="3"/>
  <c r="Y151" i="3" s="1"/>
  <c r="AU150" i="3"/>
  <c r="AU151" i="3" s="1"/>
  <c r="Z150" i="3"/>
  <c r="Z151" i="3" s="1"/>
  <c r="AF150" i="3"/>
  <c r="AF151" i="3" s="1"/>
  <c r="AO150" i="3"/>
  <c r="AO151" i="3" s="1"/>
  <c r="AL150" i="3"/>
  <c r="AL151" i="3" s="1"/>
  <c r="AI150" i="3"/>
  <c r="AI151" i="3" s="1"/>
  <c r="AT150" i="3"/>
  <c r="AT151" i="3" s="1"/>
  <c r="AG150" i="3"/>
  <c r="AG151" i="3" s="1"/>
  <c r="AZ150" i="3"/>
  <c r="AZ151" i="3" s="1"/>
  <c r="AJ150" i="3"/>
  <c r="AJ151" i="3" s="1"/>
  <c r="AW150" i="3"/>
  <c r="AW151" i="3" s="1"/>
  <c r="X150" i="3"/>
  <c r="X151" i="3" s="1"/>
  <c r="AB150" i="3"/>
  <c r="AB151" i="3" s="1"/>
  <c r="AS150" i="3"/>
  <c r="AS151" i="3" s="1"/>
  <c r="AR150" i="3"/>
  <c r="AR151" i="3" s="1"/>
  <c r="AX150" i="3"/>
  <c r="AX151" i="3" s="1"/>
  <c r="AQ150" i="3"/>
  <c r="AQ151" i="3" s="1"/>
  <c r="AC150" i="3"/>
  <c r="AC151" i="3" s="1"/>
  <c r="AE150" i="3"/>
  <c r="AE151" i="3" s="1"/>
  <c r="AH150" i="3"/>
  <c r="AH151" i="3" s="1"/>
  <c r="AP150" i="3"/>
  <c r="AP151" i="3" s="1"/>
  <c r="AY150" i="3"/>
  <c r="AY151" i="3" s="1"/>
  <c r="AM150" i="3"/>
  <c r="AM151" i="3" s="1"/>
  <c r="BA150" i="3"/>
  <c r="BA151" i="3" s="1"/>
  <c r="W150" i="3"/>
  <c r="AN150" i="3"/>
  <c r="AN151" i="3" s="1"/>
  <c r="AK150" i="3"/>
  <c r="AK151" i="3" s="1"/>
  <c r="H129" i="3" a="1"/>
  <c r="G129" i="3" a="1"/>
  <c r="J129" i="3" a="1"/>
  <c r="I129" i="3" a="1"/>
  <c r="K128" i="3" a="1"/>
  <c r="E132" i="3" a="1"/>
  <c r="H129" i="3" l="1"/>
  <c r="I129" i="3"/>
  <c r="G129" i="3"/>
  <c r="J129" i="3"/>
  <c r="K128" i="3"/>
  <c r="L128" i="3" s="1"/>
  <c r="N130" i="3"/>
  <c r="O130" i="3"/>
  <c r="F131" i="3"/>
  <c r="E132" i="3"/>
  <c r="M132" i="3" s="1"/>
  <c r="B134" i="3"/>
  <c r="A133" i="3"/>
  <c r="U158" i="3"/>
  <c r="U167" i="3"/>
  <c r="AZ159" i="3"/>
  <c r="AZ160" i="3" s="1"/>
  <c r="AG159" i="3"/>
  <c r="AG160" i="3" s="1"/>
  <c r="AB159" i="3"/>
  <c r="AB160" i="3" s="1"/>
  <c r="AK159" i="3"/>
  <c r="AK160" i="3" s="1"/>
  <c r="AW159" i="3"/>
  <c r="AW160" i="3" s="1"/>
  <c r="AP159" i="3"/>
  <c r="AP160" i="3" s="1"/>
  <c r="AL159" i="3"/>
  <c r="AL160" i="3" s="1"/>
  <c r="AQ159" i="3"/>
  <c r="AQ160" i="3" s="1"/>
  <c r="Y159" i="3"/>
  <c r="Y160" i="3" s="1"/>
  <c r="AX159" i="3"/>
  <c r="AX160" i="3" s="1"/>
  <c r="AN159" i="3"/>
  <c r="AN160" i="3" s="1"/>
  <c r="X159" i="3"/>
  <c r="X160" i="3" s="1"/>
  <c r="AA159" i="3"/>
  <c r="AA160" i="3" s="1"/>
  <c r="AR159" i="3"/>
  <c r="AR160" i="3" s="1"/>
  <c r="AH159" i="3"/>
  <c r="AH160" i="3" s="1"/>
  <c r="AM159" i="3"/>
  <c r="AM160" i="3" s="1"/>
  <c r="Z159" i="3"/>
  <c r="Z160" i="3" s="1"/>
  <c r="AE159" i="3"/>
  <c r="AE160" i="3" s="1"/>
  <c r="AJ159" i="3"/>
  <c r="AJ160" i="3" s="1"/>
  <c r="AV159" i="3"/>
  <c r="AV160" i="3" s="1"/>
  <c r="AF159" i="3"/>
  <c r="AF160" i="3" s="1"/>
  <c r="AO159" i="3"/>
  <c r="AO160" i="3" s="1"/>
  <c r="AD159" i="3"/>
  <c r="AD160" i="3" s="1"/>
  <c r="AU159" i="3"/>
  <c r="AU160" i="3" s="1"/>
  <c r="BA159" i="3"/>
  <c r="BA160" i="3" s="1"/>
  <c r="AT159" i="3"/>
  <c r="AT160" i="3" s="1"/>
  <c r="W159" i="3"/>
  <c r="AY159" i="3"/>
  <c r="AY160" i="3" s="1"/>
  <c r="AI159" i="3"/>
  <c r="AI160" i="3" s="1"/>
  <c r="AS159" i="3"/>
  <c r="AS160" i="3" s="1"/>
  <c r="AC159" i="3"/>
  <c r="AC160" i="3" s="1"/>
  <c r="W151" i="3"/>
  <c r="G130" i="3" a="1"/>
  <c r="I130" i="3" a="1"/>
  <c r="H130" i="3" a="1"/>
  <c r="J130" i="3" a="1"/>
  <c r="K129" i="3" a="1"/>
  <c r="E133" i="3" a="1"/>
  <c r="I130" i="3" l="1"/>
  <c r="G130" i="3"/>
  <c r="K129" i="3"/>
  <c r="L129" i="3" s="1"/>
  <c r="J130" i="3"/>
  <c r="H130" i="3"/>
  <c r="O131" i="3"/>
  <c r="N131" i="3"/>
  <c r="F132" i="3"/>
  <c r="E133" i="3"/>
  <c r="M133" i="3" s="1"/>
  <c r="A134" i="3"/>
  <c r="B135" i="3"/>
  <c r="AZ168" i="3"/>
  <c r="AZ169" i="3" s="1"/>
  <c r="AS168" i="3"/>
  <c r="AS169" i="3" s="1"/>
  <c r="AH168" i="3"/>
  <c r="AH169" i="3" s="1"/>
  <c r="Z168" i="3"/>
  <c r="Z169" i="3" s="1"/>
  <c r="AT168" i="3"/>
  <c r="AT169" i="3" s="1"/>
  <c r="BA168" i="3"/>
  <c r="BA169" i="3" s="1"/>
  <c r="AU168" i="3"/>
  <c r="AU169" i="3" s="1"/>
  <c r="AE168" i="3"/>
  <c r="AE169" i="3" s="1"/>
  <c r="AF168" i="3"/>
  <c r="AF169" i="3" s="1"/>
  <c r="Y168" i="3"/>
  <c r="Y169" i="3" s="1"/>
  <c r="AP168" i="3"/>
  <c r="AP169" i="3" s="1"/>
  <c r="AK168" i="3"/>
  <c r="AK169" i="3" s="1"/>
  <c r="AB168" i="3"/>
  <c r="AB169" i="3" s="1"/>
  <c r="AQ168" i="3"/>
  <c r="AQ169" i="3" s="1"/>
  <c r="AD168" i="3"/>
  <c r="AD169" i="3" s="1"/>
  <c r="X168" i="3"/>
  <c r="X169" i="3" s="1"/>
  <c r="W168" i="3"/>
  <c r="AY168" i="3"/>
  <c r="AY169" i="3" s="1"/>
  <c r="AG168" i="3"/>
  <c r="AG169" i="3" s="1"/>
  <c r="AN168" i="3"/>
  <c r="AN169" i="3" s="1"/>
  <c r="AM168" i="3"/>
  <c r="AM169" i="3" s="1"/>
  <c r="AA168" i="3"/>
  <c r="AA169" i="3" s="1"/>
  <c r="AV168" i="3"/>
  <c r="AV169" i="3" s="1"/>
  <c r="AL168" i="3"/>
  <c r="AL169" i="3" s="1"/>
  <c r="AR168" i="3"/>
  <c r="AR169" i="3" s="1"/>
  <c r="AX168" i="3"/>
  <c r="AX169" i="3" s="1"/>
  <c r="AO168" i="3"/>
  <c r="AO169" i="3" s="1"/>
  <c r="AI168" i="3"/>
  <c r="AI169" i="3" s="1"/>
  <c r="AC168" i="3"/>
  <c r="AC169" i="3" s="1"/>
  <c r="AJ168" i="3"/>
  <c r="AJ169" i="3" s="1"/>
  <c r="AW168" i="3"/>
  <c r="AW169" i="3" s="1"/>
  <c r="W160" i="3"/>
  <c r="K130" i="3" a="1"/>
  <c r="G131" i="3" a="1"/>
  <c r="I131" i="3" a="1"/>
  <c r="H131" i="3" a="1"/>
  <c r="J131" i="3" a="1"/>
  <c r="E134" i="3" a="1"/>
  <c r="J131" i="3" l="1"/>
  <c r="I131" i="3"/>
  <c r="K130" i="3"/>
  <c r="L130" i="3" s="1"/>
  <c r="H131" i="3"/>
  <c r="G131" i="3"/>
  <c r="F133" i="3"/>
  <c r="O132" i="3"/>
  <c r="N132" i="3"/>
  <c r="E134" i="3"/>
  <c r="M134" i="3" s="1"/>
  <c r="A135" i="3"/>
  <c r="B136" i="3"/>
  <c r="W169" i="3"/>
  <c r="I132" i="3" a="1"/>
  <c r="J132" i="3" a="1"/>
  <c r="G132" i="3" a="1"/>
  <c r="K131" i="3" a="1"/>
  <c r="H132" i="3" a="1"/>
  <c r="E135" i="3" a="1"/>
  <c r="H132" i="3" l="1"/>
  <c r="J132" i="3"/>
  <c r="I132" i="3"/>
  <c r="G132" i="3"/>
  <c r="K131" i="3"/>
  <c r="L131" i="3" s="1"/>
  <c r="F134" i="3"/>
  <c r="O133" i="3"/>
  <c r="N133" i="3"/>
  <c r="E135" i="3"/>
  <c r="M135" i="3" s="1"/>
  <c r="A136" i="3"/>
  <c r="B137" i="3"/>
  <c r="U176" i="3"/>
  <c r="BA177" i="3"/>
  <c r="BA178" i="3" s="1"/>
  <c r="Z177" i="3"/>
  <c r="Z178" i="3" s="1"/>
  <c r="AK177" i="3"/>
  <c r="AK178" i="3" s="1"/>
  <c r="AJ177" i="3"/>
  <c r="AJ178" i="3" s="1"/>
  <c r="AR177" i="3"/>
  <c r="AR178" i="3" s="1"/>
  <c r="AM177" i="3"/>
  <c r="AM178" i="3" s="1"/>
  <c r="AX177" i="3"/>
  <c r="AX178" i="3" s="1"/>
  <c r="AU177" i="3"/>
  <c r="AU178" i="3" s="1"/>
  <c r="AN177" i="3"/>
  <c r="AN178" i="3" s="1"/>
  <c r="AY177" i="3"/>
  <c r="AY178" i="3" s="1"/>
  <c r="AW177" i="3"/>
  <c r="AW178" i="3" s="1"/>
  <c r="W177" i="3"/>
  <c r="AL177" i="3"/>
  <c r="AL178" i="3" s="1"/>
  <c r="AE177" i="3"/>
  <c r="AE178" i="3" s="1"/>
  <c r="AT177" i="3"/>
  <c r="AT178" i="3" s="1"/>
  <c r="AQ177" i="3"/>
  <c r="AQ178" i="3" s="1"/>
  <c r="AO177" i="3"/>
  <c r="AO178" i="3" s="1"/>
  <c r="AI177" i="3"/>
  <c r="AI178" i="3" s="1"/>
  <c r="AC177" i="3"/>
  <c r="AC178" i="3" s="1"/>
  <c r="AZ177" i="3"/>
  <c r="AZ178" i="3" s="1"/>
  <c r="Y177" i="3"/>
  <c r="Y178" i="3" s="1"/>
  <c r="AV177" i="3"/>
  <c r="AV178" i="3" s="1"/>
  <c r="AG177" i="3"/>
  <c r="AG178" i="3" s="1"/>
  <c r="X177" i="3"/>
  <c r="X178" i="3" s="1"/>
  <c r="AP177" i="3"/>
  <c r="AP178" i="3" s="1"/>
  <c r="AF177" i="3"/>
  <c r="AF178" i="3" s="1"/>
  <c r="AH177" i="3"/>
  <c r="AH178" i="3" s="1"/>
  <c r="AS177" i="3"/>
  <c r="AS178" i="3" s="1"/>
  <c r="AB177" i="3"/>
  <c r="AB178" i="3" s="1"/>
  <c r="AD177" i="3"/>
  <c r="AD178" i="3" s="1"/>
  <c r="AA177" i="3"/>
  <c r="AA178" i="3" s="1"/>
  <c r="J133" i="3" a="1"/>
  <c r="I133" i="3" a="1"/>
  <c r="H133" i="3" a="1"/>
  <c r="G133" i="3" a="1"/>
  <c r="K132" i="3" a="1"/>
  <c r="E136" i="3" a="1"/>
  <c r="H133" i="3" l="1"/>
  <c r="G133" i="3"/>
  <c r="I133" i="3"/>
  <c r="K132" i="3"/>
  <c r="L132" i="3" s="1"/>
  <c r="J133" i="3"/>
  <c r="F135" i="3"/>
  <c r="O134" i="3"/>
  <c r="N134" i="3"/>
  <c r="E136" i="3"/>
  <c r="M136" i="3" s="1"/>
  <c r="B138" i="3"/>
  <c r="A137" i="3"/>
  <c r="U185" i="3"/>
  <c r="W178" i="3"/>
  <c r="AC186" i="3"/>
  <c r="AC187" i="3" s="1"/>
  <c r="AM186" i="3"/>
  <c r="AM187" i="3" s="1"/>
  <c r="AG186" i="3"/>
  <c r="AG187" i="3" s="1"/>
  <c r="AL186" i="3"/>
  <c r="AL187" i="3" s="1"/>
  <c r="AA186" i="3"/>
  <c r="AA187" i="3" s="1"/>
  <c r="AO186" i="3"/>
  <c r="AO187" i="3" s="1"/>
  <c r="AI186" i="3"/>
  <c r="AI187" i="3" s="1"/>
  <c r="AW186" i="3"/>
  <c r="AW187" i="3" s="1"/>
  <c r="AP186" i="3"/>
  <c r="AP187" i="3" s="1"/>
  <c r="AF186" i="3"/>
  <c r="AF187" i="3" s="1"/>
  <c r="AJ186" i="3"/>
  <c r="AJ187" i="3" s="1"/>
  <c r="Z186" i="3"/>
  <c r="Z187" i="3" s="1"/>
  <c r="AX186" i="3"/>
  <c r="AX187" i="3" s="1"/>
  <c r="AY186" i="3"/>
  <c r="AY187" i="3" s="1"/>
  <c r="X186" i="3"/>
  <c r="X187" i="3" s="1"/>
  <c r="AR186" i="3"/>
  <c r="AR187" i="3" s="1"/>
  <c r="AN186" i="3"/>
  <c r="AN187" i="3" s="1"/>
  <c r="AT186" i="3"/>
  <c r="AT187" i="3" s="1"/>
  <c r="AB186" i="3"/>
  <c r="AB187" i="3" s="1"/>
  <c r="W186" i="3"/>
  <c r="AE186" i="3"/>
  <c r="AE187" i="3" s="1"/>
  <c r="AS186" i="3"/>
  <c r="AS187" i="3" s="1"/>
  <c r="AV186" i="3"/>
  <c r="AV187" i="3" s="1"/>
  <c r="AU186" i="3"/>
  <c r="AU187" i="3" s="1"/>
  <c r="AQ186" i="3"/>
  <c r="AQ187" i="3" s="1"/>
  <c r="Y186" i="3"/>
  <c r="Y187" i="3" s="1"/>
  <c r="AD186" i="3"/>
  <c r="AD187" i="3" s="1"/>
  <c r="BA186" i="3"/>
  <c r="BA187" i="3" s="1"/>
  <c r="AH186" i="3"/>
  <c r="AH187" i="3" s="1"/>
  <c r="AZ186" i="3"/>
  <c r="AZ187" i="3" s="1"/>
  <c r="AK186" i="3"/>
  <c r="AK187" i="3" s="1"/>
  <c r="I134" i="3" a="1"/>
  <c r="J134" i="3" a="1"/>
  <c r="G134" i="3" a="1"/>
  <c r="H134" i="3" a="1"/>
  <c r="K133" i="3" a="1"/>
  <c r="E137" i="3" a="1"/>
  <c r="J134" i="3" l="1"/>
  <c r="I134" i="3"/>
  <c r="G134" i="3"/>
  <c r="K133" i="3"/>
  <c r="L133" i="3" s="1"/>
  <c r="H134" i="3"/>
  <c r="F136" i="3"/>
  <c r="O135" i="3"/>
  <c r="N135" i="3"/>
  <c r="E137" i="3"/>
  <c r="M137" i="3" s="1"/>
  <c r="A138" i="3"/>
  <c r="B139" i="3"/>
  <c r="U194" i="3"/>
  <c r="AC195" i="3"/>
  <c r="AC196" i="3" s="1"/>
  <c r="BA195" i="3"/>
  <c r="BA196" i="3" s="1"/>
  <c r="AX195" i="3"/>
  <c r="AX196" i="3" s="1"/>
  <c r="W187" i="3"/>
  <c r="I135" i="3" a="1"/>
  <c r="H135" i="3" a="1"/>
  <c r="J135" i="3" a="1"/>
  <c r="G135" i="3" a="1"/>
  <c r="K134" i="3" a="1"/>
  <c r="E138" i="3" a="1"/>
  <c r="G135" i="3" l="1"/>
  <c r="H135" i="3"/>
  <c r="I135" i="3"/>
  <c r="J135" i="3"/>
  <c r="K134" i="3"/>
  <c r="L134" i="3" s="1"/>
  <c r="N136" i="3"/>
  <c r="O136" i="3"/>
  <c r="F137" i="3"/>
  <c r="E138" i="3"/>
  <c r="M138" i="3" s="1"/>
  <c r="AK195" i="3"/>
  <c r="AK196" i="3" s="1"/>
  <c r="AY195" i="3"/>
  <c r="AY196" i="3" s="1"/>
  <c r="AI195" i="3"/>
  <c r="AI196" i="3" s="1"/>
  <c r="Z195" i="3"/>
  <c r="Z196" i="3" s="1"/>
  <c r="AL195" i="3"/>
  <c r="AL196" i="3" s="1"/>
  <c r="X195" i="3"/>
  <c r="X196" i="3" s="1"/>
  <c r="AW195" i="3"/>
  <c r="AW196" i="3" s="1"/>
  <c r="W195" i="3"/>
  <c r="W196" i="3" s="1"/>
  <c r="AO195" i="3"/>
  <c r="AO196" i="3" s="1"/>
  <c r="AN195" i="3"/>
  <c r="AN196" i="3" s="1"/>
  <c r="AV195" i="3"/>
  <c r="AV196" i="3" s="1"/>
  <c r="AB195" i="3"/>
  <c r="AB196" i="3" s="1"/>
  <c r="AG195" i="3"/>
  <c r="AG196" i="3" s="1"/>
  <c r="AE195" i="3"/>
  <c r="AE196" i="3" s="1"/>
  <c r="AD195" i="3"/>
  <c r="AD196" i="3" s="1"/>
  <c r="Y195" i="3"/>
  <c r="Y196" i="3" s="1"/>
  <c r="AZ195" i="3"/>
  <c r="AZ196" i="3" s="1"/>
  <c r="AJ195" i="3"/>
  <c r="AJ196" i="3" s="1"/>
  <c r="AM195" i="3"/>
  <c r="AM196" i="3" s="1"/>
  <c r="AS195" i="3"/>
  <c r="AS196" i="3" s="1"/>
  <c r="B140" i="3"/>
  <c r="A139" i="3"/>
  <c r="AA195" i="3"/>
  <c r="AA196" i="3" s="1"/>
  <c r="AP195" i="3"/>
  <c r="AP196" i="3" s="1"/>
  <c r="AT195" i="3"/>
  <c r="AT196" i="3" s="1"/>
  <c r="AR195" i="3"/>
  <c r="AR196" i="3" s="1"/>
  <c r="AQ195" i="3"/>
  <c r="AQ196" i="3" s="1"/>
  <c r="AF195" i="3"/>
  <c r="AF196" i="3" s="1"/>
  <c r="AU195" i="3"/>
  <c r="AU196" i="3" s="1"/>
  <c r="AH195" i="3"/>
  <c r="AH196" i="3" s="1"/>
  <c r="H136" i="3" a="1"/>
  <c r="I136" i="3" a="1"/>
  <c r="J136" i="3" a="1"/>
  <c r="G136" i="3" a="1"/>
  <c r="K135" i="3" a="1"/>
  <c r="E139" i="3" a="1"/>
  <c r="J136" i="3" l="1"/>
  <c r="G136" i="3"/>
  <c r="K135" i="3"/>
  <c r="L135" i="3" s="1"/>
  <c r="I136" i="3"/>
  <c r="H136" i="3"/>
  <c r="F138" i="3"/>
  <c r="N137" i="3"/>
  <c r="O137" i="3"/>
  <c r="E139" i="3"/>
  <c r="M139" i="3" s="1"/>
  <c r="B141" i="3"/>
  <c r="A140" i="3"/>
  <c r="U203" i="3"/>
  <c r="AS204" i="3"/>
  <c r="AS205" i="3" s="1"/>
  <c r="AD204" i="3"/>
  <c r="AD205" i="3" s="1"/>
  <c r="AV204" i="3"/>
  <c r="AV205" i="3" s="1"/>
  <c r="AP204" i="3"/>
  <c r="AP205" i="3" s="1"/>
  <c r="AR204" i="3"/>
  <c r="AR205" i="3" s="1"/>
  <c r="AK204" i="3"/>
  <c r="AK205" i="3" s="1"/>
  <c r="AU204" i="3"/>
  <c r="AU205" i="3" s="1"/>
  <c r="AX204" i="3"/>
  <c r="AX205" i="3" s="1"/>
  <c r="Z204" i="3"/>
  <c r="Z205" i="3" s="1"/>
  <c r="AY204" i="3"/>
  <c r="AY205" i="3" s="1"/>
  <c r="AZ204" i="3"/>
  <c r="AZ205" i="3" s="1"/>
  <c r="AW204" i="3"/>
  <c r="AW205" i="3" s="1"/>
  <c r="Y204" i="3"/>
  <c r="Y205" i="3" s="1"/>
  <c r="X204" i="3"/>
  <c r="X205" i="3" s="1"/>
  <c r="AC204" i="3"/>
  <c r="AC205" i="3" s="1"/>
  <c r="AA204" i="3"/>
  <c r="AA205" i="3" s="1"/>
  <c r="AF204" i="3"/>
  <c r="AF205" i="3" s="1"/>
  <c r="AG204" i="3"/>
  <c r="AG205" i="3" s="1"/>
  <c r="W204" i="3"/>
  <c r="AB204" i="3"/>
  <c r="AB205" i="3" s="1"/>
  <c r="AJ204" i="3"/>
  <c r="AJ205" i="3" s="1"/>
  <c r="AO204" i="3"/>
  <c r="AO205" i="3" s="1"/>
  <c r="AQ204" i="3"/>
  <c r="AQ205" i="3" s="1"/>
  <c r="AN204" i="3"/>
  <c r="AN205" i="3" s="1"/>
  <c r="BA204" i="3"/>
  <c r="BA205" i="3" s="1"/>
  <c r="AI204" i="3"/>
  <c r="AI205" i="3" s="1"/>
  <c r="AT204" i="3"/>
  <c r="AT205" i="3" s="1"/>
  <c r="AH204" i="3"/>
  <c r="AH205" i="3" s="1"/>
  <c r="AE204" i="3"/>
  <c r="AE205" i="3" s="1"/>
  <c r="AL204" i="3"/>
  <c r="AL205" i="3" s="1"/>
  <c r="AM204" i="3"/>
  <c r="AM205" i="3" s="1"/>
  <c r="H137" i="3" a="1"/>
  <c r="J137" i="3" a="1"/>
  <c r="I137" i="3" a="1"/>
  <c r="G137" i="3" a="1"/>
  <c r="K136" i="3" a="1"/>
  <c r="E140" i="3" a="1"/>
  <c r="I137" i="3" l="1"/>
  <c r="H137" i="3"/>
  <c r="J137" i="3"/>
  <c r="G137" i="3"/>
  <c r="K136" i="3"/>
  <c r="L136" i="3" s="1"/>
  <c r="F139" i="3"/>
  <c r="N138" i="3"/>
  <c r="O138" i="3"/>
  <c r="E140" i="3"/>
  <c r="M140" i="3" s="1"/>
  <c r="A141" i="3"/>
  <c r="B142" i="3"/>
  <c r="AI213" i="3"/>
  <c r="AI214" i="3" s="1"/>
  <c r="W205" i="3"/>
  <c r="H138" i="3" a="1"/>
  <c r="J138" i="3" a="1"/>
  <c r="I138" i="3" a="1"/>
  <c r="G138" i="3" a="1"/>
  <c r="K137" i="3" a="1"/>
  <c r="E141" i="3" a="1"/>
  <c r="J138" i="3" l="1"/>
  <c r="I138" i="3"/>
  <c r="G138" i="3"/>
  <c r="K137" i="3"/>
  <c r="L137" i="3" s="1"/>
  <c r="H138" i="3"/>
  <c r="F140" i="3"/>
  <c r="N139" i="3"/>
  <c r="O139" i="3"/>
  <c r="AB213" i="3"/>
  <c r="AB214" i="3" s="1"/>
  <c r="E141" i="3"/>
  <c r="M141" i="3" s="1"/>
  <c r="AO213" i="3"/>
  <c r="AO214" i="3" s="1"/>
  <c r="AW213" i="3"/>
  <c r="AW214" i="3" s="1"/>
  <c r="W213" i="3"/>
  <c r="W214" i="3" s="1"/>
  <c r="AT213" i="3"/>
  <c r="AT214" i="3" s="1"/>
  <c r="AM213" i="3"/>
  <c r="AM214" i="3" s="1"/>
  <c r="AX213" i="3"/>
  <c r="AX214" i="3" s="1"/>
  <c r="AN213" i="3"/>
  <c r="AN214" i="3" s="1"/>
  <c r="AA213" i="3"/>
  <c r="AA214" i="3" s="1"/>
  <c r="AJ213" i="3"/>
  <c r="AJ214" i="3" s="1"/>
  <c r="AZ213" i="3"/>
  <c r="AZ214" i="3" s="1"/>
  <c r="AE213" i="3"/>
  <c r="AE214" i="3" s="1"/>
  <c r="AK213" i="3"/>
  <c r="AK214" i="3" s="1"/>
  <c r="AC213" i="3"/>
  <c r="AC214" i="3" s="1"/>
  <c r="AV213" i="3"/>
  <c r="AV214" i="3" s="1"/>
  <c r="AS213" i="3"/>
  <c r="AS214" i="3" s="1"/>
  <c r="AG213" i="3"/>
  <c r="AG214" i="3" s="1"/>
  <c r="AY213" i="3"/>
  <c r="AY214" i="3" s="1"/>
  <c r="AR213" i="3"/>
  <c r="AR214" i="3" s="1"/>
  <c r="A142" i="3"/>
  <c r="B143" i="3"/>
  <c r="AP213" i="3"/>
  <c r="AP214" i="3" s="1"/>
  <c r="AH213" i="3"/>
  <c r="AH214" i="3" s="1"/>
  <c r="AF213" i="3"/>
  <c r="AF214" i="3" s="1"/>
  <c r="AQ213" i="3"/>
  <c r="AQ214" i="3" s="1"/>
  <c r="Z213" i="3"/>
  <c r="Z214" i="3" s="1"/>
  <c r="AU213" i="3"/>
  <c r="AU214" i="3" s="1"/>
  <c r="Y213" i="3"/>
  <c r="Y214" i="3" s="1"/>
  <c r="BA213" i="3"/>
  <c r="BA214" i="3" s="1"/>
  <c r="U212" i="3"/>
  <c r="AD213" i="3"/>
  <c r="AD214" i="3" s="1"/>
  <c r="X213" i="3"/>
  <c r="X214" i="3" s="1"/>
  <c r="AL213" i="3"/>
  <c r="AL214" i="3" s="1"/>
  <c r="H139" i="3" a="1"/>
  <c r="G139" i="3" a="1"/>
  <c r="K138" i="3" a="1"/>
  <c r="J139" i="3" a="1"/>
  <c r="I139" i="3" a="1"/>
  <c r="E142" i="3" a="1"/>
  <c r="J139" i="3" l="1"/>
  <c r="G139" i="3"/>
  <c r="H139" i="3"/>
  <c r="I139" i="3"/>
  <c r="K138" i="3"/>
  <c r="L138" i="3" s="1"/>
  <c r="N140" i="3"/>
  <c r="F141" i="3"/>
  <c r="O140" i="3"/>
  <c r="E142" i="3"/>
  <c r="M142" i="3" s="1"/>
  <c r="B144" i="3"/>
  <c r="A143" i="3"/>
  <c r="J140" i="3" a="1"/>
  <c r="K139" i="3" a="1"/>
  <c r="I140" i="3" a="1"/>
  <c r="G140" i="3" a="1"/>
  <c r="H140" i="3" a="1"/>
  <c r="E143" i="3" a="1"/>
  <c r="J140" i="3" l="1"/>
  <c r="H140" i="3"/>
  <c r="G140" i="3"/>
  <c r="I140" i="3"/>
  <c r="K139" i="3"/>
  <c r="L139" i="3" s="1"/>
  <c r="F142" i="3"/>
  <c r="N141" i="3"/>
  <c r="O141" i="3"/>
  <c r="E143" i="3"/>
  <c r="M143" i="3" s="1"/>
  <c r="A144" i="3"/>
  <c r="B145" i="3"/>
  <c r="U221" i="3"/>
  <c r="AN222" i="3"/>
  <c r="AN223" i="3" s="1"/>
  <c r="AD222" i="3"/>
  <c r="AD223" i="3" s="1"/>
  <c r="AW222" i="3"/>
  <c r="AW223" i="3" s="1"/>
  <c r="X222" i="3"/>
  <c r="X223" i="3" s="1"/>
  <c r="AU222" i="3"/>
  <c r="AU223" i="3" s="1"/>
  <c r="AA222" i="3"/>
  <c r="AA223" i="3" s="1"/>
  <c r="AZ222" i="3"/>
  <c r="AZ223" i="3" s="1"/>
  <c r="AB222" i="3"/>
  <c r="AB223" i="3" s="1"/>
  <c r="AL222" i="3"/>
  <c r="AL223" i="3" s="1"/>
  <c r="Y222" i="3"/>
  <c r="Y223" i="3" s="1"/>
  <c r="AP222" i="3"/>
  <c r="AP223" i="3" s="1"/>
  <c r="AK222" i="3"/>
  <c r="AK223" i="3" s="1"/>
  <c r="AR222" i="3"/>
  <c r="AR223" i="3" s="1"/>
  <c r="AM222" i="3"/>
  <c r="AM223" i="3" s="1"/>
  <c r="AX222" i="3"/>
  <c r="AX223" i="3" s="1"/>
  <c r="AG222" i="3"/>
  <c r="AG223" i="3" s="1"/>
  <c r="AJ222" i="3"/>
  <c r="AJ223" i="3" s="1"/>
  <c r="AT222" i="3"/>
  <c r="AT223" i="3" s="1"/>
  <c r="AS222" i="3"/>
  <c r="AS223" i="3" s="1"/>
  <c r="W222" i="3"/>
  <c r="AE222" i="3"/>
  <c r="AE223" i="3" s="1"/>
  <c r="AY222" i="3"/>
  <c r="AY223" i="3" s="1"/>
  <c r="AF222" i="3"/>
  <c r="AF223" i="3" s="1"/>
  <c r="AO222" i="3"/>
  <c r="AO223" i="3" s="1"/>
  <c r="AI222" i="3"/>
  <c r="AI223" i="3" s="1"/>
  <c r="BA222" i="3"/>
  <c r="BA223" i="3" s="1"/>
  <c r="AQ222" i="3"/>
  <c r="AQ223" i="3" s="1"/>
  <c r="AC222" i="3"/>
  <c r="AC223" i="3" s="1"/>
  <c r="Z222" i="3"/>
  <c r="Z223" i="3" s="1"/>
  <c r="AV222" i="3"/>
  <c r="AV223" i="3" s="1"/>
  <c r="AH222" i="3"/>
  <c r="AH223" i="3" s="1"/>
  <c r="H141" i="3" a="1"/>
  <c r="J141" i="3" a="1"/>
  <c r="I141" i="3" a="1"/>
  <c r="K140" i="3" a="1"/>
  <c r="G141" i="3" a="1"/>
  <c r="E144" i="3" a="1"/>
  <c r="G141" i="3" l="1"/>
  <c r="J141" i="3"/>
  <c r="I141" i="3"/>
  <c r="H141" i="3"/>
  <c r="K140" i="3"/>
  <c r="L140" i="3" s="1"/>
  <c r="N142" i="3"/>
  <c r="O142" i="3"/>
  <c r="F143" i="3"/>
  <c r="E144" i="3"/>
  <c r="M144" i="3" s="1"/>
  <c r="B146" i="3"/>
  <c r="A145" i="3"/>
  <c r="W223" i="3"/>
  <c r="G142" i="3" a="1"/>
  <c r="I142" i="3" a="1"/>
  <c r="H142" i="3" a="1"/>
  <c r="J142" i="3" a="1"/>
  <c r="K141" i="3" a="1"/>
  <c r="E145" i="3" a="1"/>
  <c r="H142" i="3" l="1"/>
  <c r="J142" i="3"/>
  <c r="K141" i="3"/>
  <c r="L141" i="3" s="1"/>
  <c r="I142" i="3"/>
  <c r="G142" i="3"/>
  <c r="O143" i="3"/>
  <c r="N143" i="3"/>
  <c r="F144" i="3"/>
  <c r="E145" i="3"/>
  <c r="M145" i="3" s="1"/>
  <c r="B147" i="3"/>
  <c r="A146" i="3"/>
  <c r="U230" i="3"/>
  <c r="AQ231" i="3"/>
  <c r="AQ232" i="3" s="1"/>
  <c r="AF231" i="3"/>
  <c r="AF232" i="3" s="1"/>
  <c r="AW231" i="3"/>
  <c r="AW232" i="3" s="1"/>
  <c r="AG231" i="3"/>
  <c r="AG232" i="3" s="1"/>
  <c r="AO231" i="3"/>
  <c r="AO232" i="3" s="1"/>
  <c r="AE231" i="3"/>
  <c r="AE232" i="3" s="1"/>
  <c r="AT231" i="3"/>
  <c r="AT232" i="3" s="1"/>
  <c r="AI231" i="3"/>
  <c r="AI232" i="3" s="1"/>
  <c r="AC231" i="3"/>
  <c r="AC232" i="3" s="1"/>
  <c r="AV231" i="3"/>
  <c r="AV232" i="3" s="1"/>
  <c r="AM231" i="3"/>
  <c r="AM232" i="3" s="1"/>
  <c r="AP231" i="3"/>
  <c r="AP232" i="3" s="1"/>
  <c r="Z231" i="3"/>
  <c r="Z232" i="3" s="1"/>
  <c r="AR231" i="3"/>
  <c r="AR232" i="3" s="1"/>
  <c r="AB231" i="3"/>
  <c r="AB232" i="3" s="1"/>
  <c r="AJ231" i="3"/>
  <c r="AJ232" i="3" s="1"/>
  <c r="BA231" i="3"/>
  <c r="BA232" i="3" s="1"/>
  <c r="AK231" i="3"/>
  <c r="AK232" i="3" s="1"/>
  <c r="AS231" i="3"/>
  <c r="AS232" i="3" s="1"/>
  <c r="AY231" i="3"/>
  <c r="AY232" i="3" s="1"/>
  <c r="AU231" i="3"/>
  <c r="AU232" i="3" s="1"/>
  <c r="W231" i="3"/>
  <c r="Y231" i="3"/>
  <c r="Y232" i="3" s="1"/>
  <c r="AX231" i="3"/>
  <c r="AX232" i="3" s="1"/>
  <c r="AL231" i="3"/>
  <c r="AL232" i="3" s="1"/>
  <c r="AH231" i="3"/>
  <c r="AH232" i="3" s="1"/>
  <c r="X231" i="3"/>
  <c r="X232" i="3" s="1"/>
  <c r="AZ231" i="3"/>
  <c r="AZ232" i="3" s="1"/>
  <c r="AN231" i="3"/>
  <c r="AN232" i="3" s="1"/>
  <c r="AD231" i="3"/>
  <c r="AD232" i="3" s="1"/>
  <c r="AA231" i="3"/>
  <c r="AA232" i="3" s="1"/>
  <c r="U248" i="3"/>
  <c r="G143" i="3" a="1"/>
  <c r="H143" i="3" a="1"/>
  <c r="I143" i="3" a="1"/>
  <c r="K142" i="3" a="1"/>
  <c r="J143" i="3" a="1"/>
  <c r="E146" i="3" a="1"/>
  <c r="I143" i="3" l="1"/>
  <c r="H143" i="3"/>
  <c r="G143" i="3"/>
  <c r="K142" i="3"/>
  <c r="L142" i="3" s="1"/>
  <c r="J143" i="3"/>
  <c r="N144" i="3"/>
  <c r="O144" i="3"/>
  <c r="F145" i="3"/>
  <c r="E146" i="3"/>
  <c r="M146" i="3" s="1"/>
  <c r="B148" i="3"/>
  <c r="A147" i="3"/>
  <c r="U239" i="3"/>
  <c r="AS240" i="3"/>
  <c r="AS241" i="3" s="1"/>
  <c r="AH240" i="3"/>
  <c r="AH241" i="3" s="1"/>
  <c r="AE240" i="3"/>
  <c r="AE241" i="3" s="1"/>
  <c r="AX240" i="3"/>
  <c r="AX241" i="3" s="1"/>
  <c r="AF240" i="3"/>
  <c r="AF241" i="3" s="1"/>
  <c r="Y240" i="3"/>
  <c r="Y241" i="3" s="1"/>
  <c r="Z240" i="3"/>
  <c r="Z241" i="3" s="1"/>
  <c r="AL240" i="3"/>
  <c r="AL241" i="3" s="1"/>
  <c r="X240" i="3"/>
  <c r="X241" i="3" s="1"/>
  <c r="AN240" i="3"/>
  <c r="AN241" i="3" s="1"/>
  <c r="AI240" i="3"/>
  <c r="AI241" i="3" s="1"/>
  <c r="AY240" i="3"/>
  <c r="AY241" i="3" s="1"/>
  <c r="AT240" i="3"/>
  <c r="AT241" i="3" s="1"/>
  <c r="AO240" i="3"/>
  <c r="AO241" i="3" s="1"/>
  <c r="AR240" i="3"/>
  <c r="AR241" i="3" s="1"/>
  <c r="AP240" i="3"/>
  <c r="AP241" i="3" s="1"/>
  <c r="W240" i="3"/>
  <c r="AM240" i="3"/>
  <c r="AM241" i="3" s="1"/>
  <c r="AZ240" i="3"/>
  <c r="AZ241" i="3" s="1"/>
  <c r="AC240" i="3"/>
  <c r="AC241" i="3" s="1"/>
  <c r="AU240" i="3"/>
  <c r="AU241" i="3" s="1"/>
  <c r="AJ240" i="3"/>
  <c r="AJ241" i="3" s="1"/>
  <c r="AK240" i="3"/>
  <c r="AK241" i="3" s="1"/>
  <c r="BA240" i="3"/>
  <c r="BA241" i="3" s="1"/>
  <c r="AV240" i="3"/>
  <c r="AV241" i="3" s="1"/>
  <c r="AA240" i="3"/>
  <c r="AA241" i="3" s="1"/>
  <c r="AW240" i="3"/>
  <c r="AW241" i="3" s="1"/>
  <c r="AD240" i="3"/>
  <c r="AD241" i="3" s="1"/>
  <c r="AQ240" i="3"/>
  <c r="AQ241" i="3" s="1"/>
  <c r="AB240" i="3"/>
  <c r="AB241" i="3" s="1"/>
  <c r="AG240" i="3"/>
  <c r="AG241" i="3" s="1"/>
  <c r="W232" i="3"/>
  <c r="AS249" i="3"/>
  <c r="AS250" i="3" s="1"/>
  <c r="AG249" i="3"/>
  <c r="AG250" i="3" s="1"/>
  <c r="AH249" i="3"/>
  <c r="AH250" i="3" s="1"/>
  <c r="AC249" i="3"/>
  <c r="AC250" i="3" s="1"/>
  <c r="AD249" i="3"/>
  <c r="AD250" i="3" s="1"/>
  <c r="Y249" i="3"/>
  <c r="Y250" i="3" s="1"/>
  <c r="Z249" i="3"/>
  <c r="Z250" i="3" s="1"/>
  <c r="AN249" i="3"/>
  <c r="AN250" i="3" s="1"/>
  <c r="AM249" i="3"/>
  <c r="AM250" i="3" s="1"/>
  <c r="AZ249" i="3"/>
  <c r="AZ250" i="3" s="1"/>
  <c r="AY249" i="3"/>
  <c r="AY250" i="3" s="1"/>
  <c r="AV249" i="3"/>
  <c r="AV250" i="3" s="1"/>
  <c r="AU249" i="3"/>
  <c r="AU250" i="3" s="1"/>
  <c r="AR249" i="3"/>
  <c r="AR250" i="3" s="1"/>
  <c r="AQ249" i="3"/>
  <c r="AQ250" i="3" s="1"/>
  <c r="X249" i="3"/>
  <c r="X250" i="3" s="1"/>
  <c r="W249" i="3"/>
  <c r="AJ249" i="3"/>
  <c r="AJ250" i="3" s="1"/>
  <c r="AI249" i="3"/>
  <c r="AI250" i="3" s="1"/>
  <c r="AF249" i="3"/>
  <c r="AF250" i="3" s="1"/>
  <c r="AE249" i="3"/>
  <c r="AE250" i="3" s="1"/>
  <c r="AB249" i="3"/>
  <c r="AB250" i="3" s="1"/>
  <c r="AA249" i="3"/>
  <c r="AA250" i="3" s="1"/>
  <c r="AK249" i="3"/>
  <c r="AK250" i="3" s="1"/>
  <c r="AL249" i="3"/>
  <c r="AL250" i="3" s="1"/>
  <c r="BA249" i="3"/>
  <c r="BA250" i="3" s="1"/>
  <c r="AX249" i="3"/>
  <c r="AX250" i="3" s="1"/>
  <c r="AW249" i="3"/>
  <c r="AW250" i="3" s="1"/>
  <c r="AT249" i="3"/>
  <c r="AT250" i="3" s="1"/>
  <c r="AO249" i="3"/>
  <c r="AO250" i="3" s="1"/>
  <c r="AP249" i="3"/>
  <c r="AP250" i="3" s="1"/>
  <c r="H144" i="3" a="1"/>
  <c r="J144" i="3" a="1"/>
  <c r="I144" i="3" a="1"/>
  <c r="G144" i="3" a="1"/>
  <c r="K143" i="3" a="1"/>
  <c r="E147" i="3" a="1"/>
  <c r="G144" i="3" l="1"/>
  <c r="K143" i="3"/>
  <c r="L143" i="3" s="1"/>
  <c r="J144" i="3"/>
  <c r="I144" i="3"/>
  <c r="H144" i="3"/>
  <c r="O145" i="3"/>
  <c r="N145" i="3"/>
  <c r="F146" i="3"/>
  <c r="E147" i="3"/>
  <c r="M147" i="3" s="1"/>
  <c r="A148" i="3"/>
  <c r="B149" i="3"/>
  <c r="W241" i="3"/>
  <c r="U257" i="3"/>
  <c r="W250" i="3"/>
  <c r="I145" i="3" a="1"/>
  <c r="H145" i="3" a="1"/>
  <c r="G145" i="3" a="1"/>
  <c r="K144" i="3" a="1"/>
  <c r="J145" i="3" a="1"/>
  <c r="E148" i="3" a="1"/>
  <c r="G145" i="3" l="1"/>
  <c r="H145" i="3"/>
  <c r="K144" i="3"/>
  <c r="L144" i="3" s="1"/>
  <c r="J145" i="3"/>
  <c r="I145" i="3"/>
  <c r="F147" i="3"/>
  <c r="O146" i="3"/>
  <c r="N146" i="3"/>
  <c r="E148" i="3"/>
  <c r="M148" i="3" s="1"/>
  <c r="B150" i="3"/>
  <c r="A149" i="3"/>
  <c r="AJ258" i="3"/>
  <c r="AJ259" i="3" s="1"/>
  <c r="AQ258" i="3"/>
  <c r="AQ259" i="3" s="1"/>
  <c r="AX258" i="3"/>
  <c r="AX259" i="3" s="1"/>
  <c r="AG258" i="3"/>
  <c r="AG259" i="3" s="1"/>
  <c r="AF258" i="3"/>
  <c r="AF259" i="3" s="1"/>
  <c r="AL258" i="3"/>
  <c r="AL259" i="3" s="1"/>
  <c r="AS258" i="3"/>
  <c r="AS259" i="3" s="1"/>
  <c r="AB258" i="3"/>
  <c r="AB259" i="3" s="1"/>
  <c r="AM258" i="3"/>
  <c r="AM259" i="3" s="1"/>
  <c r="X258" i="3"/>
  <c r="X259" i="3" s="1"/>
  <c r="AC258" i="3"/>
  <c r="AC259" i="3" s="1"/>
  <c r="AU258" i="3"/>
  <c r="AU259" i="3" s="1"/>
  <c r="AH258" i="3"/>
  <c r="AH259" i="3" s="1"/>
  <c r="BA258" i="3"/>
  <c r="BA259" i="3" s="1"/>
  <c r="Y258" i="3"/>
  <c r="Y259" i="3" s="1"/>
  <c r="AP258" i="3"/>
  <c r="AP259" i="3" s="1"/>
  <c r="AK258" i="3"/>
  <c r="AK259" i="3" s="1"/>
  <c r="AT258" i="3"/>
  <c r="AT259" i="3" s="1"/>
  <c r="AA258" i="3"/>
  <c r="AA259" i="3" s="1"/>
  <c r="AY258" i="3"/>
  <c r="AY259" i="3" s="1"/>
  <c r="AE258" i="3"/>
  <c r="AE259" i="3" s="1"/>
  <c r="AO258" i="3"/>
  <c r="AO259" i="3" s="1"/>
  <c r="W258" i="3"/>
  <c r="AZ258" i="3"/>
  <c r="AZ259" i="3" s="1"/>
  <c r="AI258" i="3"/>
  <c r="AI259" i="3" s="1"/>
  <c r="AR258" i="3"/>
  <c r="AR259" i="3" s="1"/>
  <c r="Z258" i="3"/>
  <c r="Z259" i="3" s="1"/>
  <c r="AV258" i="3"/>
  <c r="AV259" i="3" s="1"/>
  <c r="AD258" i="3"/>
  <c r="AD259" i="3" s="1"/>
  <c r="AN258" i="3"/>
  <c r="AN259" i="3" s="1"/>
  <c r="AW258" i="3"/>
  <c r="AW259" i="3" s="1"/>
  <c r="G146" i="3" a="1"/>
  <c r="J146" i="3" a="1"/>
  <c r="K145" i="3" a="1"/>
  <c r="H146" i="3" a="1"/>
  <c r="I146" i="3" a="1"/>
  <c r="E149" i="3" a="1"/>
  <c r="I146" i="3" l="1"/>
  <c r="G146" i="3"/>
  <c r="J146" i="3"/>
  <c r="K145" i="3"/>
  <c r="L145" i="3" s="1"/>
  <c r="H146" i="3"/>
  <c r="O147" i="3"/>
  <c r="F148" i="3"/>
  <c r="N147" i="3"/>
  <c r="E149" i="3"/>
  <c r="M149" i="3" s="1"/>
  <c r="A150" i="3"/>
  <c r="B151" i="3"/>
  <c r="W259" i="3"/>
  <c r="U266" i="3"/>
  <c r="H147" i="3" a="1"/>
  <c r="J147" i="3" a="1"/>
  <c r="I147" i="3" a="1"/>
  <c r="G147" i="3" a="1"/>
  <c r="K146" i="3" a="1"/>
  <c r="E150" i="3" a="1"/>
  <c r="I147" i="3" l="1"/>
  <c r="G147" i="3"/>
  <c r="K146" i="3"/>
  <c r="L146" i="3" s="1"/>
  <c r="J147" i="3"/>
  <c r="H147" i="3"/>
  <c r="N148" i="3"/>
  <c r="O148" i="3"/>
  <c r="F149" i="3"/>
  <c r="E150" i="3"/>
  <c r="M150" i="3" s="1"/>
  <c r="A151" i="3"/>
  <c r="B152" i="3"/>
  <c r="AP267" i="3"/>
  <c r="AP268" i="3" s="1"/>
  <c r="AR267" i="3"/>
  <c r="AR268" i="3" s="1"/>
  <c r="AH267" i="3"/>
  <c r="AH268" i="3" s="1"/>
  <c r="AQ267" i="3"/>
  <c r="AQ268" i="3" s="1"/>
  <c r="AS267" i="3"/>
  <c r="AS268" i="3" s="1"/>
  <c r="AA267" i="3"/>
  <c r="AA268" i="3" s="1"/>
  <c r="AK267" i="3"/>
  <c r="AK268" i="3" s="1"/>
  <c r="AE267" i="3"/>
  <c r="AE268" i="3" s="1"/>
  <c r="AO267" i="3"/>
  <c r="AO268" i="3" s="1"/>
  <c r="AU267" i="3"/>
  <c r="AU268" i="3" s="1"/>
  <c r="AG267" i="3"/>
  <c r="AG268" i="3" s="1"/>
  <c r="AT267" i="3"/>
  <c r="AT268" i="3" s="1"/>
  <c r="AV267" i="3"/>
  <c r="AV268" i="3" s="1"/>
  <c r="AL267" i="3"/>
  <c r="AL268" i="3" s="1"/>
  <c r="AN267" i="3"/>
  <c r="AN268" i="3" s="1"/>
  <c r="AX267" i="3"/>
  <c r="AX268" i="3" s="1"/>
  <c r="Y267" i="3"/>
  <c r="Y268" i="3" s="1"/>
  <c r="AY267" i="3"/>
  <c r="AY268" i="3" s="1"/>
  <c r="AZ267" i="3"/>
  <c r="AZ268" i="3" s="1"/>
  <c r="AD267" i="3"/>
  <c r="AD268" i="3" s="1"/>
  <c r="AF267" i="3"/>
  <c r="AF268" i="3" s="1"/>
  <c r="BA267" i="3"/>
  <c r="BA268" i="3" s="1"/>
  <c r="X267" i="3"/>
  <c r="X268" i="3" s="1"/>
  <c r="AJ267" i="3"/>
  <c r="AJ268" i="3" s="1"/>
  <c r="Z267" i="3"/>
  <c r="Z268" i="3" s="1"/>
  <c r="AB267" i="3"/>
  <c r="AB268" i="3" s="1"/>
  <c r="AW267" i="3"/>
  <c r="AW268" i="3" s="1"/>
  <c r="AM267" i="3"/>
  <c r="AM268" i="3" s="1"/>
  <c r="AC267" i="3"/>
  <c r="AC268" i="3" s="1"/>
  <c r="W267" i="3"/>
  <c r="AI267" i="3"/>
  <c r="AI268" i="3" s="1"/>
  <c r="J148" i="3" a="1"/>
  <c r="G148" i="3" a="1"/>
  <c r="I148" i="3" a="1"/>
  <c r="H148" i="3" a="1"/>
  <c r="K147" i="3" a="1"/>
  <c r="E151" i="3" a="1"/>
  <c r="H148" i="3" l="1"/>
  <c r="K147" i="3"/>
  <c r="L147" i="3" s="1"/>
  <c r="J148" i="3"/>
  <c r="I148" i="3"/>
  <c r="G148" i="3"/>
  <c r="N149" i="3"/>
  <c r="O149" i="3"/>
  <c r="F150" i="3"/>
  <c r="E151" i="3"/>
  <c r="M151" i="3" s="1"/>
  <c r="A152" i="3"/>
  <c r="B153" i="3"/>
  <c r="W268" i="3"/>
  <c r="J149" i="3" a="1"/>
  <c r="H149" i="3" a="1"/>
  <c r="K148" i="3" a="1"/>
  <c r="G149" i="3" a="1"/>
  <c r="I149" i="3" a="1"/>
  <c r="E152" i="3" a="1"/>
  <c r="I149" i="3" l="1"/>
  <c r="G149" i="3"/>
  <c r="K148" i="3"/>
  <c r="L148" i="3" s="1"/>
  <c r="H149" i="3"/>
  <c r="J149" i="3"/>
  <c r="F151" i="3"/>
  <c r="O150" i="3"/>
  <c r="N150" i="3"/>
  <c r="E152" i="3"/>
  <c r="M152" i="3" s="1"/>
  <c r="B154" i="3"/>
  <c r="A153" i="3"/>
  <c r="AR276" i="3"/>
  <c r="AR277" i="3" s="1"/>
  <c r="AK276" i="3"/>
  <c r="AK277" i="3" s="1"/>
  <c r="AM276" i="3"/>
  <c r="AM277" i="3" s="1"/>
  <c r="AG276" i="3"/>
  <c r="AG277" i="3" s="1"/>
  <c r="AI276" i="3"/>
  <c r="AI277" i="3" s="1"/>
  <c r="AC276" i="3"/>
  <c r="AC277" i="3" s="1"/>
  <c r="AE276" i="3"/>
  <c r="AE277" i="3" s="1"/>
  <c r="Y276" i="3"/>
  <c r="Y277" i="3" s="1"/>
  <c r="AA276" i="3"/>
  <c r="AA277" i="3" s="1"/>
  <c r="W276" i="3"/>
  <c r="AN276" i="3"/>
  <c r="AN277" i="3" s="1"/>
  <c r="BA276" i="3"/>
  <c r="BA277" i="3" s="1"/>
  <c r="X276" i="3"/>
  <c r="X277" i="3" s="1"/>
  <c r="AV276" i="3"/>
  <c r="AV277" i="3" s="1"/>
  <c r="AS276" i="3"/>
  <c r="AS277" i="3" s="1"/>
  <c r="AQ276" i="3"/>
  <c r="AQ277" i="3" s="1"/>
  <c r="AL276" i="3"/>
  <c r="AL277" i="3" s="1"/>
  <c r="AJ276" i="3"/>
  <c r="AJ277" i="3" s="1"/>
  <c r="AY276" i="3"/>
  <c r="AY277" i="3" s="1"/>
  <c r="AF276" i="3"/>
  <c r="AF277" i="3" s="1"/>
  <c r="AX276" i="3"/>
  <c r="AX277" i="3" s="1"/>
  <c r="Z276" i="3"/>
  <c r="Z277" i="3" s="1"/>
  <c r="AT276" i="3"/>
  <c r="AT277" i="3" s="1"/>
  <c r="AZ276" i="3"/>
  <c r="AZ277" i="3" s="1"/>
  <c r="AP276" i="3"/>
  <c r="AP277" i="3" s="1"/>
  <c r="AU276" i="3"/>
  <c r="AU277" i="3" s="1"/>
  <c r="AW276" i="3"/>
  <c r="AW277" i="3" s="1"/>
  <c r="AO276" i="3"/>
  <c r="AO277" i="3" s="1"/>
  <c r="AB276" i="3"/>
  <c r="AB277" i="3" s="1"/>
  <c r="AH276" i="3"/>
  <c r="AH277" i="3" s="1"/>
  <c r="AD276" i="3"/>
  <c r="AD277" i="3" s="1"/>
  <c r="H150" i="3" a="1"/>
  <c r="J150" i="3" a="1"/>
  <c r="K149" i="3" a="1"/>
  <c r="G150" i="3" a="1"/>
  <c r="I150" i="3" a="1"/>
  <c r="E153" i="3" a="1"/>
  <c r="I150" i="3" l="1"/>
  <c r="J150" i="3"/>
  <c r="K149" i="3"/>
  <c r="L149" i="3" s="1"/>
  <c r="H150" i="3"/>
  <c r="G150" i="3"/>
  <c r="N151" i="3"/>
  <c r="F152" i="3"/>
  <c r="O151" i="3"/>
  <c r="E153" i="3"/>
  <c r="M153" i="3" s="1"/>
  <c r="A154" i="3"/>
  <c r="B155" i="3"/>
  <c r="U284" i="3"/>
  <c r="W277" i="3"/>
  <c r="I151" i="3" a="1"/>
  <c r="G151" i="3" a="1"/>
  <c r="H151" i="3" a="1"/>
  <c r="K150" i="3" a="1"/>
  <c r="J151" i="3" a="1"/>
  <c r="E154" i="3" a="1"/>
  <c r="J151" i="3" l="1"/>
  <c r="H151" i="3"/>
  <c r="I151" i="3"/>
  <c r="K150" i="3"/>
  <c r="L150" i="3" s="1"/>
  <c r="G151" i="3"/>
  <c r="N152" i="3"/>
  <c r="O152" i="3"/>
  <c r="F153" i="3"/>
  <c r="E154" i="3"/>
  <c r="M154" i="3" s="1"/>
  <c r="B156" i="3"/>
  <c r="A155" i="3"/>
  <c r="AI285" i="3"/>
  <c r="AI286" i="3" s="1"/>
  <c r="AZ285" i="3"/>
  <c r="AZ286" i="3" s="1"/>
  <c r="AE285" i="3"/>
  <c r="AE286" i="3" s="1"/>
  <c r="AR285" i="3"/>
  <c r="AR286" i="3" s="1"/>
  <c r="W285" i="3"/>
  <c r="AB285" i="3"/>
  <c r="AB286" i="3" s="1"/>
  <c r="AA285" i="3"/>
  <c r="AA286" i="3" s="1"/>
  <c r="AJ285" i="3"/>
  <c r="AJ286" i="3" s="1"/>
  <c r="AX285" i="3"/>
  <c r="AX286" i="3" s="1"/>
  <c r="AW285" i="3"/>
  <c r="AW286" i="3" s="1"/>
  <c r="AT285" i="3"/>
  <c r="AT286" i="3" s="1"/>
  <c r="AO285" i="3"/>
  <c r="AO286" i="3" s="1"/>
  <c r="AL285" i="3"/>
  <c r="AL286" i="3" s="1"/>
  <c r="Y285" i="3"/>
  <c r="Y286" i="3" s="1"/>
  <c r="AP285" i="3"/>
  <c r="AP286" i="3" s="1"/>
  <c r="AG285" i="3"/>
  <c r="AG286" i="3" s="1"/>
  <c r="AD285" i="3"/>
  <c r="AD286" i="3" s="1"/>
  <c r="BA285" i="3"/>
  <c r="BA286" i="3" s="1"/>
  <c r="Z285" i="3"/>
  <c r="Z286" i="3" s="1"/>
  <c r="AY285" i="3"/>
  <c r="AY286" i="3" s="1"/>
  <c r="AS285" i="3"/>
  <c r="AS286" i="3" s="1"/>
  <c r="AU285" i="3"/>
  <c r="AU286" i="3" s="1"/>
  <c r="AK285" i="3"/>
  <c r="AK286" i="3" s="1"/>
  <c r="AM285" i="3"/>
  <c r="AM286" i="3" s="1"/>
  <c r="AQ285" i="3"/>
  <c r="AQ286" i="3" s="1"/>
  <c r="AC285" i="3"/>
  <c r="AC286" i="3" s="1"/>
  <c r="AH285" i="3"/>
  <c r="AH286" i="3" s="1"/>
  <c r="AF285" i="3"/>
  <c r="AF286" i="3" s="1"/>
  <c r="AN285" i="3"/>
  <c r="AN286" i="3" s="1"/>
  <c r="AV285" i="3"/>
  <c r="AV286" i="3" s="1"/>
  <c r="X285" i="3"/>
  <c r="X286" i="3" s="1"/>
  <c r="J152" i="3" a="1"/>
  <c r="I152" i="3" a="1"/>
  <c r="K151" i="3" a="1"/>
  <c r="G152" i="3" a="1"/>
  <c r="H152" i="3" a="1"/>
  <c r="E155" i="3" a="1"/>
  <c r="J152" i="3" l="1"/>
  <c r="G152" i="3"/>
  <c r="I152" i="3"/>
  <c r="H152" i="3"/>
  <c r="K151" i="3"/>
  <c r="L151" i="3" s="1"/>
  <c r="F154" i="3"/>
  <c r="N153" i="3"/>
  <c r="O153" i="3"/>
  <c r="E155" i="3"/>
  <c r="M155" i="3" s="1"/>
  <c r="A156" i="3"/>
  <c r="B157" i="3"/>
  <c r="W286" i="3"/>
  <c r="U293" i="3"/>
  <c r="K152" i="3" a="1"/>
  <c r="G153" i="3" a="1"/>
  <c r="I153" i="3" a="1"/>
  <c r="J153" i="3" a="1"/>
  <c r="H153" i="3" a="1"/>
  <c r="E156" i="3" a="1"/>
  <c r="H153" i="3" l="1"/>
  <c r="G153" i="3"/>
  <c r="J153" i="3"/>
  <c r="I153" i="3"/>
  <c r="K152" i="3"/>
  <c r="L152" i="3" s="1"/>
  <c r="N154" i="3"/>
  <c r="O154" i="3"/>
  <c r="F155" i="3"/>
  <c r="E156" i="3"/>
  <c r="M156" i="3" s="1"/>
  <c r="B158" i="3"/>
  <c r="A157" i="3"/>
  <c r="AI294" i="3"/>
  <c r="AI295" i="3" s="1"/>
  <c r="BA294" i="3"/>
  <c r="BA295" i="3" s="1"/>
  <c r="AE294" i="3"/>
  <c r="AE295" i="3" s="1"/>
  <c r="AA294" i="3"/>
  <c r="AA295" i="3" s="1"/>
  <c r="AK294" i="3"/>
  <c r="AK295" i="3" s="1"/>
  <c r="W294" i="3"/>
  <c r="AC294" i="3"/>
  <c r="AC295" i="3" s="1"/>
  <c r="AJ294" i="3"/>
  <c r="AJ295" i="3" s="1"/>
  <c r="AW294" i="3"/>
  <c r="AW295" i="3" s="1"/>
  <c r="AF294" i="3"/>
  <c r="AF295" i="3" s="1"/>
  <c r="AO294" i="3"/>
  <c r="AO295" i="3" s="1"/>
  <c r="AB294" i="3"/>
  <c r="AB295" i="3" s="1"/>
  <c r="AG294" i="3"/>
  <c r="AG295" i="3" s="1"/>
  <c r="X294" i="3"/>
  <c r="X295" i="3" s="1"/>
  <c r="Y294" i="3"/>
  <c r="Y295" i="3" s="1"/>
  <c r="AY294" i="3"/>
  <c r="AY295" i="3" s="1"/>
  <c r="AT294" i="3"/>
  <c r="AT295" i="3" s="1"/>
  <c r="AU294" i="3"/>
  <c r="AU295" i="3" s="1"/>
  <c r="AL294" i="3"/>
  <c r="AL295" i="3" s="1"/>
  <c r="AQ294" i="3"/>
  <c r="AQ295" i="3" s="1"/>
  <c r="AD294" i="3"/>
  <c r="AD295" i="3" s="1"/>
  <c r="AM294" i="3"/>
  <c r="AM295" i="3" s="1"/>
  <c r="AS294" i="3"/>
  <c r="AS295" i="3" s="1"/>
  <c r="AZ294" i="3"/>
  <c r="AZ295" i="3" s="1"/>
  <c r="AX294" i="3"/>
  <c r="AX295" i="3" s="1"/>
  <c r="AV294" i="3"/>
  <c r="AV295" i="3" s="1"/>
  <c r="AP294" i="3"/>
  <c r="AP295" i="3" s="1"/>
  <c r="AR294" i="3"/>
  <c r="AR295" i="3" s="1"/>
  <c r="AH294" i="3"/>
  <c r="AH295" i="3" s="1"/>
  <c r="AN294" i="3"/>
  <c r="AN295" i="3" s="1"/>
  <c r="Z294" i="3"/>
  <c r="Z295" i="3" s="1"/>
  <c r="H154" i="3" a="1"/>
  <c r="J154" i="3" a="1"/>
  <c r="I154" i="3" a="1"/>
  <c r="G154" i="3" a="1"/>
  <c r="K153" i="3" a="1"/>
  <c r="E157" i="3" a="1"/>
  <c r="H154" i="3" l="1"/>
  <c r="I154" i="3"/>
  <c r="K153" i="3"/>
  <c r="L153" i="3" s="1"/>
  <c r="J154" i="3"/>
  <c r="G154" i="3"/>
  <c r="O155" i="3"/>
  <c r="F156" i="3"/>
  <c r="N155" i="3"/>
  <c r="E157" i="3"/>
  <c r="M157" i="3" s="1"/>
  <c r="B159" i="3"/>
  <c r="A158" i="3"/>
  <c r="U302" i="3"/>
  <c r="W295" i="3"/>
  <c r="G155" i="3" a="1"/>
  <c r="J155" i="3" a="1"/>
  <c r="I155" i="3" a="1"/>
  <c r="K154" i="3" a="1"/>
  <c r="H155" i="3" a="1"/>
  <c r="E158" i="3" a="1"/>
  <c r="H155" i="3" l="1"/>
  <c r="J155" i="3"/>
  <c r="I155" i="3"/>
  <c r="K154" i="3"/>
  <c r="L154" i="3" s="1"/>
  <c r="G155" i="3"/>
  <c r="F157" i="3"/>
  <c r="O156" i="3"/>
  <c r="N156" i="3"/>
  <c r="E158" i="3"/>
  <c r="M158" i="3" s="1"/>
  <c r="B160" i="3"/>
  <c r="A159" i="3"/>
  <c r="AO303" i="3"/>
  <c r="AO304" i="3" s="1"/>
  <c r="AQ303" i="3"/>
  <c r="AQ304" i="3" s="1"/>
  <c r="AT303" i="3"/>
  <c r="AT304" i="3" s="1"/>
  <c r="Z303" i="3"/>
  <c r="Z304" i="3" s="1"/>
  <c r="AI303" i="3"/>
  <c r="AI304" i="3" s="1"/>
  <c r="AG303" i="3"/>
  <c r="AG304" i="3" s="1"/>
  <c r="AY303" i="3"/>
  <c r="AY304" i="3" s="1"/>
  <c r="AK303" i="3"/>
  <c r="AK304" i="3" s="1"/>
  <c r="AJ303" i="3"/>
  <c r="AJ304" i="3" s="1"/>
  <c r="AX303" i="3"/>
  <c r="AX304" i="3" s="1"/>
  <c r="BA303" i="3"/>
  <c r="BA304" i="3" s="1"/>
  <c r="Y303" i="3"/>
  <c r="Y304" i="3" s="1"/>
  <c r="AS303" i="3"/>
  <c r="AS304" i="3" s="1"/>
  <c r="AP303" i="3"/>
  <c r="AP304" i="3" s="1"/>
  <c r="AD303" i="3"/>
  <c r="AD304" i="3" s="1"/>
  <c r="AE303" i="3"/>
  <c r="AE304" i="3" s="1"/>
  <c r="AR303" i="3"/>
  <c r="AR304" i="3" s="1"/>
  <c r="AV303" i="3"/>
  <c r="AV304" i="3" s="1"/>
  <c r="AN303" i="3"/>
  <c r="AN304" i="3" s="1"/>
  <c r="AZ303" i="3"/>
  <c r="AZ304" i="3" s="1"/>
  <c r="AB303" i="3"/>
  <c r="AB304" i="3" s="1"/>
  <c r="AA303" i="3"/>
  <c r="AA304" i="3" s="1"/>
  <c r="AF303" i="3"/>
  <c r="AF304" i="3" s="1"/>
  <c r="AL303" i="3"/>
  <c r="AL304" i="3" s="1"/>
  <c r="X303" i="3"/>
  <c r="X304" i="3" s="1"/>
  <c r="AU303" i="3"/>
  <c r="AU304" i="3" s="1"/>
  <c r="AW303" i="3"/>
  <c r="AW304" i="3" s="1"/>
  <c r="AC303" i="3"/>
  <c r="AC304" i="3" s="1"/>
  <c r="AH303" i="3"/>
  <c r="AH304" i="3" s="1"/>
  <c r="W303" i="3"/>
  <c r="AM303" i="3"/>
  <c r="AM304" i="3" s="1"/>
  <c r="I156" i="3" a="1"/>
  <c r="H156" i="3" a="1"/>
  <c r="G156" i="3" a="1"/>
  <c r="K155" i="3" a="1"/>
  <c r="J156" i="3" a="1"/>
  <c r="E159" i="3" a="1"/>
  <c r="G156" i="3" l="1"/>
  <c r="H156" i="3"/>
  <c r="J156" i="3"/>
  <c r="K155" i="3"/>
  <c r="L155" i="3" s="1"/>
  <c r="I156" i="3"/>
  <c r="O157" i="3"/>
  <c r="F158" i="3"/>
  <c r="N157" i="3"/>
  <c r="E159" i="3"/>
  <c r="M159" i="3" s="1"/>
  <c r="B161" i="3"/>
  <c r="A160" i="3"/>
  <c r="U311" i="3"/>
  <c r="W304" i="3"/>
  <c r="H157" i="3" a="1"/>
  <c r="I157" i="3" a="1"/>
  <c r="G157" i="3" a="1"/>
  <c r="J157" i="3" a="1"/>
  <c r="K156" i="3" a="1"/>
  <c r="E160" i="3" a="1"/>
  <c r="G157" i="3" l="1"/>
  <c r="J157" i="3"/>
  <c r="K156" i="3"/>
  <c r="L156" i="3" s="1"/>
  <c r="I157" i="3"/>
  <c r="H157" i="3"/>
  <c r="F159" i="3"/>
  <c r="O158" i="3"/>
  <c r="N158" i="3"/>
  <c r="E160" i="3"/>
  <c r="M160" i="3" s="1"/>
  <c r="B162" i="3"/>
  <c r="A161" i="3"/>
  <c r="AQ312" i="3"/>
  <c r="AQ313" i="3" s="1"/>
  <c r="AO312" i="3"/>
  <c r="AO313" i="3" s="1"/>
  <c r="AM312" i="3"/>
  <c r="AM313" i="3" s="1"/>
  <c r="AK312" i="3"/>
  <c r="AK313" i="3" s="1"/>
  <c r="AY312" i="3"/>
  <c r="AY313" i="3" s="1"/>
  <c r="AW312" i="3"/>
  <c r="AW313" i="3" s="1"/>
  <c r="AU312" i="3"/>
  <c r="AU313" i="3" s="1"/>
  <c r="AS312" i="3"/>
  <c r="AS313" i="3" s="1"/>
  <c r="AA312" i="3"/>
  <c r="AA313" i="3" s="1"/>
  <c r="Y312" i="3"/>
  <c r="Y313" i="3" s="1"/>
  <c r="W312" i="3"/>
  <c r="AI312" i="3"/>
  <c r="AI313" i="3" s="1"/>
  <c r="AG312" i="3"/>
  <c r="AG313" i="3" s="1"/>
  <c r="AE312" i="3"/>
  <c r="AE313" i="3" s="1"/>
  <c r="AC312" i="3"/>
  <c r="AC313" i="3" s="1"/>
  <c r="AF312" i="3"/>
  <c r="AF313" i="3" s="1"/>
  <c r="AP312" i="3"/>
  <c r="AP313" i="3" s="1"/>
  <c r="AZ312" i="3"/>
  <c r="AZ313" i="3" s="1"/>
  <c r="AL312" i="3"/>
  <c r="AL313" i="3" s="1"/>
  <c r="AJ312" i="3"/>
  <c r="AJ313" i="3" s="1"/>
  <c r="AX312" i="3"/>
  <c r="AX313" i="3" s="1"/>
  <c r="AN312" i="3"/>
  <c r="AN313" i="3" s="1"/>
  <c r="AT312" i="3"/>
  <c r="AT313" i="3" s="1"/>
  <c r="X312" i="3"/>
  <c r="X313" i="3" s="1"/>
  <c r="Z312" i="3"/>
  <c r="Z313" i="3" s="1"/>
  <c r="AR312" i="3"/>
  <c r="AR313" i="3" s="1"/>
  <c r="BA312" i="3"/>
  <c r="BA313" i="3" s="1"/>
  <c r="AB312" i="3"/>
  <c r="AB313" i="3" s="1"/>
  <c r="AH312" i="3"/>
  <c r="AH313" i="3" s="1"/>
  <c r="AV312" i="3"/>
  <c r="AV313" i="3" s="1"/>
  <c r="AD312" i="3"/>
  <c r="AD313" i="3" s="1"/>
  <c r="G158" i="3" a="1"/>
  <c r="H158" i="3" a="1"/>
  <c r="K157" i="3" a="1"/>
  <c r="J158" i="3" a="1"/>
  <c r="I158" i="3" a="1"/>
  <c r="E161" i="3" a="1"/>
  <c r="J158" i="3" l="1"/>
  <c r="I158" i="3"/>
  <c r="G158" i="3"/>
  <c r="K157" i="3"/>
  <c r="L157" i="3" s="1"/>
  <c r="H158" i="3"/>
  <c r="O159" i="3"/>
  <c r="N159" i="3"/>
  <c r="F160" i="3"/>
  <c r="E161" i="3"/>
  <c r="M161" i="3" s="1"/>
  <c r="A162" i="3"/>
  <c r="B163" i="3"/>
  <c r="U320" i="3"/>
  <c r="W313" i="3"/>
  <c r="K158" i="3" a="1"/>
  <c r="J159" i="3" a="1"/>
  <c r="I159" i="3" a="1"/>
  <c r="G159" i="3" a="1"/>
  <c r="H159" i="3" a="1"/>
  <c r="E162" i="3" a="1"/>
  <c r="G159" i="3" l="1"/>
  <c r="I159" i="3"/>
  <c r="H159" i="3"/>
  <c r="J159" i="3"/>
  <c r="K158" i="3"/>
  <c r="L158" i="3" s="1"/>
  <c r="N160" i="3"/>
  <c r="O160" i="3"/>
  <c r="F161" i="3"/>
  <c r="E162" i="3"/>
  <c r="M162" i="3" s="1"/>
  <c r="A163" i="3"/>
  <c r="B164" i="3"/>
  <c r="AY321" i="3"/>
  <c r="AY322" i="3" s="1"/>
  <c r="AK321" i="3"/>
  <c r="AK322" i="3" s="1"/>
  <c r="AU321" i="3"/>
  <c r="AU322" i="3" s="1"/>
  <c r="AQ321" i="3"/>
  <c r="AQ322" i="3" s="1"/>
  <c r="AW321" i="3"/>
  <c r="AW322" i="3" s="1"/>
  <c r="AM321" i="3"/>
  <c r="AM322" i="3" s="1"/>
  <c r="AG321" i="3"/>
  <c r="AG322" i="3" s="1"/>
  <c r="AI321" i="3"/>
  <c r="AI322" i="3" s="1"/>
  <c r="AS321" i="3"/>
  <c r="AS322" i="3" s="1"/>
  <c r="AE321" i="3"/>
  <c r="AE322" i="3" s="1"/>
  <c r="AC321" i="3"/>
  <c r="AC322" i="3" s="1"/>
  <c r="AA321" i="3"/>
  <c r="AA322" i="3" s="1"/>
  <c r="Y321" i="3"/>
  <c r="Y322" i="3" s="1"/>
  <c r="W321" i="3"/>
  <c r="AO321" i="3"/>
  <c r="AO322" i="3" s="1"/>
  <c r="AH321" i="3"/>
  <c r="AH322" i="3" s="1"/>
  <c r="AB321" i="3"/>
  <c r="AB322" i="3" s="1"/>
  <c r="X321" i="3"/>
  <c r="X322" i="3" s="1"/>
  <c r="AZ321" i="3"/>
  <c r="AZ322" i="3" s="1"/>
  <c r="AX321" i="3"/>
  <c r="AX322" i="3" s="1"/>
  <c r="AV321" i="3"/>
  <c r="AV322" i="3" s="1"/>
  <c r="AT321" i="3"/>
  <c r="AT322" i="3" s="1"/>
  <c r="AR321" i="3"/>
  <c r="AR322" i="3" s="1"/>
  <c r="AP321" i="3"/>
  <c r="AP322" i="3" s="1"/>
  <c r="AN321" i="3"/>
  <c r="AN322" i="3" s="1"/>
  <c r="AL321" i="3"/>
  <c r="AL322" i="3" s="1"/>
  <c r="AJ321" i="3"/>
  <c r="AJ322" i="3" s="1"/>
  <c r="AF321" i="3"/>
  <c r="AF322" i="3" s="1"/>
  <c r="AD321" i="3"/>
  <c r="AD322" i="3" s="1"/>
  <c r="Z321" i="3"/>
  <c r="Z322" i="3" s="1"/>
  <c r="BA321" i="3"/>
  <c r="BA322" i="3" s="1"/>
  <c r="H160" i="3" a="1"/>
  <c r="I160" i="3" a="1"/>
  <c r="G160" i="3" a="1"/>
  <c r="J160" i="3" a="1"/>
  <c r="K159" i="3" a="1"/>
  <c r="E163" i="3" a="1"/>
  <c r="K159" i="3" l="1"/>
  <c r="L159" i="3" s="1"/>
  <c r="J160" i="3"/>
  <c r="H160" i="3"/>
  <c r="I160" i="3"/>
  <c r="G160" i="3"/>
  <c r="O161" i="3"/>
  <c r="F162" i="3"/>
  <c r="N161" i="3"/>
  <c r="E163" i="3"/>
  <c r="M163" i="3" s="1"/>
  <c r="A164" i="3"/>
  <c r="B165" i="3"/>
  <c r="W322" i="3"/>
  <c r="H161" i="3" a="1"/>
  <c r="I161" i="3" a="1"/>
  <c r="K160" i="3" a="1"/>
  <c r="G161" i="3" a="1"/>
  <c r="J161" i="3" a="1"/>
  <c r="E164" i="3" a="1"/>
  <c r="I161" i="3" l="1"/>
  <c r="J161" i="3"/>
  <c r="G161" i="3"/>
  <c r="K160" i="3"/>
  <c r="L160" i="3" s="1"/>
  <c r="H161" i="3"/>
  <c r="O162" i="3"/>
  <c r="N162" i="3"/>
  <c r="F163" i="3"/>
  <c r="E164" i="3"/>
  <c r="M164" i="3" s="1"/>
  <c r="A165" i="3"/>
  <c r="B166" i="3"/>
  <c r="BA330" i="3"/>
  <c r="BA331" i="3" s="1"/>
  <c r="X330" i="3"/>
  <c r="X331" i="3" s="1"/>
  <c r="AW330" i="3"/>
  <c r="AW331" i="3" s="1"/>
  <c r="AY330" i="3"/>
  <c r="AY331" i="3" s="1"/>
  <c r="AS330" i="3"/>
  <c r="AS331" i="3" s="1"/>
  <c r="AU330" i="3"/>
  <c r="AU331" i="3" s="1"/>
  <c r="AO330" i="3"/>
  <c r="AO331" i="3" s="1"/>
  <c r="AQ330" i="3"/>
  <c r="AQ331" i="3" s="1"/>
  <c r="AK330" i="3"/>
  <c r="AK331" i="3" s="1"/>
  <c r="AM330" i="3"/>
  <c r="AM331" i="3" s="1"/>
  <c r="AG330" i="3"/>
  <c r="AG331" i="3" s="1"/>
  <c r="AI330" i="3"/>
  <c r="AI331" i="3" s="1"/>
  <c r="AC330" i="3"/>
  <c r="AC331" i="3" s="1"/>
  <c r="AE330" i="3"/>
  <c r="AE331" i="3" s="1"/>
  <c r="Y330" i="3"/>
  <c r="Y331" i="3" s="1"/>
  <c r="AA330" i="3"/>
  <c r="AA331" i="3" s="1"/>
  <c r="AD330" i="3"/>
  <c r="AD331" i="3" s="1"/>
  <c r="AP330" i="3"/>
  <c r="AP331" i="3" s="1"/>
  <c r="Z330" i="3"/>
  <c r="Z331" i="3" s="1"/>
  <c r="AL330" i="3"/>
  <c r="AL331" i="3" s="1"/>
  <c r="W330" i="3"/>
  <c r="AZ330" i="3"/>
  <c r="AZ331" i="3" s="1"/>
  <c r="AX330" i="3"/>
  <c r="AX331" i="3" s="1"/>
  <c r="AV330" i="3"/>
  <c r="AV331" i="3" s="1"/>
  <c r="AH330" i="3"/>
  <c r="AH331" i="3" s="1"/>
  <c r="AR330" i="3"/>
  <c r="AR331" i="3" s="1"/>
  <c r="AT330" i="3"/>
  <c r="AT331" i="3" s="1"/>
  <c r="AN330" i="3"/>
  <c r="AN331" i="3" s="1"/>
  <c r="AJ330" i="3"/>
  <c r="AJ331" i="3" s="1"/>
  <c r="AF330" i="3"/>
  <c r="AF331" i="3" s="1"/>
  <c r="AB330" i="3"/>
  <c r="AB331" i="3" s="1"/>
  <c r="J162" i="3" a="1"/>
  <c r="K161" i="3" a="1"/>
  <c r="H162" i="3" a="1"/>
  <c r="I162" i="3" a="1"/>
  <c r="G162" i="3" a="1"/>
  <c r="E165" i="3" a="1"/>
  <c r="J162" i="3" l="1"/>
  <c r="K161" i="3"/>
  <c r="L161" i="3" s="1"/>
  <c r="I162" i="3"/>
  <c r="H162" i="3"/>
  <c r="G162" i="3"/>
  <c r="O163" i="3"/>
  <c r="N163" i="3"/>
  <c r="F164" i="3"/>
  <c r="E165" i="3"/>
  <c r="M165" i="3" s="1"/>
  <c r="A166" i="3"/>
  <c r="B167" i="3"/>
  <c r="W331" i="3"/>
  <c r="K162" i="3" a="1"/>
  <c r="H163" i="3" a="1"/>
  <c r="I163" i="3" a="1"/>
  <c r="J163" i="3" a="1"/>
  <c r="G163" i="3" a="1"/>
  <c r="E166" i="3" a="1"/>
  <c r="H163" i="3" l="1"/>
  <c r="I163" i="3"/>
  <c r="J163" i="3"/>
  <c r="G163" i="3"/>
  <c r="K162" i="3"/>
  <c r="L162" i="3" s="1"/>
  <c r="O164" i="3"/>
  <c r="N164" i="3"/>
  <c r="F165" i="3"/>
  <c r="E166" i="3"/>
  <c r="M166" i="3" s="1"/>
  <c r="B168" i="3"/>
  <c r="A167" i="3"/>
  <c r="H164" i="3" a="1"/>
  <c r="G164" i="3" a="1"/>
  <c r="J164" i="3" a="1"/>
  <c r="K163" i="3" a="1"/>
  <c r="I164" i="3" a="1"/>
  <c r="E167" i="3" a="1"/>
  <c r="H164" i="3" l="1"/>
  <c r="I164" i="3"/>
  <c r="K163" i="3"/>
  <c r="L163" i="3" s="1"/>
  <c r="J164" i="3"/>
  <c r="G164" i="3"/>
  <c r="O165" i="3"/>
  <c r="N165" i="3"/>
  <c r="F166" i="3"/>
  <c r="E167" i="3"/>
  <c r="M167" i="3" s="1"/>
  <c r="A168" i="3"/>
  <c r="B169" i="3"/>
  <c r="I165" i="3" a="1"/>
  <c r="G165" i="3" a="1"/>
  <c r="J165" i="3" a="1"/>
  <c r="K164" i="3" a="1"/>
  <c r="H165" i="3" a="1"/>
  <c r="E168" i="3" a="1"/>
  <c r="G165" i="3" l="1"/>
  <c r="K164" i="3"/>
  <c r="L164" i="3" s="1"/>
  <c r="I165" i="3"/>
  <c r="J165" i="3"/>
  <c r="H165" i="3"/>
  <c r="N166" i="3"/>
  <c r="O166" i="3"/>
  <c r="F167" i="3"/>
  <c r="E168" i="3"/>
  <c r="M168" i="3" s="1"/>
  <c r="B170" i="3"/>
  <c r="A169" i="3"/>
  <c r="H166" i="3" a="1"/>
  <c r="I166" i="3" a="1"/>
  <c r="J166" i="3" a="1"/>
  <c r="K165" i="3" a="1"/>
  <c r="G166" i="3" a="1"/>
  <c r="E169" i="3" a="1"/>
  <c r="G166" i="3" l="1"/>
  <c r="J166" i="3"/>
  <c r="K165" i="3"/>
  <c r="L165" i="3" s="1"/>
  <c r="I166" i="3"/>
  <c r="H166" i="3"/>
  <c r="F168" i="3"/>
  <c r="O167" i="3"/>
  <c r="N167" i="3"/>
  <c r="E169" i="3"/>
  <c r="M169" i="3" s="1"/>
  <c r="A170" i="3"/>
  <c r="B171" i="3"/>
  <c r="K166" i="3" a="1"/>
  <c r="H167" i="3" a="1"/>
  <c r="G167" i="3" a="1"/>
  <c r="I167" i="3" a="1"/>
  <c r="J167" i="3" a="1"/>
  <c r="E170" i="3" a="1"/>
  <c r="J167" i="3" l="1"/>
  <c r="G167" i="3"/>
  <c r="I167" i="3"/>
  <c r="K166" i="3"/>
  <c r="L166" i="3" s="1"/>
  <c r="H167" i="3"/>
  <c r="N168" i="3"/>
  <c r="F169" i="3"/>
  <c r="O168" i="3"/>
  <c r="E170" i="3"/>
  <c r="M170" i="3" s="1"/>
  <c r="A171" i="3"/>
  <c r="B172" i="3"/>
  <c r="G168" i="3" a="1"/>
  <c r="I168" i="3" a="1"/>
  <c r="J168" i="3" a="1"/>
  <c r="H168" i="3" a="1"/>
  <c r="K167" i="3" a="1"/>
  <c r="E171" i="3" a="1"/>
  <c r="H168" i="3" l="1"/>
  <c r="J168" i="3"/>
  <c r="I168" i="3"/>
  <c r="G168" i="3"/>
  <c r="K167" i="3"/>
  <c r="L167" i="3" s="1"/>
  <c r="O169" i="3"/>
  <c r="F170" i="3"/>
  <c r="N169" i="3"/>
  <c r="E171" i="3"/>
  <c r="M171" i="3" s="1"/>
  <c r="B173" i="3"/>
  <c r="A172" i="3"/>
  <c r="K168" i="3" a="1"/>
  <c r="G169" i="3" a="1"/>
  <c r="H169" i="3" a="1"/>
  <c r="J169" i="3" a="1"/>
  <c r="I169" i="3" a="1"/>
  <c r="E172" i="3" a="1"/>
  <c r="K168" i="3" l="1"/>
  <c r="L168" i="3" s="1"/>
  <c r="J169" i="3"/>
  <c r="G169" i="3"/>
  <c r="I169" i="3"/>
  <c r="H169" i="3"/>
  <c r="O170" i="3"/>
  <c r="F171" i="3"/>
  <c r="N170" i="3"/>
  <c r="E172" i="3"/>
  <c r="M172" i="3" s="1"/>
  <c r="B174" i="3"/>
  <c r="A173" i="3"/>
  <c r="J170" i="3" a="1"/>
  <c r="K169" i="3" a="1"/>
  <c r="I170" i="3" a="1"/>
  <c r="G170" i="3" a="1"/>
  <c r="H170" i="3" a="1"/>
  <c r="E173" i="3" a="1"/>
  <c r="J170" i="3" l="1"/>
  <c r="H170" i="3"/>
  <c r="I170" i="3"/>
  <c r="G170" i="3"/>
  <c r="K169" i="3"/>
  <c r="L169" i="3" s="1"/>
  <c r="N171" i="3"/>
  <c r="O171" i="3"/>
  <c r="F172" i="3"/>
  <c r="E173" i="3"/>
  <c r="M173" i="3" s="1"/>
  <c r="A174" i="3"/>
  <c r="B175" i="3"/>
  <c r="G171" i="3" a="1"/>
  <c r="I171" i="3" a="1"/>
  <c r="J171" i="3" a="1"/>
  <c r="H171" i="3" a="1"/>
  <c r="K170" i="3" a="1"/>
  <c r="E174" i="3" a="1"/>
  <c r="G171" i="3" l="1"/>
  <c r="H171" i="3"/>
  <c r="I171" i="3"/>
  <c r="J171" i="3"/>
  <c r="K170" i="3"/>
  <c r="L170" i="3" s="1"/>
  <c r="N172" i="3"/>
  <c r="O172" i="3"/>
  <c r="F173" i="3"/>
  <c r="E174" i="3"/>
  <c r="M174" i="3" s="1"/>
  <c r="B176" i="3"/>
  <c r="A175" i="3"/>
  <c r="H172" i="3" a="1"/>
  <c r="G172" i="3" a="1"/>
  <c r="I172" i="3" a="1"/>
  <c r="J172" i="3" a="1"/>
  <c r="K171" i="3" a="1"/>
  <c r="E175" i="3" a="1"/>
  <c r="H172" i="3" l="1"/>
  <c r="I172" i="3"/>
  <c r="K171" i="3"/>
  <c r="L171" i="3" s="1"/>
  <c r="G172" i="3"/>
  <c r="J172" i="3"/>
  <c r="N173" i="3"/>
  <c r="O173" i="3"/>
  <c r="F174" i="3"/>
  <c r="E175" i="3"/>
  <c r="M175" i="3" s="1"/>
  <c r="B177" i="3"/>
  <c r="A176" i="3"/>
  <c r="G173" i="3" a="1"/>
  <c r="J173" i="3" a="1"/>
  <c r="K172" i="3" a="1"/>
  <c r="I173" i="3" a="1"/>
  <c r="H173" i="3" a="1"/>
  <c r="E176" i="3" a="1"/>
  <c r="H173" i="3" l="1"/>
  <c r="J173" i="3"/>
  <c r="K172" i="3"/>
  <c r="L172" i="3" s="1"/>
  <c r="G173" i="3"/>
  <c r="I173" i="3"/>
  <c r="F175" i="3"/>
  <c r="O174" i="3"/>
  <c r="N174" i="3"/>
  <c r="E176" i="3"/>
  <c r="M176" i="3" s="1"/>
  <c r="A177" i="3"/>
  <c r="B178" i="3"/>
  <c r="J174" i="3" a="1"/>
  <c r="H174" i="3" a="1"/>
  <c r="K173" i="3" a="1"/>
  <c r="I174" i="3" a="1"/>
  <c r="G174" i="3" a="1"/>
  <c r="E177" i="3" a="1"/>
  <c r="G174" i="3" l="1"/>
  <c r="H174" i="3"/>
  <c r="J174" i="3"/>
  <c r="K173" i="3"/>
  <c r="L173" i="3" s="1"/>
  <c r="I174" i="3"/>
  <c r="O175" i="3"/>
  <c r="N175" i="3"/>
  <c r="F176" i="3"/>
  <c r="E177" i="3"/>
  <c r="M177" i="3" s="1"/>
  <c r="A178" i="3"/>
  <c r="B179" i="3"/>
  <c r="J175" i="3" a="1"/>
  <c r="H175" i="3" a="1"/>
  <c r="I175" i="3" a="1"/>
  <c r="G175" i="3" a="1"/>
  <c r="K174" i="3" a="1"/>
  <c r="E178" i="3" a="1"/>
  <c r="I175" i="3" l="1"/>
  <c r="H175" i="3"/>
  <c r="K174" i="3"/>
  <c r="L174" i="3" s="1"/>
  <c r="J175" i="3"/>
  <c r="G175" i="3"/>
  <c r="O176" i="3"/>
  <c r="F177" i="3"/>
  <c r="N176" i="3"/>
  <c r="E178" i="3"/>
  <c r="M178" i="3" s="1"/>
  <c r="B180" i="3"/>
  <c r="A179" i="3"/>
  <c r="J176" i="3" a="1"/>
  <c r="I176" i="3" a="1"/>
  <c r="K175" i="3" a="1"/>
  <c r="H176" i="3" a="1"/>
  <c r="G176" i="3" a="1"/>
  <c r="E179" i="3" a="1"/>
  <c r="G176" i="3" l="1"/>
  <c r="H176" i="3"/>
  <c r="I176" i="3"/>
  <c r="K175" i="3"/>
  <c r="L175" i="3" s="1"/>
  <c r="J176" i="3"/>
  <c r="N177" i="3"/>
  <c r="F178" i="3"/>
  <c r="O177" i="3"/>
  <c r="E179" i="3"/>
  <c r="M179" i="3" s="1"/>
  <c r="A180" i="3"/>
  <c r="B181" i="3"/>
  <c r="I177" i="3" a="1"/>
  <c r="H177" i="3" a="1"/>
  <c r="G177" i="3" a="1"/>
  <c r="J177" i="3" a="1"/>
  <c r="K176" i="3" a="1"/>
  <c r="E180" i="3" a="1"/>
  <c r="H177" i="3" l="1"/>
  <c r="I177" i="3"/>
  <c r="J177" i="3"/>
  <c r="K176" i="3"/>
  <c r="L176" i="3" s="1"/>
  <c r="G177" i="3"/>
  <c r="F179" i="3"/>
  <c r="O178" i="3"/>
  <c r="N178" i="3"/>
  <c r="E180" i="3"/>
  <c r="M180" i="3" s="1"/>
  <c r="A181" i="3"/>
  <c r="B182" i="3"/>
  <c r="H178" i="3" a="1"/>
  <c r="J178" i="3" a="1"/>
  <c r="G178" i="3" a="1"/>
  <c r="K177" i="3" a="1"/>
  <c r="I178" i="3" a="1"/>
  <c r="E181" i="3" a="1"/>
  <c r="G178" i="3" l="1"/>
  <c r="J178" i="3"/>
  <c r="H178" i="3"/>
  <c r="K177" i="3"/>
  <c r="L177" i="3" s="1"/>
  <c r="I178" i="3"/>
  <c r="N179" i="3"/>
  <c r="O179" i="3"/>
  <c r="F180" i="3"/>
  <c r="E181" i="3"/>
  <c r="M181" i="3" s="1"/>
  <c r="B183" i="3"/>
  <c r="A182" i="3"/>
  <c r="J179" i="3" a="1"/>
  <c r="I179" i="3" a="1"/>
  <c r="G179" i="3" a="1"/>
  <c r="K178" i="3" a="1"/>
  <c r="H179" i="3" a="1"/>
  <c r="E182" i="3" a="1"/>
  <c r="G179" i="3" l="1"/>
  <c r="I179" i="3"/>
  <c r="J179" i="3"/>
  <c r="K178" i="3"/>
  <c r="L178" i="3" s="1"/>
  <c r="H179" i="3"/>
  <c r="O180" i="3"/>
  <c r="F181" i="3"/>
  <c r="N180" i="3"/>
  <c r="E182" i="3"/>
  <c r="M182" i="3" s="1"/>
  <c r="B184" i="3"/>
  <c r="A183" i="3"/>
  <c r="G180" i="3" a="1"/>
  <c r="J180" i="3" a="1"/>
  <c r="H180" i="3" a="1"/>
  <c r="K179" i="3" a="1"/>
  <c r="I180" i="3" a="1"/>
  <c r="E183" i="3" a="1"/>
  <c r="H180" i="3" l="1"/>
  <c r="J180" i="3"/>
  <c r="G180" i="3"/>
  <c r="K179" i="3"/>
  <c r="L179" i="3" s="1"/>
  <c r="I180" i="3"/>
  <c r="N181" i="3"/>
  <c r="O181" i="3"/>
  <c r="F182" i="3"/>
  <c r="E183" i="3"/>
  <c r="M183" i="3" s="1"/>
  <c r="A184" i="3"/>
  <c r="B185" i="3"/>
  <c r="G181" i="3" a="1"/>
  <c r="J181" i="3" a="1"/>
  <c r="H181" i="3" a="1"/>
  <c r="K180" i="3" a="1"/>
  <c r="I181" i="3" a="1"/>
  <c r="E184" i="3" a="1"/>
  <c r="H181" i="3" l="1"/>
  <c r="J181" i="3"/>
  <c r="G181" i="3"/>
  <c r="K180" i="3"/>
  <c r="L180" i="3" s="1"/>
  <c r="I181" i="3"/>
  <c r="O182" i="3"/>
  <c r="F183" i="3"/>
  <c r="N182" i="3"/>
  <c r="E184" i="3"/>
  <c r="M184" i="3" s="1"/>
  <c r="B186" i="3"/>
  <c r="A185" i="3"/>
  <c r="G182" i="3" a="1"/>
  <c r="I182" i="3" a="1"/>
  <c r="J182" i="3" a="1"/>
  <c r="H182" i="3" a="1"/>
  <c r="K181" i="3" a="1"/>
  <c r="E185" i="3" a="1"/>
  <c r="J182" i="3" l="1"/>
  <c r="I182" i="3"/>
  <c r="G182" i="3"/>
  <c r="H182" i="3"/>
  <c r="K181" i="3"/>
  <c r="L181" i="3" s="1"/>
  <c r="N183" i="3"/>
  <c r="F184" i="3"/>
  <c r="O183" i="3"/>
  <c r="E185" i="3"/>
  <c r="M185" i="3" s="1"/>
  <c r="A186" i="3"/>
  <c r="B187" i="3"/>
  <c r="J183" i="3" a="1"/>
  <c r="H183" i="3" a="1"/>
  <c r="G183" i="3" a="1"/>
  <c r="K182" i="3" a="1"/>
  <c r="I183" i="3" a="1"/>
  <c r="E186" i="3" a="1"/>
  <c r="G183" i="3" l="1"/>
  <c r="H183" i="3"/>
  <c r="I183" i="3"/>
  <c r="J183" i="3"/>
  <c r="K182" i="3"/>
  <c r="L182" i="3" s="1"/>
  <c r="O184" i="3"/>
  <c r="N184" i="3"/>
  <c r="F185" i="3"/>
  <c r="E186" i="3"/>
  <c r="M186" i="3" s="1"/>
  <c r="A187" i="3"/>
  <c r="B188" i="3"/>
  <c r="G184" i="3" a="1"/>
  <c r="H184" i="3" a="1"/>
  <c r="I184" i="3" a="1"/>
  <c r="K183" i="3" a="1"/>
  <c r="J184" i="3" a="1"/>
  <c r="E187" i="3" a="1"/>
  <c r="I184" i="3" l="1"/>
  <c r="K183" i="3"/>
  <c r="L183" i="3" s="1"/>
  <c r="H184" i="3"/>
  <c r="G184" i="3"/>
  <c r="J184" i="3"/>
  <c r="O185" i="3"/>
  <c r="N185" i="3"/>
  <c r="F186" i="3"/>
  <c r="E187" i="3"/>
  <c r="M187" i="3" s="1"/>
  <c r="A188" i="3"/>
  <c r="B189" i="3"/>
  <c r="J185" i="3" a="1"/>
  <c r="H185" i="3" a="1"/>
  <c r="I185" i="3" a="1"/>
  <c r="G185" i="3" a="1"/>
  <c r="K184" i="3" a="1"/>
  <c r="E188" i="3" a="1"/>
  <c r="H185" i="3" l="1"/>
  <c r="K184" i="3"/>
  <c r="L184" i="3" s="1"/>
  <c r="G185" i="3"/>
  <c r="J185" i="3"/>
  <c r="I185" i="3"/>
  <c r="N186" i="3"/>
  <c r="F187" i="3"/>
  <c r="O186" i="3"/>
  <c r="E188" i="3"/>
  <c r="M188" i="3" s="1"/>
  <c r="B190" i="3"/>
  <c r="A189" i="3"/>
  <c r="I186" i="3" a="1"/>
  <c r="J186" i="3" a="1"/>
  <c r="K185" i="3" a="1"/>
  <c r="G186" i="3" a="1"/>
  <c r="H186" i="3" a="1"/>
  <c r="E189" i="3" a="1"/>
  <c r="J186" i="3" l="1"/>
  <c r="H186" i="3"/>
  <c r="K185" i="3"/>
  <c r="L185" i="3" s="1"/>
  <c r="I186" i="3"/>
  <c r="G186" i="3"/>
  <c r="N187" i="3"/>
  <c r="O187" i="3"/>
  <c r="F188" i="3"/>
  <c r="E189" i="3"/>
  <c r="M189" i="3" s="1"/>
  <c r="A190" i="3"/>
  <c r="B191" i="3"/>
  <c r="H187" i="3" a="1"/>
  <c r="I187" i="3" a="1"/>
  <c r="K186" i="3" a="1"/>
  <c r="G187" i="3" a="1"/>
  <c r="J187" i="3" a="1"/>
  <c r="E190" i="3" a="1"/>
  <c r="J187" i="3" l="1"/>
  <c r="I187" i="3"/>
  <c r="H187" i="3"/>
  <c r="G187" i="3"/>
  <c r="K186" i="3"/>
  <c r="L186" i="3" s="1"/>
  <c r="N188" i="3"/>
  <c r="O188" i="3"/>
  <c r="F189" i="3"/>
  <c r="E190" i="3"/>
  <c r="M190" i="3" s="1"/>
  <c r="B192" i="3"/>
  <c r="A191" i="3"/>
  <c r="I188" i="3" a="1"/>
  <c r="J188" i="3" a="1"/>
  <c r="G188" i="3" a="1"/>
  <c r="K187" i="3" a="1"/>
  <c r="H188" i="3" a="1"/>
  <c r="E191" i="3" a="1"/>
  <c r="G188" i="3" l="1"/>
  <c r="J188" i="3"/>
  <c r="I188" i="3"/>
  <c r="H188" i="3"/>
  <c r="K187" i="3"/>
  <c r="L187" i="3" s="1"/>
  <c r="N189" i="3"/>
  <c r="O189" i="3"/>
  <c r="F190" i="3"/>
  <c r="E191" i="3"/>
  <c r="M191" i="3" s="1"/>
  <c r="A192" i="3"/>
  <c r="B193" i="3"/>
  <c r="J189" i="3" a="1"/>
  <c r="G189" i="3" a="1"/>
  <c r="H189" i="3" a="1"/>
  <c r="K188" i="3" a="1"/>
  <c r="I189" i="3" a="1"/>
  <c r="E192" i="3" a="1"/>
  <c r="J189" i="3" l="1"/>
  <c r="H189" i="3"/>
  <c r="G189" i="3"/>
  <c r="K188" i="3"/>
  <c r="L188" i="3" s="1"/>
  <c r="I189" i="3"/>
  <c r="F191" i="3"/>
  <c r="O190" i="3"/>
  <c r="N190" i="3"/>
  <c r="E192" i="3"/>
  <c r="M192" i="3" s="1"/>
  <c r="A193" i="3"/>
  <c r="B194" i="3"/>
  <c r="H190" i="3" a="1"/>
  <c r="I190" i="3" a="1"/>
  <c r="J190" i="3" a="1"/>
  <c r="K189" i="3" a="1"/>
  <c r="G190" i="3" a="1"/>
  <c r="E193" i="3" a="1"/>
  <c r="J190" i="3" l="1"/>
  <c r="I190" i="3"/>
  <c r="H190" i="3"/>
  <c r="G190" i="3"/>
  <c r="K189" i="3"/>
  <c r="L189" i="3" s="1"/>
  <c r="N191" i="3"/>
  <c r="O191" i="3"/>
  <c r="F192" i="3"/>
  <c r="E193" i="3"/>
  <c r="M193" i="3" s="1"/>
  <c r="B195" i="3"/>
  <c r="A194" i="3"/>
  <c r="G191" i="3" a="1"/>
  <c r="I191" i="3" a="1"/>
  <c r="H191" i="3" a="1"/>
  <c r="K190" i="3" a="1"/>
  <c r="J191" i="3" a="1"/>
  <c r="E194" i="3" a="1"/>
  <c r="H191" i="3" l="1"/>
  <c r="I191" i="3"/>
  <c r="G191" i="3"/>
  <c r="J191" i="3"/>
  <c r="K190" i="3"/>
  <c r="L190" i="3" s="1"/>
  <c r="N192" i="3"/>
  <c r="O192" i="3"/>
  <c r="F193" i="3"/>
  <c r="E194" i="3"/>
  <c r="M194" i="3" s="1"/>
  <c r="A195" i="3"/>
  <c r="B196" i="3"/>
  <c r="I192" i="3" a="1"/>
  <c r="H192" i="3" a="1"/>
  <c r="J192" i="3" a="1"/>
  <c r="G192" i="3" a="1"/>
  <c r="K191" i="3" a="1"/>
  <c r="E195" i="3" a="1"/>
  <c r="H192" i="3" l="1"/>
  <c r="J192" i="3"/>
  <c r="K191" i="3"/>
  <c r="L191" i="3" s="1"/>
  <c r="I192" i="3"/>
  <c r="G192" i="3"/>
  <c r="N193" i="3"/>
  <c r="O193" i="3"/>
  <c r="F194" i="3"/>
  <c r="E195" i="3"/>
  <c r="M195" i="3" s="1"/>
  <c r="B197" i="3"/>
  <c r="A196" i="3"/>
  <c r="H193" i="3" a="1"/>
  <c r="J193" i="3" a="1"/>
  <c r="K192" i="3" a="1"/>
  <c r="I193" i="3" a="1"/>
  <c r="G193" i="3" a="1"/>
  <c r="E196" i="3" a="1"/>
  <c r="G193" i="3" l="1"/>
  <c r="J193" i="3"/>
  <c r="H193" i="3"/>
  <c r="K192" i="3"/>
  <c r="L192" i="3" s="1"/>
  <c r="I193" i="3"/>
  <c r="F195" i="3"/>
  <c r="O194" i="3"/>
  <c r="N194" i="3"/>
  <c r="E196" i="3"/>
  <c r="M196" i="3" s="1"/>
  <c r="B198" i="3"/>
  <c r="A197" i="3"/>
  <c r="J194" i="3" a="1"/>
  <c r="G194" i="3" a="1"/>
  <c r="I194" i="3" a="1"/>
  <c r="H194" i="3" a="1"/>
  <c r="K193" i="3" a="1"/>
  <c r="E197" i="3" a="1"/>
  <c r="I194" i="3" l="1"/>
  <c r="G194" i="3"/>
  <c r="J194" i="3"/>
  <c r="K193" i="3"/>
  <c r="L193" i="3" s="1"/>
  <c r="H194" i="3"/>
  <c r="O195" i="3"/>
  <c r="N195" i="3"/>
  <c r="F196" i="3"/>
  <c r="E197" i="3"/>
  <c r="M197" i="3" s="1"/>
  <c r="A198" i="3"/>
  <c r="B199" i="3"/>
  <c r="I195" i="3" a="1"/>
  <c r="J195" i="3" a="1"/>
  <c r="G195" i="3" a="1"/>
  <c r="K194" i="3" a="1"/>
  <c r="H195" i="3" a="1"/>
  <c r="E198" i="3" a="1"/>
  <c r="G195" i="3" l="1"/>
  <c r="J195" i="3"/>
  <c r="K194" i="3"/>
  <c r="L194" i="3" s="1"/>
  <c r="I195" i="3"/>
  <c r="H195" i="3"/>
  <c r="O196" i="3"/>
  <c r="F197" i="3"/>
  <c r="N196" i="3"/>
  <c r="E198" i="3"/>
  <c r="M198" i="3" s="1"/>
  <c r="A199" i="3"/>
  <c r="B200" i="3"/>
  <c r="J196" i="3" a="1"/>
  <c r="H196" i="3" a="1"/>
  <c r="I196" i="3" a="1"/>
  <c r="G196" i="3" a="1"/>
  <c r="K195" i="3" a="1"/>
  <c r="E199" i="3" a="1"/>
  <c r="G196" i="3" l="1"/>
  <c r="H196" i="3"/>
  <c r="J196" i="3"/>
  <c r="I196" i="3"/>
  <c r="K195" i="3"/>
  <c r="L195" i="3" s="1"/>
  <c r="O197" i="3"/>
  <c r="N197" i="3"/>
  <c r="F198" i="3"/>
  <c r="E199" i="3"/>
  <c r="M199" i="3" s="1"/>
  <c r="A200" i="3"/>
  <c r="B201" i="3"/>
  <c r="H197" i="3" a="1"/>
  <c r="G197" i="3" a="1"/>
  <c r="I197" i="3" a="1"/>
  <c r="K196" i="3" a="1"/>
  <c r="J197" i="3" a="1"/>
  <c r="E200" i="3" a="1"/>
  <c r="I197" i="3" l="1"/>
  <c r="G197" i="3"/>
  <c r="K196" i="3"/>
  <c r="L196" i="3" s="1"/>
  <c r="H197" i="3"/>
  <c r="J197" i="3"/>
  <c r="N198" i="3"/>
  <c r="O198" i="3"/>
  <c r="F199" i="3"/>
  <c r="E200" i="3"/>
  <c r="M200" i="3" s="1"/>
  <c r="A201" i="3"/>
  <c r="B202" i="3"/>
  <c r="G198" i="3" a="1"/>
  <c r="H198" i="3" a="1"/>
  <c r="J198" i="3" a="1"/>
  <c r="I198" i="3" a="1"/>
  <c r="K197" i="3" a="1"/>
  <c r="E201" i="3" a="1"/>
  <c r="I198" i="3" l="1"/>
  <c r="K197" i="3"/>
  <c r="L197" i="3" s="1"/>
  <c r="H198" i="3"/>
  <c r="G198" i="3"/>
  <c r="J198" i="3"/>
  <c r="N199" i="3"/>
  <c r="F200" i="3"/>
  <c r="O199" i="3"/>
  <c r="E201" i="3"/>
  <c r="M201" i="3" s="1"/>
  <c r="B203" i="3"/>
  <c r="A202" i="3"/>
  <c r="J199" i="3" a="1"/>
  <c r="H199" i="3" a="1"/>
  <c r="G199" i="3" a="1"/>
  <c r="I199" i="3" a="1"/>
  <c r="K198" i="3" a="1"/>
  <c r="E202" i="3" a="1"/>
  <c r="H199" i="3" l="1"/>
  <c r="G199" i="3"/>
  <c r="K198" i="3"/>
  <c r="L198" i="3" s="1"/>
  <c r="J199" i="3"/>
  <c r="I199" i="3"/>
  <c r="N200" i="3"/>
  <c r="O200" i="3"/>
  <c r="F201" i="3"/>
  <c r="E202" i="3"/>
  <c r="M202" i="3" s="1"/>
  <c r="B204" i="3"/>
  <c r="A203" i="3"/>
  <c r="J200" i="3" a="1"/>
  <c r="H200" i="3" a="1"/>
  <c r="K199" i="3" a="1"/>
  <c r="G200" i="3" a="1"/>
  <c r="I200" i="3" a="1"/>
  <c r="E203" i="3" a="1"/>
  <c r="H200" i="3" l="1"/>
  <c r="K199" i="3"/>
  <c r="L199" i="3" s="1"/>
  <c r="G200" i="3"/>
  <c r="J200" i="3"/>
  <c r="I200" i="3"/>
  <c r="N201" i="3"/>
  <c r="F202" i="3"/>
  <c r="O201" i="3"/>
  <c r="E203" i="3"/>
  <c r="M203" i="3" s="1"/>
  <c r="A204" i="3"/>
  <c r="B205" i="3"/>
  <c r="J201" i="3" a="1"/>
  <c r="I201" i="3" a="1"/>
  <c r="K200" i="3" a="1"/>
  <c r="H201" i="3" a="1"/>
  <c r="G201" i="3" a="1"/>
  <c r="E204" i="3" a="1"/>
  <c r="I201" i="3" l="1"/>
  <c r="H201" i="3"/>
  <c r="J201" i="3"/>
  <c r="K200" i="3"/>
  <c r="L200" i="3" s="1"/>
  <c r="G201" i="3"/>
  <c r="O202" i="3"/>
  <c r="F203" i="3"/>
  <c r="N202" i="3"/>
  <c r="E204" i="3"/>
  <c r="M204" i="3" s="1"/>
  <c r="B206" i="3"/>
  <c r="A205" i="3"/>
  <c r="I202" i="3" a="1"/>
  <c r="G202" i="3" a="1"/>
  <c r="J202" i="3" a="1"/>
  <c r="H202" i="3" a="1"/>
  <c r="K201" i="3" a="1"/>
  <c r="E205" i="3" a="1"/>
  <c r="J202" i="3" l="1"/>
  <c r="G202" i="3"/>
  <c r="K201" i="3"/>
  <c r="L201" i="3" s="1"/>
  <c r="I202" i="3"/>
  <c r="H202" i="3"/>
  <c r="N203" i="3"/>
  <c r="O203" i="3"/>
  <c r="F204" i="3"/>
  <c r="E205" i="3"/>
  <c r="M205" i="3" s="1"/>
  <c r="A206" i="3"/>
  <c r="B207" i="3"/>
  <c r="J203" i="3" a="1"/>
  <c r="H203" i="3" a="1"/>
  <c r="K202" i="3" a="1"/>
  <c r="G203" i="3" a="1"/>
  <c r="I203" i="3" a="1"/>
  <c r="E206" i="3" a="1"/>
  <c r="G203" i="3" l="1"/>
  <c r="H203" i="3"/>
  <c r="J203" i="3"/>
  <c r="I203" i="3"/>
  <c r="K202" i="3"/>
  <c r="L202" i="3" s="1"/>
  <c r="O204" i="3"/>
  <c r="N204" i="3"/>
  <c r="F205" i="3"/>
  <c r="E206" i="3"/>
  <c r="M206" i="3" s="1"/>
  <c r="B208" i="3"/>
  <c r="A207" i="3"/>
  <c r="J204" i="3" a="1"/>
  <c r="I204" i="3" a="1"/>
  <c r="G204" i="3" a="1"/>
  <c r="K203" i="3" a="1"/>
  <c r="H204" i="3" a="1"/>
  <c r="E207" i="3" a="1"/>
  <c r="G204" i="3" l="1"/>
  <c r="I204" i="3"/>
  <c r="J204" i="3"/>
  <c r="K203" i="3"/>
  <c r="L203" i="3" s="1"/>
  <c r="H204" i="3"/>
  <c r="F206" i="3"/>
  <c r="O205" i="3"/>
  <c r="N205" i="3"/>
  <c r="E207" i="3"/>
  <c r="M207" i="3" s="1"/>
  <c r="A208" i="3"/>
  <c r="B209" i="3"/>
  <c r="J205" i="3" a="1"/>
  <c r="H205" i="3" a="1"/>
  <c r="I205" i="3" a="1"/>
  <c r="G205" i="3" a="1"/>
  <c r="K204" i="3" a="1"/>
  <c r="E208" i="3" a="1"/>
  <c r="H205" i="3" l="1"/>
  <c r="I205" i="3"/>
  <c r="J205" i="3"/>
  <c r="K204" i="3"/>
  <c r="L204" i="3" s="1"/>
  <c r="G205" i="3"/>
  <c r="N206" i="3"/>
  <c r="F207" i="3"/>
  <c r="O206" i="3"/>
  <c r="E208" i="3"/>
  <c r="M208" i="3" s="1"/>
  <c r="B210" i="3"/>
  <c r="A209" i="3"/>
  <c r="H206" i="3" a="1"/>
  <c r="J206" i="3" a="1"/>
  <c r="K205" i="3" a="1"/>
  <c r="I206" i="3" a="1"/>
  <c r="G206" i="3" a="1"/>
  <c r="E209" i="3" a="1"/>
  <c r="J206" i="3" l="1"/>
  <c r="I206" i="3"/>
  <c r="K205" i="3"/>
  <c r="L205" i="3" s="1"/>
  <c r="H206" i="3"/>
  <c r="G206" i="3"/>
  <c r="F208" i="3"/>
  <c r="N207" i="3"/>
  <c r="O207" i="3"/>
  <c r="E209" i="3"/>
  <c r="M209" i="3" s="1"/>
  <c r="A210" i="3"/>
  <c r="B211" i="3"/>
  <c r="G207" i="3" a="1"/>
  <c r="J207" i="3" a="1"/>
  <c r="K206" i="3" a="1"/>
  <c r="H207" i="3" a="1"/>
  <c r="I207" i="3" a="1"/>
  <c r="E210" i="3" a="1"/>
  <c r="H207" i="3" l="1"/>
  <c r="J207" i="3"/>
  <c r="G207" i="3"/>
  <c r="I207" i="3"/>
  <c r="K206" i="3"/>
  <c r="L206" i="3" s="1"/>
  <c r="F209" i="3"/>
  <c r="N208" i="3"/>
  <c r="O208" i="3"/>
  <c r="E210" i="3"/>
  <c r="M210" i="3" s="1"/>
  <c r="B212" i="3"/>
  <c r="A211" i="3"/>
  <c r="G208" i="3" a="1"/>
  <c r="J208" i="3" a="1"/>
  <c r="H208" i="3" a="1"/>
  <c r="K207" i="3" a="1"/>
  <c r="I208" i="3" a="1"/>
  <c r="E211" i="3" a="1"/>
  <c r="J208" i="3" l="1"/>
  <c r="H208" i="3"/>
  <c r="G208" i="3"/>
  <c r="K207" i="3"/>
  <c r="L207" i="3" s="1"/>
  <c r="I208" i="3"/>
  <c r="N209" i="3"/>
  <c r="O209" i="3"/>
  <c r="F210" i="3"/>
  <c r="E211" i="3"/>
  <c r="M211" i="3" s="1"/>
  <c r="B213" i="3"/>
  <c r="A212" i="3"/>
  <c r="J209" i="3" a="1"/>
  <c r="G209" i="3" a="1"/>
  <c r="H209" i="3" a="1"/>
  <c r="K208" i="3" a="1"/>
  <c r="I209" i="3" a="1"/>
  <c r="E212" i="3" a="1"/>
  <c r="G209" i="3" l="1"/>
  <c r="H209" i="3"/>
  <c r="J209" i="3"/>
  <c r="I209" i="3"/>
  <c r="K208" i="3"/>
  <c r="L208" i="3" s="1"/>
  <c r="N210" i="3"/>
  <c r="O210" i="3"/>
  <c r="F211" i="3"/>
  <c r="E212" i="3"/>
  <c r="M212" i="3" s="1"/>
  <c r="A213" i="3"/>
  <c r="B214" i="3"/>
  <c r="I210" i="3" a="1"/>
  <c r="G210" i="3" a="1"/>
  <c r="J210" i="3" a="1"/>
  <c r="H210" i="3" a="1"/>
  <c r="K209" i="3" a="1"/>
  <c r="E213" i="3" a="1"/>
  <c r="H210" i="3" l="1"/>
  <c r="J210" i="3"/>
  <c r="K209" i="3"/>
  <c r="L209" i="3" s="1"/>
  <c r="G210" i="3"/>
  <c r="I210" i="3"/>
  <c r="O211" i="3"/>
  <c r="N211" i="3"/>
  <c r="F212" i="3"/>
  <c r="E213" i="3"/>
  <c r="M213" i="3" s="1"/>
  <c r="B215" i="3"/>
  <c r="A214" i="3"/>
  <c r="G211" i="3" a="1"/>
  <c r="I211" i="3" a="1"/>
  <c r="J211" i="3" a="1"/>
  <c r="H211" i="3" a="1"/>
  <c r="K210" i="3" a="1"/>
  <c r="E214" i="3" a="1"/>
  <c r="J211" i="3" l="1"/>
  <c r="I211" i="3"/>
  <c r="H211" i="3"/>
  <c r="K210" i="3"/>
  <c r="L210" i="3" s="1"/>
  <c r="G211" i="3"/>
  <c r="N212" i="3"/>
  <c r="O212" i="3"/>
  <c r="F213" i="3"/>
  <c r="E214" i="3"/>
  <c r="M214" i="3" s="1"/>
  <c r="B216" i="3"/>
  <c r="A215" i="3"/>
  <c r="G212" i="3" a="1"/>
  <c r="J212" i="3" a="1"/>
  <c r="H212" i="3" a="1"/>
  <c r="K211" i="3" a="1"/>
  <c r="I212" i="3" a="1"/>
  <c r="E215" i="3" a="1"/>
  <c r="H212" i="3" l="1"/>
  <c r="I212" i="3"/>
  <c r="J212" i="3"/>
  <c r="G212" i="3"/>
  <c r="K211" i="3"/>
  <c r="L211" i="3" s="1"/>
  <c r="N213" i="3"/>
  <c r="O213" i="3"/>
  <c r="F214" i="3"/>
  <c r="E215" i="3"/>
  <c r="M215" i="3" s="1"/>
  <c r="A216" i="3"/>
  <c r="B217" i="3"/>
  <c r="J213" i="3" a="1"/>
  <c r="H213" i="3" a="1"/>
  <c r="G213" i="3" a="1"/>
  <c r="K212" i="3" a="1"/>
  <c r="I213" i="3" a="1"/>
  <c r="E216" i="3" a="1"/>
  <c r="G213" i="3" l="1"/>
  <c r="I213" i="3"/>
  <c r="H213" i="3"/>
  <c r="K212" i="3"/>
  <c r="L212" i="3" s="1"/>
  <c r="J213" i="3"/>
  <c r="N214" i="3"/>
  <c r="O214" i="3"/>
  <c r="F215" i="3"/>
  <c r="E216" i="3"/>
  <c r="M216" i="3" s="1"/>
  <c r="A217" i="3"/>
  <c r="B218" i="3"/>
  <c r="G214" i="3" a="1"/>
  <c r="I214" i="3" a="1"/>
  <c r="J214" i="3" a="1"/>
  <c r="H214" i="3" a="1"/>
  <c r="K213" i="3" a="1"/>
  <c r="E217" i="3" a="1"/>
  <c r="J214" i="3" l="1"/>
  <c r="H214" i="3"/>
  <c r="K213" i="3"/>
  <c r="L213" i="3" s="1"/>
  <c r="I214" i="3"/>
  <c r="G214" i="3"/>
  <c r="N215" i="3"/>
  <c r="O215" i="3"/>
  <c r="F216" i="3"/>
  <c r="E217" i="3"/>
  <c r="M217" i="3" s="1"/>
  <c r="B219" i="3"/>
  <c r="A218" i="3"/>
  <c r="I215" i="3" a="1"/>
  <c r="H215" i="3" a="1"/>
  <c r="G215" i="3" a="1"/>
  <c r="J215" i="3" a="1"/>
  <c r="K214" i="3" a="1"/>
  <c r="E218" i="3" a="1"/>
  <c r="G215" i="3" l="1"/>
  <c r="H215" i="3"/>
  <c r="J215" i="3"/>
  <c r="I215" i="3"/>
  <c r="K214" i="3"/>
  <c r="L214" i="3" s="1"/>
  <c r="F217" i="3"/>
  <c r="O216" i="3"/>
  <c r="N216" i="3"/>
  <c r="E218" i="3"/>
  <c r="M218" i="3" s="1"/>
  <c r="A219" i="3"/>
  <c r="B220" i="3"/>
  <c r="H216" i="3" a="1"/>
  <c r="I216" i="3" a="1"/>
  <c r="G216" i="3" a="1"/>
  <c r="J216" i="3" a="1"/>
  <c r="K215" i="3" a="1"/>
  <c r="E219" i="3" a="1"/>
  <c r="G216" i="3" l="1"/>
  <c r="I216" i="3"/>
  <c r="J216" i="3"/>
  <c r="H216" i="3"/>
  <c r="K215" i="3"/>
  <c r="L215" i="3" s="1"/>
  <c r="O217" i="3"/>
  <c r="N217" i="3"/>
  <c r="F218" i="3"/>
  <c r="E219" i="3"/>
  <c r="M219" i="3" s="1"/>
  <c r="A220" i="3"/>
  <c r="B221" i="3"/>
  <c r="I217" i="3" a="1"/>
  <c r="G217" i="3" a="1"/>
  <c r="J217" i="3" a="1"/>
  <c r="H217" i="3" a="1"/>
  <c r="K216" i="3" a="1"/>
  <c r="E220" i="3" a="1"/>
  <c r="J217" i="3" l="1"/>
  <c r="H217" i="3"/>
  <c r="G217" i="3"/>
  <c r="K216" i="3"/>
  <c r="L216" i="3" s="1"/>
  <c r="I217" i="3"/>
  <c r="N218" i="3"/>
  <c r="O218" i="3"/>
  <c r="F219" i="3"/>
  <c r="E220" i="3"/>
  <c r="M220" i="3" s="1"/>
  <c r="B222" i="3"/>
  <c r="A221" i="3"/>
  <c r="J218" i="3" a="1"/>
  <c r="H218" i="3" a="1"/>
  <c r="I218" i="3" a="1"/>
  <c r="G218" i="3" a="1"/>
  <c r="K217" i="3" a="1"/>
  <c r="E221" i="3" a="1"/>
  <c r="I218" i="3" l="1"/>
  <c r="H218" i="3"/>
  <c r="G218" i="3"/>
  <c r="J218" i="3"/>
  <c r="K217" i="3"/>
  <c r="L217" i="3" s="1"/>
  <c r="F220" i="3"/>
  <c r="O219" i="3"/>
  <c r="N219" i="3"/>
  <c r="E221" i="3"/>
  <c r="M221" i="3" s="1"/>
  <c r="A222" i="3"/>
  <c r="B223" i="3"/>
  <c r="I219" i="3" a="1"/>
  <c r="G219" i="3" a="1"/>
  <c r="J219" i="3" a="1"/>
  <c r="K218" i="3" a="1"/>
  <c r="H219" i="3" a="1"/>
  <c r="E222" i="3" a="1"/>
  <c r="H219" i="3" l="1"/>
  <c r="G219" i="3"/>
  <c r="J219" i="3"/>
  <c r="I219" i="3"/>
  <c r="K218" i="3"/>
  <c r="L218" i="3" s="1"/>
  <c r="O220" i="3"/>
  <c r="F221" i="3"/>
  <c r="N220" i="3"/>
  <c r="E222" i="3"/>
  <c r="M222" i="3" s="1"/>
  <c r="B224" i="3"/>
  <c r="A223" i="3"/>
  <c r="J220" i="3" a="1"/>
  <c r="H220" i="3" a="1"/>
  <c r="G220" i="3" a="1"/>
  <c r="K219" i="3" a="1"/>
  <c r="I220" i="3" a="1"/>
  <c r="E223" i="3" a="1"/>
  <c r="I220" i="3" l="1"/>
  <c r="G220" i="3"/>
  <c r="H220" i="3"/>
  <c r="K219" i="3"/>
  <c r="L219" i="3" s="1"/>
  <c r="J220" i="3"/>
  <c r="N221" i="3"/>
  <c r="O221" i="3"/>
  <c r="F222" i="3"/>
  <c r="E223" i="3"/>
  <c r="M223" i="3" s="1"/>
  <c r="B225" i="3"/>
  <c r="A224" i="3"/>
  <c r="I221" i="3" a="1"/>
  <c r="H221" i="3" a="1"/>
  <c r="J221" i="3" a="1"/>
  <c r="G221" i="3" a="1"/>
  <c r="K220" i="3" a="1"/>
  <c r="E224" i="3" a="1"/>
  <c r="G221" i="3" l="1"/>
  <c r="H221" i="3"/>
  <c r="K220" i="3"/>
  <c r="L220" i="3" s="1"/>
  <c r="J221" i="3"/>
  <c r="I221" i="3"/>
  <c r="N222" i="3"/>
  <c r="O222" i="3"/>
  <c r="F223" i="3"/>
  <c r="B226" i="3"/>
  <c r="E224" i="3"/>
  <c r="M224" i="3" s="1"/>
  <c r="A225" i="3"/>
  <c r="I222" i="3" a="1"/>
  <c r="J222" i="3" a="1"/>
  <c r="H222" i="3" a="1"/>
  <c r="G222" i="3" a="1"/>
  <c r="K221" i="3" a="1"/>
  <c r="E225" i="3" a="1"/>
  <c r="H222" i="3" l="1"/>
  <c r="G222" i="3"/>
  <c r="J222" i="3"/>
  <c r="I222" i="3"/>
  <c r="K221" i="3"/>
  <c r="L221" i="3" s="1"/>
  <c r="O223" i="3"/>
  <c r="N223" i="3"/>
  <c r="F224" i="3"/>
  <c r="A226" i="3"/>
  <c r="B227" i="3"/>
  <c r="E225" i="3"/>
  <c r="M225" i="3" s="1"/>
  <c r="J223" i="3" a="1"/>
  <c r="G223" i="3" a="1"/>
  <c r="I223" i="3" a="1"/>
  <c r="H223" i="3" a="1"/>
  <c r="K222" i="3" a="1"/>
  <c r="E226" i="3" a="1"/>
  <c r="H223" i="3" l="1"/>
  <c r="I223" i="3"/>
  <c r="K222" i="3"/>
  <c r="L222" i="3" s="1"/>
  <c r="J223" i="3"/>
  <c r="G223" i="3"/>
  <c r="F225" i="3"/>
  <c r="O224" i="3"/>
  <c r="N224" i="3"/>
  <c r="B228" i="3"/>
  <c r="B229" i="3" s="1"/>
  <c r="E226" i="3"/>
  <c r="M226" i="3" s="1"/>
  <c r="A227" i="3"/>
  <c r="G224" i="3" a="1"/>
  <c r="J224" i="3" a="1"/>
  <c r="I224" i="3" a="1"/>
  <c r="K223" i="3" a="1"/>
  <c r="H224" i="3" a="1"/>
  <c r="E227" i="3" a="1"/>
  <c r="I224" i="3" l="1"/>
  <c r="H224" i="3"/>
  <c r="J224" i="3"/>
  <c r="K223" i="3"/>
  <c r="L223" i="3" s="1"/>
  <c r="G224" i="3"/>
  <c r="O225" i="3"/>
  <c r="F226" i="3"/>
  <c r="N225" i="3"/>
  <c r="A228" i="3"/>
  <c r="A229" i="3" s="1"/>
  <c r="E227" i="3"/>
  <c r="M227" i="3" s="1"/>
  <c r="B230" i="3"/>
  <c r="J225" i="3" a="1"/>
  <c r="H225" i="3" a="1"/>
  <c r="I225" i="3" a="1"/>
  <c r="G225" i="3" a="1"/>
  <c r="K224" i="3" a="1"/>
  <c r="E229" i="3" a="1"/>
  <c r="E228" i="3" a="1"/>
  <c r="H225" i="3" l="1"/>
  <c r="G225" i="3"/>
  <c r="I225" i="3"/>
  <c r="J225" i="3"/>
  <c r="K224" i="3"/>
  <c r="L224" i="3" s="1"/>
  <c r="N226" i="3"/>
  <c r="O226" i="3"/>
  <c r="F227" i="3"/>
  <c r="E228" i="3"/>
  <c r="M228" i="3" s="1"/>
  <c r="E229" i="3"/>
  <c r="M229" i="3" s="1"/>
  <c r="B231" i="3"/>
  <c r="A230" i="3"/>
  <c r="H226" i="3" a="1"/>
  <c r="I226" i="3" a="1"/>
  <c r="J226" i="3" a="1"/>
  <c r="G226" i="3" a="1"/>
  <c r="K225" i="3" a="1"/>
  <c r="E230" i="3" a="1"/>
  <c r="J226" i="3" l="1"/>
  <c r="G226" i="3"/>
  <c r="K225" i="3"/>
  <c r="L225" i="3" s="1"/>
  <c r="I226" i="3"/>
  <c r="H226" i="3"/>
  <c r="N227" i="3"/>
  <c r="O227" i="3"/>
  <c r="F229" i="3"/>
  <c r="F228" i="3"/>
  <c r="E230" i="3"/>
  <c r="M230" i="3" s="1"/>
  <c r="B232" i="3"/>
  <c r="A231" i="3"/>
  <c r="K226" i="3" a="1"/>
  <c r="H227" i="3" a="1"/>
  <c r="G227" i="3" a="1"/>
  <c r="J227" i="3" a="1"/>
  <c r="I227" i="3" a="1"/>
  <c r="E231" i="3" a="1"/>
  <c r="I227" i="3" l="1"/>
  <c r="J227" i="3"/>
  <c r="H227" i="3"/>
  <c r="G227" i="3"/>
  <c r="K226" i="3"/>
  <c r="L226" i="3" s="1"/>
  <c r="N228" i="3"/>
  <c r="O229" i="3"/>
  <c r="O228" i="3"/>
  <c r="F230" i="3"/>
  <c r="L230" i="3" s="1"/>
  <c r="N229" i="3"/>
  <c r="E231" i="3"/>
  <c r="M231" i="3" s="1"/>
  <c r="A232" i="3"/>
  <c r="B233" i="3"/>
  <c r="J229" i="3" a="1"/>
  <c r="I228" i="3" a="1"/>
  <c r="I229" i="3" a="1"/>
  <c r="G228" i="3" a="1"/>
  <c r="J228" i="3" a="1"/>
  <c r="K227" i="3" a="1"/>
  <c r="G229" i="3" a="1"/>
  <c r="H228" i="3" a="1"/>
  <c r="H229" i="3" a="1"/>
  <c r="E232" i="3" a="1"/>
  <c r="I228" i="3" l="1"/>
  <c r="G228" i="3"/>
  <c r="G229" i="3"/>
  <c r="J229" i="3"/>
  <c r="I229" i="3"/>
  <c r="H229" i="3"/>
  <c r="J228" i="3"/>
  <c r="H228" i="3"/>
  <c r="K227" i="3"/>
  <c r="L227" i="3" s="1"/>
  <c r="F231" i="3"/>
  <c r="O230" i="3"/>
  <c r="N230" i="3"/>
  <c r="E232" i="3"/>
  <c r="M232" i="3" s="1"/>
  <c r="A233" i="3"/>
  <c r="B234" i="3"/>
  <c r="J230" i="3" a="1"/>
  <c r="I230" i="3" a="1"/>
  <c r="G230" i="3" a="1"/>
  <c r="H230" i="3" a="1"/>
  <c r="K229" i="3" a="1"/>
  <c r="K228" i="3" a="1"/>
  <c r="E233" i="3" a="1"/>
  <c r="K228" i="3" l="1"/>
  <c r="L228" i="3" s="1"/>
  <c r="J230" i="3"/>
  <c r="G230" i="3"/>
  <c r="H230" i="3"/>
  <c r="K229" i="3"/>
  <c r="L229" i="3" s="1"/>
  <c r="I230" i="3"/>
  <c r="F232" i="3"/>
  <c r="N231" i="3"/>
  <c r="O231" i="3"/>
  <c r="E233" i="3"/>
  <c r="M233" i="3" s="1"/>
  <c r="A234" i="3"/>
  <c r="B235" i="3"/>
  <c r="K230" i="3" a="1"/>
  <c r="J231" i="3" a="1"/>
  <c r="H231" i="3" a="1"/>
  <c r="I231" i="3" a="1"/>
  <c r="G231" i="3" a="1"/>
  <c r="E234" i="3" a="1"/>
  <c r="G231" i="3" l="1"/>
  <c r="H231" i="3"/>
  <c r="J231" i="3"/>
  <c r="K230" i="3"/>
  <c r="I231" i="3"/>
  <c r="O232" i="3"/>
  <c r="N232" i="3"/>
  <c r="F233" i="3"/>
  <c r="E234" i="3"/>
  <c r="M234" i="3" s="1"/>
  <c r="B236" i="3"/>
  <c r="A235" i="3"/>
  <c r="G232" i="3" a="1"/>
  <c r="I232" i="3" a="1"/>
  <c r="J232" i="3" a="1"/>
  <c r="H232" i="3" a="1"/>
  <c r="K231" i="3" a="1"/>
  <c r="E235" i="3" a="1"/>
  <c r="H232" i="3" l="1"/>
  <c r="J232" i="3"/>
  <c r="I232" i="3"/>
  <c r="K231" i="3"/>
  <c r="L231" i="3" s="1"/>
  <c r="G232" i="3"/>
  <c r="N233" i="3"/>
  <c r="O233" i="3"/>
  <c r="F234" i="3"/>
  <c r="E235" i="3"/>
  <c r="M235" i="3" s="1"/>
  <c r="A236" i="3"/>
  <c r="B237" i="3"/>
  <c r="G233" i="3" a="1"/>
  <c r="J233" i="3" a="1"/>
  <c r="I233" i="3" a="1"/>
  <c r="K232" i="3" a="1"/>
  <c r="H233" i="3" a="1"/>
  <c r="E236" i="3" a="1"/>
  <c r="H233" i="3" l="1"/>
  <c r="I233" i="3"/>
  <c r="J233" i="3"/>
  <c r="K232" i="3"/>
  <c r="L232" i="3" s="1"/>
  <c r="G233" i="3"/>
  <c r="O234" i="3"/>
  <c r="F235" i="3"/>
  <c r="N234" i="3"/>
  <c r="E236" i="3"/>
  <c r="M236" i="3" s="1"/>
  <c r="B238" i="3"/>
  <c r="A237" i="3"/>
  <c r="J234" i="3" a="1"/>
  <c r="G234" i="3" a="1"/>
  <c r="H234" i="3" a="1"/>
  <c r="K233" i="3" a="1"/>
  <c r="I234" i="3" a="1"/>
  <c r="E237" i="3" a="1"/>
  <c r="H234" i="3" l="1"/>
  <c r="I234" i="3"/>
  <c r="G234" i="3"/>
  <c r="K233" i="3"/>
  <c r="L233" i="3" s="1"/>
  <c r="J234" i="3"/>
  <c r="O235" i="3"/>
  <c r="F236" i="3"/>
  <c r="N235" i="3"/>
  <c r="E237" i="3"/>
  <c r="M237" i="3" s="1"/>
  <c r="A238" i="3"/>
  <c r="B239" i="3"/>
  <c r="J235" i="3" a="1"/>
  <c r="I235" i="3" a="1"/>
  <c r="H235" i="3" a="1"/>
  <c r="G235" i="3" a="1"/>
  <c r="K234" i="3" a="1"/>
  <c r="E238" i="3" a="1"/>
  <c r="H235" i="3" l="1"/>
  <c r="K234" i="3"/>
  <c r="L234" i="3" s="1"/>
  <c r="G235" i="3"/>
  <c r="I235" i="3"/>
  <c r="J235" i="3"/>
  <c r="F237" i="3"/>
  <c r="O236" i="3"/>
  <c r="N236" i="3"/>
  <c r="E238" i="3"/>
  <c r="M238" i="3" s="1"/>
  <c r="A239" i="3"/>
  <c r="B240" i="3"/>
  <c r="G236" i="3" a="1"/>
  <c r="J236" i="3" a="1"/>
  <c r="I236" i="3" a="1"/>
  <c r="K235" i="3" a="1"/>
  <c r="H236" i="3" a="1"/>
  <c r="E239" i="3" a="1"/>
  <c r="H236" i="3" l="1"/>
  <c r="K235" i="3"/>
  <c r="L235" i="3" s="1"/>
  <c r="I236" i="3"/>
  <c r="J236" i="3"/>
  <c r="G236" i="3"/>
  <c r="N237" i="3"/>
  <c r="O237" i="3"/>
  <c r="F238" i="3"/>
  <c r="E239" i="3"/>
  <c r="M239" i="3" s="1"/>
  <c r="A240" i="3"/>
  <c r="B241" i="3"/>
  <c r="G237" i="3" a="1"/>
  <c r="H237" i="3" a="1"/>
  <c r="I237" i="3" a="1"/>
  <c r="J237" i="3" a="1"/>
  <c r="K236" i="3" a="1"/>
  <c r="E240" i="3" a="1"/>
  <c r="J237" i="3" l="1"/>
  <c r="K236" i="3"/>
  <c r="L236" i="3" s="1"/>
  <c r="I237" i="3"/>
  <c r="H237" i="3"/>
  <c r="G237" i="3"/>
  <c r="O238" i="3"/>
  <c r="N238" i="3"/>
  <c r="F239" i="3"/>
  <c r="E240" i="3"/>
  <c r="M240" i="3" s="1"/>
  <c r="B242" i="3"/>
  <c r="A241" i="3"/>
  <c r="I238" i="3" a="1"/>
  <c r="J238" i="3" a="1"/>
  <c r="H238" i="3" a="1"/>
  <c r="G238" i="3" a="1"/>
  <c r="K237" i="3" a="1"/>
  <c r="E241" i="3" a="1"/>
  <c r="H238" i="3" l="1"/>
  <c r="J238" i="3"/>
  <c r="G238" i="3"/>
  <c r="I238" i="3"/>
  <c r="K237" i="3"/>
  <c r="L237" i="3" s="1"/>
  <c r="N239" i="3"/>
  <c r="O239" i="3"/>
  <c r="F240" i="3"/>
  <c r="E241" i="3"/>
  <c r="M241" i="3" s="1"/>
  <c r="A242" i="3"/>
  <c r="B243" i="3"/>
  <c r="I239" i="3" a="1"/>
  <c r="G239" i="3" a="1"/>
  <c r="H239" i="3" a="1"/>
  <c r="J239" i="3" a="1"/>
  <c r="K238" i="3" a="1"/>
  <c r="E242" i="3" a="1"/>
  <c r="H239" i="3" l="1"/>
  <c r="J239" i="3"/>
  <c r="G239" i="3"/>
  <c r="K238" i="3"/>
  <c r="L238" i="3" s="1"/>
  <c r="I239" i="3"/>
  <c r="N240" i="3"/>
  <c r="F241" i="3"/>
  <c r="O240" i="3"/>
  <c r="E242" i="3"/>
  <c r="M242" i="3" s="1"/>
  <c r="B244" i="3"/>
  <c r="A243" i="3"/>
  <c r="G240" i="3" a="1"/>
  <c r="H240" i="3" a="1"/>
  <c r="J240" i="3" a="1"/>
  <c r="K239" i="3" a="1"/>
  <c r="I240" i="3" a="1"/>
  <c r="E243" i="3" a="1"/>
  <c r="I240" i="3" l="1"/>
  <c r="J240" i="3"/>
  <c r="H240" i="3"/>
  <c r="K239" i="3"/>
  <c r="L239" i="3" s="1"/>
  <c r="G240" i="3"/>
  <c r="O241" i="3"/>
  <c r="F242" i="3"/>
  <c r="N241" i="3"/>
  <c r="E243" i="3"/>
  <c r="M243" i="3" s="1"/>
  <c r="B245" i="3"/>
  <c r="A244" i="3"/>
  <c r="G241" i="3" a="1"/>
  <c r="J241" i="3" a="1"/>
  <c r="H241" i="3" a="1"/>
  <c r="I241" i="3" a="1"/>
  <c r="K240" i="3" a="1"/>
  <c r="E244" i="3" a="1"/>
  <c r="I241" i="3" l="1"/>
  <c r="H241" i="3"/>
  <c r="J241" i="3"/>
  <c r="K240" i="3"/>
  <c r="L240" i="3" s="1"/>
  <c r="G241" i="3"/>
  <c r="N242" i="3"/>
  <c r="O242" i="3"/>
  <c r="F243" i="3"/>
  <c r="E244" i="3"/>
  <c r="M244" i="3" s="1"/>
  <c r="A245" i="3"/>
  <c r="B246" i="3"/>
  <c r="H242" i="3" a="1"/>
  <c r="G242" i="3" a="1"/>
  <c r="J242" i="3" a="1"/>
  <c r="I242" i="3" a="1"/>
  <c r="K241" i="3" a="1"/>
  <c r="E245" i="3" a="1"/>
  <c r="G242" i="3" l="1"/>
  <c r="J242" i="3"/>
  <c r="K241" i="3"/>
  <c r="L241" i="3" s="1"/>
  <c r="I242" i="3"/>
  <c r="H242" i="3"/>
  <c r="O243" i="3"/>
  <c r="N243" i="3"/>
  <c r="F244" i="3"/>
  <c r="E245" i="3"/>
  <c r="M245" i="3" s="1"/>
  <c r="B247" i="3"/>
  <c r="A246" i="3"/>
  <c r="G243" i="3" a="1"/>
  <c r="J243" i="3" a="1"/>
  <c r="H243" i="3" a="1"/>
  <c r="I243" i="3" a="1"/>
  <c r="K242" i="3" a="1"/>
  <c r="E246" i="3" a="1"/>
  <c r="H243" i="3" l="1"/>
  <c r="J243" i="3"/>
  <c r="I243" i="3"/>
  <c r="K242" i="3"/>
  <c r="L242" i="3" s="1"/>
  <c r="G243" i="3"/>
  <c r="N244" i="3"/>
  <c r="O244" i="3"/>
  <c r="F245" i="3"/>
  <c r="E246" i="3"/>
  <c r="M246" i="3" s="1"/>
  <c r="A247" i="3"/>
  <c r="B248" i="3"/>
  <c r="H244" i="3" a="1"/>
  <c r="I244" i="3" a="1"/>
  <c r="G244" i="3" a="1"/>
  <c r="J244" i="3" a="1"/>
  <c r="K243" i="3" a="1"/>
  <c r="E247" i="3" a="1"/>
  <c r="J244" i="3" l="1"/>
  <c r="H244" i="3"/>
  <c r="G244" i="3"/>
  <c r="K243" i="3"/>
  <c r="L243" i="3" s="1"/>
  <c r="I244" i="3"/>
  <c r="N245" i="3"/>
  <c r="O245" i="3"/>
  <c r="F246" i="3"/>
  <c r="E247" i="3"/>
  <c r="M247" i="3" s="1"/>
  <c r="A248" i="3"/>
  <c r="B249" i="3"/>
  <c r="G245" i="3" a="1"/>
  <c r="H245" i="3" a="1"/>
  <c r="J245" i="3" a="1"/>
  <c r="I245" i="3" a="1"/>
  <c r="K244" i="3" a="1"/>
  <c r="E248" i="3" a="1"/>
  <c r="I245" i="3" l="1"/>
  <c r="J245" i="3"/>
  <c r="H245" i="3"/>
  <c r="G245" i="3"/>
  <c r="K244" i="3"/>
  <c r="L244" i="3" s="1"/>
  <c r="F247" i="3"/>
  <c r="O246" i="3"/>
  <c r="N246" i="3"/>
  <c r="E248" i="3"/>
  <c r="M248" i="3" s="1"/>
  <c r="B250" i="3"/>
  <c r="A249" i="3"/>
  <c r="H246" i="3" a="1"/>
  <c r="I246" i="3" a="1"/>
  <c r="J246" i="3" a="1"/>
  <c r="G246" i="3" a="1"/>
  <c r="K245" i="3" a="1"/>
  <c r="E249" i="3" a="1"/>
  <c r="G246" i="3" l="1"/>
  <c r="J246" i="3"/>
  <c r="I246" i="3"/>
  <c r="K245" i="3"/>
  <c r="L245" i="3" s="1"/>
  <c r="H246" i="3"/>
  <c r="N247" i="3"/>
  <c r="O247" i="3"/>
  <c r="F248" i="3"/>
  <c r="E249" i="3"/>
  <c r="M249" i="3" s="1"/>
  <c r="A250" i="3"/>
  <c r="B251" i="3"/>
  <c r="G247" i="3" a="1"/>
  <c r="I247" i="3" a="1"/>
  <c r="J247" i="3" a="1"/>
  <c r="H247" i="3" a="1"/>
  <c r="K246" i="3" a="1"/>
  <c r="E250" i="3" a="1"/>
  <c r="J247" i="3" l="1"/>
  <c r="I247" i="3"/>
  <c r="H247" i="3"/>
  <c r="K246" i="3"/>
  <c r="L246" i="3" s="1"/>
  <c r="G247" i="3"/>
  <c r="O248" i="3"/>
  <c r="F249" i="3"/>
  <c r="N248" i="3"/>
  <c r="E250" i="3"/>
  <c r="M250" i="3" s="1"/>
  <c r="A251" i="3"/>
  <c r="B252" i="3"/>
  <c r="J248" i="3" a="1"/>
  <c r="K247" i="3" a="1"/>
  <c r="G248" i="3" a="1"/>
  <c r="H248" i="3" a="1"/>
  <c r="I248" i="3" a="1"/>
  <c r="E251" i="3" a="1"/>
  <c r="I248" i="3" l="1"/>
  <c r="H248" i="3"/>
  <c r="G248" i="3"/>
  <c r="J248" i="3"/>
  <c r="K247" i="3"/>
  <c r="L247" i="3" s="1"/>
  <c r="N249" i="3"/>
  <c r="F250" i="3"/>
  <c r="O249" i="3"/>
  <c r="E251" i="3"/>
  <c r="M251" i="3" s="1"/>
  <c r="A252" i="3"/>
  <c r="B253" i="3"/>
  <c r="H249" i="3" a="1"/>
  <c r="J249" i="3" a="1"/>
  <c r="G249" i="3" a="1"/>
  <c r="I249" i="3" a="1"/>
  <c r="K248" i="3" a="1"/>
  <c r="E252" i="3" a="1"/>
  <c r="G249" i="3" l="1"/>
  <c r="J249" i="3"/>
  <c r="K248" i="3"/>
  <c r="L248" i="3" s="1"/>
  <c r="I249" i="3"/>
  <c r="H249" i="3"/>
  <c r="F251" i="3"/>
  <c r="O250" i="3"/>
  <c r="N250" i="3"/>
  <c r="E252" i="3"/>
  <c r="M252" i="3" s="1"/>
  <c r="A253" i="3"/>
  <c r="B254" i="3"/>
  <c r="I250" i="3" a="1"/>
  <c r="H250" i="3" a="1"/>
  <c r="J250" i="3" a="1"/>
  <c r="K249" i="3" a="1"/>
  <c r="G250" i="3" a="1"/>
  <c r="E253" i="3" a="1"/>
  <c r="H250" i="3" l="1"/>
  <c r="J250" i="3"/>
  <c r="I250" i="3"/>
  <c r="K249" i="3"/>
  <c r="L249" i="3" s="1"/>
  <c r="G250" i="3"/>
  <c r="N251" i="3"/>
  <c r="O251" i="3"/>
  <c r="F252" i="3"/>
  <c r="E253" i="3"/>
  <c r="M253" i="3" s="1"/>
  <c r="A254" i="3"/>
  <c r="B255" i="3"/>
  <c r="J251" i="3" a="1"/>
  <c r="I251" i="3" a="1"/>
  <c r="G251" i="3" a="1"/>
  <c r="H251" i="3" a="1"/>
  <c r="K250" i="3" a="1"/>
  <c r="E254" i="3" a="1"/>
  <c r="G251" i="3" l="1"/>
  <c r="I251" i="3"/>
  <c r="H251" i="3"/>
  <c r="K250" i="3"/>
  <c r="L250" i="3" s="1"/>
  <c r="J251" i="3"/>
  <c r="O252" i="3"/>
  <c r="N252" i="3"/>
  <c r="F253" i="3"/>
  <c r="E254" i="3"/>
  <c r="M254" i="3" s="1"/>
  <c r="A255" i="3"/>
  <c r="B256" i="3"/>
  <c r="G252" i="3" a="1"/>
  <c r="J252" i="3" a="1"/>
  <c r="H252" i="3" a="1"/>
  <c r="I252" i="3" a="1"/>
  <c r="K251" i="3" a="1"/>
  <c r="E255" i="3" a="1"/>
  <c r="H252" i="3" l="1"/>
  <c r="I252" i="3"/>
  <c r="K251" i="3"/>
  <c r="L251" i="3" s="1"/>
  <c r="J252" i="3"/>
  <c r="G252" i="3"/>
  <c r="F254" i="3"/>
  <c r="O253" i="3"/>
  <c r="N253" i="3"/>
  <c r="E255" i="3"/>
  <c r="M255" i="3" s="1"/>
  <c r="A256" i="3"/>
  <c r="B257" i="3"/>
  <c r="I253" i="3" a="1"/>
  <c r="J253" i="3" a="1"/>
  <c r="G253" i="3" a="1"/>
  <c r="K252" i="3" a="1"/>
  <c r="H253" i="3" a="1"/>
  <c r="E256" i="3" a="1"/>
  <c r="H253" i="3" l="1"/>
  <c r="J253" i="3"/>
  <c r="G253" i="3"/>
  <c r="K252" i="3"/>
  <c r="L252" i="3" s="1"/>
  <c r="I253" i="3"/>
  <c r="F255" i="3"/>
  <c r="O254" i="3"/>
  <c r="N254" i="3"/>
  <c r="E256" i="3"/>
  <c r="M256" i="3" s="1"/>
  <c r="A257" i="3"/>
  <c r="B258" i="3"/>
  <c r="H254" i="3" a="1"/>
  <c r="I254" i="3" a="1"/>
  <c r="J254" i="3" a="1"/>
  <c r="G254" i="3" a="1"/>
  <c r="K253" i="3" a="1"/>
  <c r="E257" i="3" a="1"/>
  <c r="J254" i="3" l="1"/>
  <c r="G254" i="3"/>
  <c r="I254" i="3"/>
  <c r="K253" i="3"/>
  <c r="L253" i="3" s="1"/>
  <c r="H254" i="3"/>
  <c r="N255" i="3"/>
  <c r="O255" i="3"/>
  <c r="F256" i="3"/>
  <c r="E257" i="3"/>
  <c r="M257" i="3" s="1"/>
  <c r="B259" i="3"/>
  <c r="A258" i="3"/>
  <c r="G255" i="3" a="1"/>
  <c r="I255" i="3" a="1"/>
  <c r="H255" i="3" a="1"/>
  <c r="K254" i="3" a="1"/>
  <c r="J255" i="3" a="1"/>
  <c r="E258" i="3" a="1"/>
  <c r="J255" i="3" l="1"/>
  <c r="H255" i="3"/>
  <c r="I255" i="3"/>
  <c r="G255" i="3"/>
  <c r="K254" i="3"/>
  <c r="L254" i="3" s="1"/>
  <c r="N256" i="3"/>
  <c r="O256" i="3"/>
  <c r="F257" i="3"/>
  <c r="E258" i="3"/>
  <c r="M258" i="3" s="1"/>
  <c r="A259" i="3"/>
  <c r="B260" i="3"/>
  <c r="G256" i="3" a="1"/>
  <c r="H256" i="3" a="1"/>
  <c r="J256" i="3" a="1"/>
  <c r="I256" i="3" a="1"/>
  <c r="K255" i="3" a="1"/>
  <c r="E259" i="3" a="1"/>
  <c r="I256" i="3" l="1"/>
  <c r="J256" i="3"/>
  <c r="H256" i="3"/>
  <c r="G256" i="3"/>
  <c r="K255" i="3"/>
  <c r="L255" i="3" s="1"/>
  <c r="N257" i="3"/>
  <c r="O257" i="3"/>
  <c r="F258" i="3"/>
  <c r="E259" i="3"/>
  <c r="M259" i="3" s="1"/>
  <c r="A260" i="3"/>
  <c r="B261" i="3"/>
  <c r="G257" i="3" a="1"/>
  <c r="J257" i="3" a="1"/>
  <c r="H257" i="3" a="1"/>
  <c r="I257" i="3" a="1"/>
  <c r="K256" i="3" a="1"/>
  <c r="E260" i="3" a="1"/>
  <c r="J257" i="3" l="1"/>
  <c r="I257" i="3"/>
  <c r="H257" i="3"/>
  <c r="K256" i="3"/>
  <c r="L256" i="3" s="1"/>
  <c r="G257" i="3"/>
  <c r="F259" i="3"/>
  <c r="O258" i="3"/>
  <c r="N258" i="3"/>
  <c r="E260" i="3"/>
  <c r="M260" i="3" s="1"/>
  <c r="B262" i="3"/>
  <c r="A261" i="3"/>
  <c r="I258" i="3" a="1"/>
  <c r="H258" i="3" a="1"/>
  <c r="G258" i="3" a="1"/>
  <c r="K257" i="3" a="1"/>
  <c r="J258" i="3" a="1"/>
  <c r="E261" i="3" a="1"/>
  <c r="G258" i="3" l="1"/>
  <c r="H258" i="3"/>
  <c r="J258" i="3"/>
  <c r="I258" i="3"/>
  <c r="K257" i="3"/>
  <c r="L257" i="3" s="1"/>
  <c r="F260" i="3"/>
  <c r="N259" i="3"/>
  <c r="O259" i="3"/>
  <c r="E261" i="3"/>
  <c r="M261" i="3" s="1"/>
  <c r="A262" i="3"/>
  <c r="B263" i="3"/>
  <c r="I259" i="3" a="1"/>
  <c r="H259" i="3" a="1"/>
  <c r="J259" i="3" a="1"/>
  <c r="G259" i="3" a="1"/>
  <c r="K258" i="3" a="1"/>
  <c r="E262" i="3" a="1"/>
  <c r="G259" i="3" l="1"/>
  <c r="J259" i="3"/>
  <c r="H259" i="3"/>
  <c r="I259" i="3"/>
  <c r="K258" i="3"/>
  <c r="L258" i="3" s="1"/>
  <c r="N260" i="3"/>
  <c r="F261" i="3"/>
  <c r="O260" i="3"/>
  <c r="E262" i="3"/>
  <c r="M262" i="3" s="1"/>
  <c r="A263" i="3"/>
  <c r="B264" i="3"/>
  <c r="J260" i="3" a="1"/>
  <c r="G260" i="3" a="1"/>
  <c r="H260" i="3" a="1"/>
  <c r="I260" i="3" a="1"/>
  <c r="K259" i="3" a="1"/>
  <c r="E263" i="3" a="1"/>
  <c r="I260" i="3" l="1"/>
  <c r="H260" i="3"/>
  <c r="G260" i="3"/>
  <c r="K259" i="3"/>
  <c r="L259" i="3" s="1"/>
  <c r="J260" i="3"/>
  <c r="O261" i="3"/>
  <c r="N261" i="3"/>
  <c r="F262" i="3"/>
  <c r="E263" i="3"/>
  <c r="M263" i="3" s="1"/>
  <c r="A264" i="3"/>
  <c r="B265" i="3"/>
  <c r="H261" i="3" a="1"/>
  <c r="J261" i="3" a="1"/>
  <c r="I261" i="3" a="1"/>
  <c r="G261" i="3" a="1"/>
  <c r="K260" i="3" a="1"/>
  <c r="E264" i="3" a="1"/>
  <c r="G261" i="3" l="1"/>
  <c r="I261" i="3"/>
  <c r="J261" i="3"/>
  <c r="H261" i="3"/>
  <c r="K260" i="3"/>
  <c r="L260" i="3" s="1"/>
  <c r="O262" i="3"/>
  <c r="F263" i="3"/>
  <c r="N262" i="3"/>
  <c r="E264" i="3"/>
  <c r="M264" i="3" s="1"/>
  <c r="A265" i="3"/>
  <c r="B266" i="3"/>
  <c r="G262" i="3" a="1"/>
  <c r="K261" i="3" a="1"/>
  <c r="H262" i="3" a="1"/>
  <c r="J262" i="3" a="1"/>
  <c r="I262" i="3" a="1"/>
  <c r="E265" i="3" a="1"/>
  <c r="K261" i="3" l="1"/>
  <c r="L261" i="3" s="1"/>
  <c r="G262" i="3"/>
  <c r="J262" i="3"/>
  <c r="I262" i="3"/>
  <c r="H262" i="3"/>
  <c r="N263" i="3"/>
  <c r="O263" i="3"/>
  <c r="F264" i="3"/>
  <c r="E265" i="3"/>
  <c r="M265" i="3" s="1"/>
  <c r="B267" i="3"/>
  <c r="A266" i="3"/>
  <c r="J263" i="3" a="1"/>
  <c r="I263" i="3" a="1"/>
  <c r="G263" i="3" a="1"/>
  <c r="K262" i="3" a="1"/>
  <c r="H263" i="3" a="1"/>
  <c r="E266" i="3" a="1"/>
  <c r="H263" i="3" l="1"/>
  <c r="I263" i="3"/>
  <c r="J263" i="3"/>
  <c r="K262" i="3"/>
  <c r="L262" i="3" s="1"/>
  <c r="G263" i="3"/>
  <c r="F265" i="3"/>
  <c r="O264" i="3"/>
  <c r="N264" i="3"/>
  <c r="E266" i="3"/>
  <c r="M266" i="3" s="1"/>
  <c r="B268" i="3"/>
  <c r="A267" i="3"/>
  <c r="J264" i="3" a="1"/>
  <c r="H264" i="3" a="1"/>
  <c r="G264" i="3" a="1"/>
  <c r="I264" i="3" a="1"/>
  <c r="K263" i="3" a="1"/>
  <c r="E267" i="3" a="1"/>
  <c r="G264" i="3" l="1"/>
  <c r="H264" i="3"/>
  <c r="I264" i="3"/>
  <c r="K263" i="3"/>
  <c r="L263" i="3" s="1"/>
  <c r="J264" i="3"/>
  <c r="F266" i="3"/>
  <c r="N265" i="3"/>
  <c r="O265" i="3"/>
  <c r="E267" i="3"/>
  <c r="M267" i="3" s="1"/>
  <c r="B269" i="3"/>
  <c r="A268" i="3"/>
  <c r="G265" i="3" a="1"/>
  <c r="J265" i="3" a="1"/>
  <c r="I265" i="3" a="1"/>
  <c r="H265" i="3" a="1"/>
  <c r="K264" i="3" a="1"/>
  <c r="E268" i="3" a="1"/>
  <c r="I265" i="3" l="1"/>
  <c r="H265" i="3"/>
  <c r="J265" i="3"/>
  <c r="K264" i="3"/>
  <c r="L264" i="3" s="1"/>
  <c r="G265" i="3"/>
  <c r="F267" i="3"/>
  <c r="O266" i="3"/>
  <c r="N266" i="3"/>
  <c r="E268" i="3"/>
  <c r="M268" i="3" s="1"/>
  <c r="A269" i="3"/>
  <c r="B270" i="3"/>
  <c r="G266" i="3" a="1"/>
  <c r="I266" i="3" a="1"/>
  <c r="H266" i="3" a="1"/>
  <c r="K265" i="3" a="1"/>
  <c r="J266" i="3" a="1"/>
  <c r="E269" i="3" a="1"/>
  <c r="J266" i="3" l="1"/>
  <c r="H266" i="3"/>
  <c r="K265" i="3"/>
  <c r="L265" i="3" s="1"/>
  <c r="I266" i="3"/>
  <c r="G266" i="3"/>
  <c r="N267" i="3"/>
  <c r="O267" i="3"/>
  <c r="F268" i="3"/>
  <c r="E269" i="3"/>
  <c r="M269" i="3" s="1"/>
  <c r="A270" i="3"/>
  <c r="B271" i="3"/>
  <c r="I267" i="3" a="1"/>
  <c r="J267" i="3" a="1"/>
  <c r="H267" i="3" a="1"/>
  <c r="G267" i="3" a="1"/>
  <c r="K266" i="3" a="1"/>
  <c r="E270" i="3" a="1"/>
  <c r="H267" i="3" l="1"/>
  <c r="G267" i="3"/>
  <c r="J267" i="3"/>
  <c r="I267" i="3"/>
  <c r="K266" i="3"/>
  <c r="L266" i="3" s="1"/>
  <c r="O268" i="3"/>
  <c r="F269" i="3"/>
  <c r="N268" i="3"/>
  <c r="E270" i="3"/>
  <c r="M270" i="3" s="1"/>
  <c r="B272" i="3"/>
  <c r="A271" i="3"/>
  <c r="G268" i="3" a="1"/>
  <c r="H268" i="3" a="1"/>
  <c r="I268" i="3" a="1"/>
  <c r="K267" i="3" a="1"/>
  <c r="J268" i="3" a="1"/>
  <c r="E271" i="3" a="1"/>
  <c r="J268" i="3" l="1"/>
  <c r="I268" i="3"/>
  <c r="K267" i="3"/>
  <c r="L267" i="3" s="1"/>
  <c r="H268" i="3"/>
  <c r="G268" i="3"/>
  <c r="N269" i="3"/>
  <c r="O269" i="3"/>
  <c r="F270" i="3"/>
  <c r="E271" i="3"/>
  <c r="M271" i="3" s="1"/>
  <c r="A272" i="3"/>
  <c r="B273" i="3"/>
  <c r="H269" i="3" a="1"/>
  <c r="I269" i="3" a="1"/>
  <c r="G269" i="3" a="1"/>
  <c r="K268" i="3" a="1"/>
  <c r="J269" i="3" a="1"/>
  <c r="E272" i="3" a="1"/>
  <c r="J269" i="3" l="1"/>
  <c r="I269" i="3"/>
  <c r="G269" i="3"/>
  <c r="H269" i="3"/>
  <c r="K268" i="3"/>
  <c r="L268" i="3" s="1"/>
  <c r="O270" i="3"/>
  <c r="F271" i="3"/>
  <c r="N270" i="3"/>
  <c r="E272" i="3"/>
  <c r="M272" i="3" s="1"/>
  <c r="A273" i="3"/>
  <c r="B274" i="3"/>
  <c r="J270" i="3" a="1"/>
  <c r="I270" i="3" a="1"/>
  <c r="G270" i="3" a="1"/>
  <c r="K269" i="3" a="1"/>
  <c r="H270" i="3" a="1"/>
  <c r="E273" i="3" a="1"/>
  <c r="H270" i="3" l="1"/>
  <c r="I270" i="3"/>
  <c r="G270" i="3"/>
  <c r="J270" i="3"/>
  <c r="K269" i="3"/>
  <c r="L269" i="3" s="1"/>
  <c r="F272" i="3"/>
  <c r="O271" i="3"/>
  <c r="N271" i="3"/>
  <c r="E273" i="3"/>
  <c r="M273" i="3" s="1"/>
  <c r="B275" i="3"/>
  <c r="A274" i="3"/>
  <c r="J271" i="3" a="1"/>
  <c r="G271" i="3" a="1"/>
  <c r="H271" i="3" a="1"/>
  <c r="K270" i="3" a="1"/>
  <c r="I271" i="3" a="1"/>
  <c r="E274" i="3" a="1"/>
  <c r="H271" i="3" l="1"/>
  <c r="G271" i="3"/>
  <c r="I271" i="3"/>
  <c r="K270" i="3"/>
  <c r="L270" i="3" s="1"/>
  <c r="J271" i="3"/>
  <c r="O272" i="3"/>
  <c r="F273" i="3"/>
  <c r="N272" i="3"/>
  <c r="E274" i="3"/>
  <c r="M274" i="3" s="1"/>
  <c r="A275" i="3"/>
  <c r="B276" i="3"/>
  <c r="I272" i="3" a="1"/>
  <c r="J272" i="3" a="1"/>
  <c r="H272" i="3" a="1"/>
  <c r="G272" i="3" a="1"/>
  <c r="K271" i="3" a="1"/>
  <c r="E275" i="3" a="1"/>
  <c r="G272" i="3" l="1"/>
  <c r="H272" i="3"/>
  <c r="K271" i="3"/>
  <c r="L271" i="3" s="1"/>
  <c r="J272" i="3"/>
  <c r="I272" i="3"/>
  <c r="F274" i="3"/>
  <c r="N273" i="3"/>
  <c r="O273" i="3"/>
  <c r="E275" i="3"/>
  <c r="M275" i="3" s="1"/>
  <c r="B277" i="3"/>
  <c r="A276" i="3"/>
  <c r="G273" i="3" a="1"/>
  <c r="J273" i="3" a="1"/>
  <c r="I273" i="3" a="1"/>
  <c r="H273" i="3" a="1"/>
  <c r="K272" i="3" a="1"/>
  <c r="E276" i="3" a="1"/>
  <c r="I273" i="3" l="1"/>
  <c r="H273" i="3"/>
  <c r="J273" i="3"/>
  <c r="G273" i="3"/>
  <c r="K272" i="3"/>
  <c r="L272" i="3" s="1"/>
  <c r="F275" i="3"/>
  <c r="O274" i="3"/>
  <c r="N274" i="3"/>
  <c r="E276" i="3"/>
  <c r="M276" i="3" s="1"/>
  <c r="A277" i="3"/>
  <c r="B278" i="3"/>
  <c r="G274" i="3" a="1"/>
  <c r="I274" i="3" a="1"/>
  <c r="J274" i="3" a="1"/>
  <c r="K273" i="3" a="1"/>
  <c r="H274" i="3" a="1"/>
  <c r="E277" i="3" a="1"/>
  <c r="H274" i="3" l="1"/>
  <c r="J274" i="3"/>
  <c r="I274" i="3"/>
  <c r="K273" i="3"/>
  <c r="L273" i="3" s="1"/>
  <c r="G274" i="3"/>
  <c r="O275" i="3"/>
  <c r="N275" i="3"/>
  <c r="F276" i="3"/>
  <c r="E277" i="3"/>
  <c r="M277" i="3" s="1"/>
  <c r="B279" i="3"/>
  <c r="A278" i="3"/>
  <c r="J275" i="3" a="1"/>
  <c r="G275" i="3" a="1"/>
  <c r="H275" i="3" a="1"/>
  <c r="K274" i="3" a="1"/>
  <c r="I275" i="3" a="1"/>
  <c r="E278" i="3" a="1"/>
  <c r="I275" i="3" l="1"/>
  <c r="H275" i="3"/>
  <c r="G275" i="3"/>
  <c r="K274" i="3"/>
  <c r="L274" i="3" s="1"/>
  <c r="J275" i="3"/>
  <c r="F277" i="3"/>
  <c r="O276" i="3"/>
  <c r="N276" i="3"/>
  <c r="E278" i="3"/>
  <c r="M278" i="3" s="1"/>
  <c r="A279" i="3"/>
  <c r="B280" i="3"/>
  <c r="G276" i="3" a="1"/>
  <c r="H276" i="3" a="1"/>
  <c r="J276" i="3" a="1"/>
  <c r="I276" i="3" a="1"/>
  <c r="K275" i="3" a="1"/>
  <c r="E279" i="3" a="1"/>
  <c r="J276" i="3" l="1"/>
  <c r="I276" i="3"/>
  <c r="H276" i="3"/>
  <c r="K275" i="3"/>
  <c r="L275" i="3" s="1"/>
  <c r="G276" i="3"/>
  <c r="F278" i="3"/>
  <c r="O277" i="3"/>
  <c r="N277" i="3"/>
  <c r="E279" i="3"/>
  <c r="M279" i="3" s="1"/>
  <c r="B281" i="3"/>
  <c r="A280" i="3"/>
  <c r="G277" i="3" a="1"/>
  <c r="H277" i="3" a="1"/>
  <c r="I277" i="3" a="1"/>
  <c r="K276" i="3" a="1"/>
  <c r="J277" i="3" a="1"/>
  <c r="E280" i="3" a="1"/>
  <c r="J277" i="3" l="1"/>
  <c r="I277" i="3"/>
  <c r="H277" i="3"/>
  <c r="G277" i="3"/>
  <c r="K276" i="3"/>
  <c r="L276" i="3" s="1"/>
  <c r="O278" i="3"/>
  <c r="F279" i="3"/>
  <c r="N278" i="3"/>
  <c r="E280" i="3"/>
  <c r="M280" i="3" s="1"/>
  <c r="A281" i="3"/>
  <c r="B282" i="3"/>
  <c r="G278" i="3" a="1"/>
  <c r="H278" i="3" a="1"/>
  <c r="J278" i="3" a="1"/>
  <c r="K277" i="3" a="1"/>
  <c r="I278" i="3" a="1"/>
  <c r="E281" i="3" a="1"/>
  <c r="I278" i="3" l="1"/>
  <c r="H278" i="3"/>
  <c r="J278" i="3"/>
  <c r="G278" i="3"/>
  <c r="K277" i="3"/>
  <c r="L277" i="3" s="1"/>
  <c r="F280" i="3"/>
  <c r="O279" i="3"/>
  <c r="N279" i="3"/>
  <c r="E281" i="3"/>
  <c r="M281" i="3" s="1"/>
  <c r="B283" i="3"/>
  <c r="A282" i="3"/>
  <c r="J279" i="3" a="1"/>
  <c r="G279" i="3" a="1"/>
  <c r="I279" i="3" a="1"/>
  <c r="K278" i="3" a="1"/>
  <c r="H279" i="3" a="1"/>
  <c r="E282" i="3" a="1"/>
  <c r="H279" i="3" l="1"/>
  <c r="I279" i="3"/>
  <c r="G279" i="3"/>
  <c r="J279" i="3"/>
  <c r="K278" i="3"/>
  <c r="L278" i="3" s="1"/>
  <c r="F281" i="3"/>
  <c r="O280" i="3"/>
  <c r="N280" i="3"/>
  <c r="E282" i="3"/>
  <c r="M282" i="3" s="1"/>
  <c r="A283" i="3"/>
  <c r="B284" i="3"/>
  <c r="H280" i="3" a="1"/>
  <c r="I280" i="3" a="1"/>
  <c r="G280" i="3" a="1"/>
  <c r="K279" i="3" a="1"/>
  <c r="J280" i="3" a="1"/>
  <c r="E283" i="3" a="1"/>
  <c r="J280" i="3" l="1"/>
  <c r="I280" i="3"/>
  <c r="G280" i="3"/>
  <c r="K279" i="3"/>
  <c r="L279" i="3" s="1"/>
  <c r="H280" i="3"/>
  <c r="N281" i="3"/>
  <c r="O281" i="3"/>
  <c r="F282" i="3"/>
  <c r="E283" i="3"/>
  <c r="M283" i="3" s="1"/>
  <c r="B285" i="3"/>
  <c r="A284" i="3"/>
  <c r="I281" i="3" a="1"/>
  <c r="G281" i="3" a="1"/>
  <c r="H281" i="3" a="1"/>
  <c r="K280" i="3" a="1"/>
  <c r="J281" i="3" a="1"/>
  <c r="E284" i="3" a="1"/>
  <c r="J281" i="3" l="1"/>
  <c r="G281" i="3"/>
  <c r="H281" i="3"/>
  <c r="I281" i="3"/>
  <c r="K280" i="3"/>
  <c r="L280" i="3" s="1"/>
  <c r="O282" i="3"/>
  <c r="N282" i="3"/>
  <c r="F283" i="3"/>
  <c r="E284" i="3"/>
  <c r="M284" i="3" s="1"/>
  <c r="A285" i="3"/>
  <c r="B286" i="3"/>
  <c r="I282" i="3" a="1"/>
  <c r="J282" i="3" a="1"/>
  <c r="H282" i="3" a="1"/>
  <c r="G282" i="3" a="1"/>
  <c r="K281" i="3" a="1"/>
  <c r="E285" i="3" a="1"/>
  <c r="H282" i="3" l="1"/>
  <c r="G282" i="3"/>
  <c r="J282" i="3"/>
  <c r="I282" i="3"/>
  <c r="K281" i="3"/>
  <c r="L281" i="3" s="1"/>
  <c r="O283" i="3"/>
  <c r="F284" i="3"/>
  <c r="N283" i="3"/>
  <c r="E285" i="3"/>
  <c r="M285" i="3" s="1"/>
  <c r="A286" i="3"/>
  <c r="B287" i="3"/>
  <c r="J283" i="3" a="1"/>
  <c r="I283" i="3" a="1"/>
  <c r="G283" i="3" a="1"/>
  <c r="H283" i="3" a="1"/>
  <c r="K282" i="3" a="1"/>
  <c r="E286" i="3" a="1"/>
  <c r="H283" i="3" l="1"/>
  <c r="G283" i="3"/>
  <c r="K282" i="3"/>
  <c r="L282" i="3" s="1"/>
  <c r="I283" i="3"/>
  <c r="J283" i="3"/>
  <c r="F285" i="3"/>
  <c r="O284" i="3"/>
  <c r="N284" i="3"/>
  <c r="E286" i="3"/>
  <c r="M286" i="3" s="1"/>
  <c r="A287" i="3"/>
  <c r="B288" i="3"/>
  <c r="J284" i="3" a="1"/>
  <c r="I284" i="3" a="1"/>
  <c r="H284" i="3" a="1"/>
  <c r="G284" i="3" a="1"/>
  <c r="K283" i="3" a="1"/>
  <c r="E287" i="3" a="1"/>
  <c r="H284" i="3" l="1"/>
  <c r="G284" i="3"/>
  <c r="I284" i="3"/>
  <c r="J284" i="3"/>
  <c r="K283" i="3"/>
  <c r="L283" i="3" s="1"/>
  <c r="N285" i="3"/>
  <c r="O285" i="3"/>
  <c r="F286" i="3"/>
  <c r="E287" i="3"/>
  <c r="M287" i="3" s="1"/>
  <c r="B289" i="3"/>
  <c r="A288" i="3"/>
  <c r="G285" i="3" a="1"/>
  <c r="H285" i="3" a="1"/>
  <c r="J285" i="3" a="1"/>
  <c r="K284" i="3" a="1"/>
  <c r="I285" i="3" a="1"/>
  <c r="E288" i="3" a="1"/>
  <c r="I285" i="3" l="1"/>
  <c r="J285" i="3"/>
  <c r="K284" i="3"/>
  <c r="L284" i="3" s="1"/>
  <c r="H285" i="3"/>
  <c r="G285" i="3"/>
  <c r="F287" i="3"/>
  <c r="O286" i="3"/>
  <c r="N286" i="3"/>
  <c r="E288" i="3"/>
  <c r="M288" i="3" s="1"/>
  <c r="B290" i="3"/>
  <c r="A289" i="3"/>
  <c r="G286" i="3" a="1"/>
  <c r="H286" i="3" a="1"/>
  <c r="J286" i="3" a="1"/>
  <c r="K285" i="3" a="1"/>
  <c r="I286" i="3" a="1"/>
  <c r="E289" i="3" a="1"/>
  <c r="J286" i="3" l="1"/>
  <c r="I286" i="3"/>
  <c r="H286" i="3"/>
  <c r="K285" i="3"/>
  <c r="L285" i="3" s="1"/>
  <c r="G286" i="3"/>
  <c r="O287" i="3"/>
  <c r="N287" i="3"/>
  <c r="F288" i="3"/>
  <c r="E289" i="3"/>
  <c r="M289" i="3" s="1"/>
  <c r="A290" i="3"/>
  <c r="B291" i="3"/>
  <c r="G287" i="3" a="1"/>
  <c r="H287" i="3" a="1"/>
  <c r="I287" i="3" a="1"/>
  <c r="K286" i="3" a="1"/>
  <c r="J287" i="3" a="1"/>
  <c r="E290" i="3" a="1"/>
  <c r="J287" i="3" l="1"/>
  <c r="H287" i="3"/>
  <c r="I287" i="3"/>
  <c r="G287" i="3"/>
  <c r="K286" i="3"/>
  <c r="L286" i="3" s="1"/>
  <c r="F289" i="3"/>
  <c r="O288" i="3"/>
  <c r="N288" i="3"/>
  <c r="E290" i="3"/>
  <c r="M290" i="3" s="1"/>
  <c r="B292" i="3"/>
  <c r="A291" i="3"/>
  <c r="G288" i="3" a="1"/>
  <c r="H288" i="3" a="1"/>
  <c r="J288" i="3" a="1"/>
  <c r="I288" i="3" a="1"/>
  <c r="K287" i="3" a="1"/>
  <c r="E291" i="3" a="1"/>
  <c r="I288" i="3" l="1"/>
  <c r="J288" i="3"/>
  <c r="H288" i="3"/>
  <c r="G288" i="3"/>
  <c r="K287" i="3"/>
  <c r="L287" i="3" s="1"/>
  <c r="F290" i="3"/>
  <c r="O289" i="3"/>
  <c r="N289" i="3"/>
  <c r="E291" i="3"/>
  <c r="M291" i="3" s="1"/>
  <c r="A292" i="3"/>
  <c r="B293" i="3"/>
  <c r="H289" i="3" a="1"/>
  <c r="G289" i="3" a="1"/>
  <c r="J289" i="3" a="1"/>
  <c r="K288" i="3" a="1"/>
  <c r="I289" i="3" a="1"/>
  <c r="E292" i="3" a="1"/>
  <c r="I289" i="3" l="1"/>
  <c r="J289" i="3"/>
  <c r="G289" i="3"/>
  <c r="K288" i="3"/>
  <c r="L288" i="3" s="1"/>
  <c r="H289" i="3"/>
  <c r="N290" i="3"/>
  <c r="F291" i="3"/>
  <c r="O290" i="3"/>
  <c r="E292" i="3"/>
  <c r="M292" i="3" s="1"/>
  <c r="A293" i="3"/>
  <c r="B294" i="3"/>
  <c r="G290" i="3" a="1"/>
  <c r="J290" i="3" a="1"/>
  <c r="I290" i="3" a="1"/>
  <c r="K289" i="3" a="1"/>
  <c r="H290" i="3" a="1"/>
  <c r="E293" i="3" a="1"/>
  <c r="I290" i="3" l="1"/>
  <c r="H290" i="3"/>
  <c r="J290" i="3"/>
  <c r="K289" i="3"/>
  <c r="L289" i="3" s="1"/>
  <c r="G290" i="3"/>
  <c r="N291" i="3"/>
  <c r="O291" i="3"/>
  <c r="F292" i="3"/>
  <c r="E293" i="3"/>
  <c r="M293" i="3" s="1"/>
  <c r="A294" i="3"/>
  <c r="B295" i="3"/>
  <c r="H291" i="3" a="1"/>
  <c r="I291" i="3" a="1"/>
  <c r="J291" i="3" a="1"/>
  <c r="K290" i="3" a="1"/>
  <c r="G291" i="3" a="1"/>
  <c r="E294" i="3" a="1"/>
  <c r="G291" i="3" l="1"/>
  <c r="J291" i="3"/>
  <c r="K290" i="3"/>
  <c r="L290" i="3" s="1"/>
  <c r="I291" i="3"/>
  <c r="H291" i="3"/>
  <c r="O292" i="3"/>
  <c r="N292" i="3"/>
  <c r="F293" i="3"/>
  <c r="E294" i="3"/>
  <c r="M294" i="3" s="1"/>
  <c r="A295" i="3"/>
  <c r="B296" i="3"/>
  <c r="J292" i="3" a="1"/>
  <c r="I292" i="3" a="1"/>
  <c r="H292" i="3" a="1"/>
  <c r="G292" i="3" a="1"/>
  <c r="K291" i="3" a="1"/>
  <c r="E295" i="3" a="1"/>
  <c r="H292" i="3" l="1"/>
  <c r="G292" i="3"/>
  <c r="I292" i="3"/>
  <c r="K291" i="3"/>
  <c r="L291" i="3" s="1"/>
  <c r="J292" i="3"/>
  <c r="O293" i="3"/>
  <c r="N293" i="3"/>
  <c r="F294" i="3"/>
  <c r="E295" i="3"/>
  <c r="M295" i="3" s="1"/>
  <c r="A296" i="3"/>
  <c r="B297" i="3"/>
  <c r="H293" i="3" a="1"/>
  <c r="I293" i="3" a="1"/>
  <c r="J293" i="3" a="1"/>
  <c r="G293" i="3" a="1"/>
  <c r="K292" i="3" a="1"/>
  <c r="E296" i="3" a="1"/>
  <c r="G293" i="3" l="1"/>
  <c r="J293" i="3"/>
  <c r="K292" i="3"/>
  <c r="L292" i="3" s="1"/>
  <c r="I293" i="3"/>
  <c r="H293" i="3"/>
  <c r="N294" i="3"/>
  <c r="O294" i="3"/>
  <c r="F295" i="3"/>
  <c r="E296" i="3"/>
  <c r="M296" i="3" s="1"/>
  <c r="B298" i="3"/>
  <c r="A297" i="3"/>
  <c r="I294" i="3" a="1"/>
  <c r="J294" i="3" a="1"/>
  <c r="G294" i="3" a="1"/>
  <c r="H294" i="3" a="1"/>
  <c r="K293" i="3" a="1"/>
  <c r="E297" i="3" a="1"/>
  <c r="H294" i="3" l="1"/>
  <c r="G294" i="3"/>
  <c r="J294" i="3"/>
  <c r="K293" i="3"/>
  <c r="L293" i="3" s="1"/>
  <c r="I294" i="3"/>
  <c r="F296" i="3"/>
  <c r="O295" i="3"/>
  <c r="N295" i="3"/>
  <c r="E297" i="3"/>
  <c r="M297" i="3" s="1"/>
  <c r="B299" i="3"/>
  <c r="A298" i="3"/>
  <c r="H295" i="3" a="1"/>
  <c r="I295" i="3" a="1"/>
  <c r="J295" i="3" a="1"/>
  <c r="G295" i="3" a="1"/>
  <c r="K294" i="3" a="1"/>
  <c r="E298" i="3" a="1"/>
  <c r="G295" i="3" l="1"/>
  <c r="I295" i="3"/>
  <c r="J295" i="3"/>
  <c r="H295" i="3"/>
  <c r="K294" i="3"/>
  <c r="L294" i="3" s="1"/>
  <c r="O296" i="3"/>
  <c r="N296" i="3"/>
  <c r="F297" i="3"/>
  <c r="E298" i="3"/>
  <c r="M298" i="3" s="1"/>
  <c r="A299" i="3"/>
  <c r="B300" i="3"/>
  <c r="I296" i="3" a="1"/>
  <c r="H296" i="3" a="1"/>
  <c r="G296" i="3" a="1"/>
  <c r="J296" i="3" a="1"/>
  <c r="K295" i="3" a="1"/>
  <c r="E299" i="3" a="1"/>
  <c r="G296" i="3" l="1"/>
  <c r="H296" i="3"/>
  <c r="J296" i="3"/>
  <c r="K295" i="3"/>
  <c r="L295" i="3" s="1"/>
  <c r="I296" i="3"/>
  <c r="F298" i="3"/>
  <c r="O297" i="3"/>
  <c r="N297" i="3"/>
  <c r="E299" i="3"/>
  <c r="M299" i="3" s="1"/>
  <c r="B301" i="3"/>
  <c r="A300" i="3"/>
  <c r="J297" i="3" a="1"/>
  <c r="H297" i="3" a="1"/>
  <c r="I297" i="3" a="1"/>
  <c r="G297" i="3" a="1"/>
  <c r="K296" i="3" a="1"/>
  <c r="E300" i="3" a="1"/>
  <c r="I297" i="3" l="1"/>
  <c r="H297" i="3"/>
  <c r="G297" i="3"/>
  <c r="K296" i="3"/>
  <c r="L296" i="3" s="1"/>
  <c r="J297" i="3"/>
  <c r="N298" i="3"/>
  <c r="O298" i="3"/>
  <c r="F299" i="3"/>
  <c r="E300" i="3"/>
  <c r="M300" i="3" s="1"/>
  <c r="A301" i="3"/>
  <c r="B302" i="3"/>
  <c r="I298" i="3" a="1"/>
  <c r="J298" i="3" a="1"/>
  <c r="G298" i="3" a="1"/>
  <c r="K297" i="3" a="1"/>
  <c r="H298" i="3" a="1"/>
  <c r="E301" i="3" a="1"/>
  <c r="G298" i="3" l="1"/>
  <c r="H298" i="3"/>
  <c r="K297" i="3"/>
  <c r="L297" i="3" s="1"/>
  <c r="J298" i="3"/>
  <c r="I298" i="3"/>
  <c r="N299" i="3"/>
  <c r="O299" i="3"/>
  <c r="F300" i="3"/>
  <c r="E301" i="3"/>
  <c r="M301" i="3" s="1"/>
  <c r="A302" i="3"/>
  <c r="B303" i="3"/>
  <c r="J299" i="3" a="1"/>
  <c r="G299" i="3" a="1"/>
  <c r="I299" i="3" a="1"/>
  <c r="K298" i="3" a="1"/>
  <c r="H299" i="3" a="1"/>
  <c r="E302" i="3" a="1"/>
  <c r="I299" i="3" l="1"/>
  <c r="H299" i="3"/>
  <c r="K298" i="3"/>
  <c r="L298" i="3" s="1"/>
  <c r="G299" i="3"/>
  <c r="J299" i="3"/>
  <c r="O300" i="3"/>
  <c r="F301" i="3"/>
  <c r="N300" i="3"/>
  <c r="E302" i="3"/>
  <c r="M302" i="3" s="1"/>
  <c r="B304" i="3"/>
  <c r="A303" i="3"/>
  <c r="J300" i="3" a="1"/>
  <c r="I300" i="3" a="1"/>
  <c r="H300" i="3" a="1"/>
  <c r="G300" i="3" a="1"/>
  <c r="K299" i="3" a="1"/>
  <c r="E303" i="3" a="1"/>
  <c r="H300" i="3" l="1"/>
  <c r="G300" i="3"/>
  <c r="I300" i="3"/>
  <c r="K299" i="3"/>
  <c r="L299" i="3" s="1"/>
  <c r="J300" i="3"/>
  <c r="O301" i="3"/>
  <c r="N301" i="3"/>
  <c r="F302" i="3"/>
  <c r="E303" i="3"/>
  <c r="M303" i="3" s="1"/>
  <c r="B305" i="3"/>
  <c r="A304" i="3"/>
  <c r="J301" i="3" a="1"/>
  <c r="G301" i="3" a="1"/>
  <c r="I301" i="3" a="1"/>
  <c r="H301" i="3" a="1"/>
  <c r="K300" i="3" a="1"/>
  <c r="E304" i="3" a="1"/>
  <c r="H301" i="3" l="1"/>
  <c r="I301" i="3"/>
  <c r="K300" i="3"/>
  <c r="L300" i="3" s="1"/>
  <c r="G301" i="3"/>
  <c r="J301" i="3"/>
  <c r="O302" i="3"/>
  <c r="F303" i="3"/>
  <c r="N302" i="3"/>
  <c r="E304" i="3"/>
  <c r="M304" i="3" s="1"/>
  <c r="A305" i="3"/>
  <c r="B306" i="3"/>
  <c r="J302" i="3" a="1"/>
  <c r="I302" i="3" a="1"/>
  <c r="H302" i="3" a="1"/>
  <c r="G302" i="3" a="1"/>
  <c r="K301" i="3" a="1"/>
  <c r="E305" i="3" a="1"/>
  <c r="G302" i="3" l="1"/>
  <c r="I302" i="3"/>
  <c r="H302" i="3"/>
  <c r="K301" i="3"/>
  <c r="L301" i="3" s="1"/>
  <c r="J302" i="3"/>
  <c r="O303" i="3"/>
  <c r="N303" i="3"/>
  <c r="F304" i="3"/>
  <c r="E305" i="3"/>
  <c r="M305" i="3" s="1"/>
  <c r="A306" i="3"/>
  <c r="B307" i="3"/>
  <c r="J303" i="3" a="1"/>
  <c r="G303" i="3" a="1"/>
  <c r="I303" i="3" a="1"/>
  <c r="H303" i="3" a="1"/>
  <c r="K302" i="3" a="1"/>
  <c r="E306" i="3" a="1"/>
  <c r="H303" i="3" l="1"/>
  <c r="I303" i="3"/>
  <c r="K302" i="3"/>
  <c r="L302" i="3" s="1"/>
  <c r="G303" i="3"/>
  <c r="J303" i="3"/>
  <c r="F305" i="3"/>
  <c r="O304" i="3"/>
  <c r="N304" i="3"/>
  <c r="E306" i="3"/>
  <c r="M306" i="3" s="1"/>
  <c r="A307" i="3"/>
  <c r="B308" i="3"/>
  <c r="H304" i="3" a="1"/>
  <c r="I304" i="3" a="1"/>
  <c r="J304" i="3" a="1"/>
  <c r="G304" i="3" a="1"/>
  <c r="K303" i="3" a="1"/>
  <c r="E307" i="3" a="1"/>
  <c r="J304" i="3" l="1"/>
  <c r="I304" i="3"/>
  <c r="G304" i="3"/>
  <c r="K303" i="3"/>
  <c r="L303" i="3" s="1"/>
  <c r="H304" i="3"/>
  <c r="O305" i="3"/>
  <c r="N305" i="3"/>
  <c r="F306" i="3"/>
  <c r="E307" i="3"/>
  <c r="M307" i="3" s="1"/>
  <c r="A308" i="3"/>
  <c r="B309" i="3"/>
  <c r="G305" i="3" a="1"/>
  <c r="H305" i="3" a="1"/>
  <c r="I305" i="3" a="1"/>
  <c r="K304" i="3" a="1"/>
  <c r="J305" i="3" a="1"/>
  <c r="E308" i="3" a="1"/>
  <c r="J305" i="3" l="1"/>
  <c r="H305" i="3"/>
  <c r="I305" i="3"/>
  <c r="G305" i="3"/>
  <c r="K304" i="3"/>
  <c r="L304" i="3" s="1"/>
  <c r="F307" i="3"/>
  <c r="O306" i="3"/>
  <c r="N306" i="3"/>
  <c r="E308" i="3"/>
  <c r="M308" i="3" s="1"/>
  <c r="A309" i="3"/>
  <c r="B310" i="3"/>
  <c r="H306" i="3" a="1"/>
  <c r="J306" i="3" a="1"/>
  <c r="I306" i="3" a="1"/>
  <c r="K305" i="3" a="1"/>
  <c r="G306" i="3" a="1"/>
  <c r="E309" i="3" a="1"/>
  <c r="G306" i="3" l="1"/>
  <c r="I306" i="3"/>
  <c r="J306" i="3"/>
  <c r="H306" i="3"/>
  <c r="K305" i="3"/>
  <c r="L305" i="3" s="1"/>
  <c r="O307" i="3"/>
  <c r="N307" i="3"/>
  <c r="F308" i="3"/>
  <c r="E309" i="3"/>
  <c r="M309" i="3" s="1"/>
  <c r="B311" i="3"/>
  <c r="A310" i="3"/>
  <c r="G307" i="3" a="1"/>
  <c r="H307" i="3" a="1"/>
  <c r="I307" i="3" a="1"/>
  <c r="K306" i="3" a="1"/>
  <c r="J307" i="3" a="1"/>
  <c r="E310" i="3" a="1"/>
  <c r="I307" i="3" l="1"/>
  <c r="H307" i="3"/>
  <c r="J307" i="3"/>
  <c r="K306" i="3"/>
  <c r="L306" i="3" s="1"/>
  <c r="G307" i="3"/>
  <c r="F309" i="3"/>
  <c r="O308" i="3"/>
  <c r="N308" i="3"/>
  <c r="E310" i="3"/>
  <c r="M310" i="3" s="1"/>
  <c r="A311" i="3"/>
  <c r="B312" i="3"/>
  <c r="H308" i="3" a="1"/>
  <c r="J308" i="3" a="1"/>
  <c r="I308" i="3" a="1"/>
  <c r="K307" i="3" a="1"/>
  <c r="G308" i="3" a="1"/>
  <c r="E311" i="3" a="1"/>
  <c r="I308" i="3" l="1"/>
  <c r="J308" i="3"/>
  <c r="G308" i="3"/>
  <c r="K307" i="3"/>
  <c r="L307" i="3" s="1"/>
  <c r="H308" i="3"/>
  <c r="O309" i="3"/>
  <c r="N309" i="3"/>
  <c r="F310" i="3"/>
  <c r="E311" i="3"/>
  <c r="M311" i="3" s="1"/>
  <c r="A312" i="3"/>
  <c r="B313" i="3"/>
  <c r="G309" i="3" a="1"/>
  <c r="H309" i="3" a="1"/>
  <c r="I309" i="3" a="1"/>
  <c r="J309" i="3" a="1"/>
  <c r="K308" i="3" a="1"/>
  <c r="E312" i="3" a="1"/>
  <c r="J309" i="3" l="1"/>
  <c r="I309" i="3"/>
  <c r="H309" i="3"/>
  <c r="K308" i="3"/>
  <c r="L308" i="3" s="1"/>
  <c r="G309" i="3"/>
  <c r="O310" i="3"/>
  <c r="N310" i="3"/>
  <c r="F311" i="3"/>
  <c r="E312" i="3"/>
  <c r="M312" i="3" s="1"/>
  <c r="B314" i="3"/>
  <c r="A313" i="3"/>
  <c r="G310" i="3" a="1"/>
  <c r="H310" i="3" a="1"/>
  <c r="I310" i="3" a="1"/>
  <c r="K309" i="3" a="1"/>
  <c r="J310" i="3" a="1"/>
  <c r="E313" i="3" a="1"/>
  <c r="J310" i="3" l="1"/>
  <c r="H310" i="3"/>
  <c r="I310" i="3"/>
  <c r="G310" i="3"/>
  <c r="K309" i="3"/>
  <c r="L309" i="3" s="1"/>
  <c r="N311" i="3"/>
  <c r="O311" i="3"/>
  <c r="F312" i="3"/>
  <c r="E313" i="3"/>
  <c r="M313" i="3" s="1"/>
  <c r="A314" i="3"/>
  <c r="B315" i="3"/>
  <c r="H311" i="3" a="1"/>
  <c r="I311" i="3" a="1"/>
  <c r="G311" i="3" a="1"/>
  <c r="K310" i="3" a="1"/>
  <c r="J311" i="3" a="1"/>
  <c r="E314" i="3" a="1"/>
  <c r="J311" i="3" l="1"/>
  <c r="G311" i="3"/>
  <c r="I311" i="3"/>
  <c r="H311" i="3"/>
  <c r="K310" i="3"/>
  <c r="L310" i="3" s="1"/>
  <c r="F313" i="3"/>
  <c r="N312" i="3"/>
  <c r="O312" i="3"/>
  <c r="E314" i="3"/>
  <c r="M314" i="3" s="1"/>
  <c r="B316" i="3"/>
  <c r="A315" i="3"/>
  <c r="G312" i="3" a="1"/>
  <c r="I312" i="3" a="1"/>
  <c r="J312" i="3" a="1"/>
  <c r="H312" i="3" a="1"/>
  <c r="K311" i="3" a="1"/>
  <c r="E315" i="3" a="1"/>
  <c r="H312" i="3" l="1"/>
  <c r="J312" i="3"/>
  <c r="I312" i="3"/>
  <c r="G312" i="3"/>
  <c r="K311" i="3"/>
  <c r="L311" i="3" s="1"/>
  <c r="N313" i="3"/>
  <c r="O313" i="3"/>
  <c r="F314" i="3"/>
  <c r="E315" i="3"/>
  <c r="M315" i="3" s="1"/>
  <c r="A316" i="3"/>
  <c r="B317" i="3"/>
  <c r="G313" i="3" a="1"/>
  <c r="H313" i="3" a="1"/>
  <c r="I313" i="3" a="1"/>
  <c r="J313" i="3" a="1"/>
  <c r="K312" i="3" a="1"/>
  <c r="E316" i="3" a="1"/>
  <c r="J313" i="3" l="1"/>
  <c r="I313" i="3"/>
  <c r="H313" i="3"/>
  <c r="K312" i="3"/>
  <c r="L312" i="3" s="1"/>
  <c r="G313" i="3"/>
  <c r="N314" i="3"/>
  <c r="O314" i="3"/>
  <c r="F315" i="3"/>
  <c r="E316" i="3"/>
  <c r="M316" i="3" s="1"/>
  <c r="A317" i="3"/>
  <c r="B318" i="3"/>
  <c r="H314" i="3" a="1"/>
  <c r="I314" i="3" a="1"/>
  <c r="G314" i="3" a="1"/>
  <c r="K313" i="3" a="1"/>
  <c r="J314" i="3" a="1"/>
  <c r="E317" i="3" a="1"/>
  <c r="G314" i="3" l="1"/>
  <c r="J314" i="3"/>
  <c r="I314" i="3"/>
  <c r="H314" i="3"/>
  <c r="K313" i="3"/>
  <c r="L313" i="3" s="1"/>
  <c r="N315" i="3"/>
  <c r="O315" i="3"/>
  <c r="F316" i="3"/>
  <c r="E317" i="3"/>
  <c r="M317" i="3" s="1"/>
  <c r="A318" i="3"/>
  <c r="B319" i="3"/>
  <c r="G315" i="3" a="1"/>
  <c r="H315" i="3" a="1"/>
  <c r="I315" i="3" a="1"/>
  <c r="K314" i="3" a="1"/>
  <c r="J315" i="3" a="1"/>
  <c r="E318" i="3" a="1"/>
  <c r="J315" i="3" l="1"/>
  <c r="I315" i="3"/>
  <c r="H315" i="3"/>
  <c r="K314" i="3"/>
  <c r="L314" i="3" s="1"/>
  <c r="G315" i="3"/>
  <c r="O316" i="3"/>
  <c r="F317" i="3"/>
  <c r="N316" i="3"/>
  <c r="E318" i="3"/>
  <c r="M318" i="3" s="1"/>
  <c r="A319" i="3"/>
  <c r="B320" i="3"/>
  <c r="H316" i="3" a="1"/>
  <c r="G316" i="3" a="1"/>
  <c r="J316" i="3" a="1"/>
  <c r="K315" i="3" a="1"/>
  <c r="I316" i="3" a="1"/>
  <c r="E319" i="3" a="1"/>
  <c r="I316" i="3" l="1"/>
  <c r="G316" i="3"/>
  <c r="J316" i="3"/>
  <c r="H316" i="3"/>
  <c r="K315" i="3"/>
  <c r="L315" i="3" s="1"/>
  <c r="N317" i="3"/>
  <c r="O317" i="3"/>
  <c r="F318" i="3"/>
  <c r="E319" i="3"/>
  <c r="M319" i="3" s="1"/>
  <c r="B321" i="3"/>
  <c r="A320" i="3"/>
  <c r="G317" i="3" a="1"/>
  <c r="H317" i="3" a="1"/>
  <c r="I317" i="3" a="1"/>
  <c r="K316" i="3" a="1"/>
  <c r="J317" i="3" a="1"/>
  <c r="E320" i="3" a="1"/>
  <c r="J317" i="3" l="1"/>
  <c r="I317" i="3"/>
  <c r="K316" i="3"/>
  <c r="L316" i="3" s="1"/>
  <c r="H317" i="3"/>
  <c r="G317" i="3"/>
  <c r="N318" i="3"/>
  <c r="O318" i="3"/>
  <c r="F319" i="3"/>
  <c r="E320" i="3"/>
  <c r="M320" i="3" s="1"/>
  <c r="B322" i="3"/>
  <c r="A321" i="3"/>
  <c r="I318" i="3" a="1"/>
  <c r="G318" i="3" a="1"/>
  <c r="J318" i="3" a="1"/>
  <c r="K317" i="3" a="1"/>
  <c r="H318" i="3" a="1"/>
  <c r="E321" i="3" a="1"/>
  <c r="J318" i="3" l="1"/>
  <c r="H318" i="3"/>
  <c r="G318" i="3"/>
  <c r="I318" i="3"/>
  <c r="K317" i="3"/>
  <c r="L317" i="3" s="1"/>
  <c r="F320" i="3"/>
  <c r="O319" i="3"/>
  <c r="N319" i="3"/>
  <c r="E321" i="3"/>
  <c r="M321" i="3" s="1"/>
  <c r="A322" i="3"/>
  <c r="B323" i="3"/>
  <c r="H319" i="3" a="1"/>
  <c r="I319" i="3" a="1"/>
  <c r="J319" i="3" a="1"/>
  <c r="K318" i="3" a="1"/>
  <c r="G319" i="3" a="1"/>
  <c r="E322" i="3" a="1"/>
  <c r="J319" i="3" l="1"/>
  <c r="G319" i="3"/>
  <c r="I319" i="3"/>
  <c r="H319" i="3"/>
  <c r="K318" i="3"/>
  <c r="L318" i="3" s="1"/>
  <c r="N320" i="3"/>
  <c r="F321" i="3"/>
  <c r="L321" i="3" s="1"/>
  <c r="O320" i="3"/>
  <c r="E322" i="3"/>
  <c r="M322" i="3" s="1"/>
  <c r="A323" i="3"/>
  <c r="B324" i="3"/>
  <c r="H320" i="3" a="1"/>
  <c r="I320" i="3" a="1"/>
  <c r="J320" i="3" a="1"/>
  <c r="K319" i="3" a="1"/>
  <c r="G320" i="3" a="1"/>
  <c r="E323" i="3" a="1"/>
  <c r="G320" i="3" l="1"/>
  <c r="J320" i="3"/>
  <c r="I320" i="3"/>
  <c r="H320" i="3"/>
  <c r="K319" i="3"/>
  <c r="L319" i="3" s="1"/>
  <c r="O321" i="3"/>
  <c r="N321" i="3"/>
  <c r="F322" i="3"/>
  <c r="L322" i="3" s="1"/>
  <c r="E323" i="3"/>
  <c r="M323" i="3" s="1"/>
  <c r="B325" i="3"/>
  <c r="A324" i="3"/>
  <c r="G321" i="3" a="1"/>
  <c r="H321" i="3" a="1"/>
  <c r="I321" i="3" a="1"/>
  <c r="J321" i="3" a="1"/>
  <c r="K320" i="3" a="1"/>
  <c r="E324" i="3" a="1"/>
  <c r="J321" i="3" l="1"/>
  <c r="I321" i="3"/>
  <c r="H321" i="3"/>
  <c r="K320" i="3"/>
  <c r="L320" i="3" s="1"/>
  <c r="G321" i="3"/>
  <c r="F323" i="3"/>
  <c r="L323" i="3" s="1"/>
  <c r="O322" i="3"/>
  <c r="N322" i="3"/>
  <c r="E324" i="3"/>
  <c r="M324" i="3" s="1"/>
  <c r="A325" i="3"/>
  <c r="B326" i="3"/>
  <c r="J322" i="3" a="1"/>
  <c r="H322" i="3" a="1"/>
  <c r="I322" i="3" a="1"/>
  <c r="G322" i="3" a="1"/>
  <c r="K321" i="3" a="1"/>
  <c r="E325" i="3" a="1"/>
  <c r="I322" i="3" l="1"/>
  <c r="H322" i="3"/>
  <c r="G322" i="3"/>
  <c r="J322" i="3"/>
  <c r="K321" i="3"/>
  <c r="F324" i="3"/>
  <c r="N323" i="3"/>
  <c r="O323" i="3"/>
  <c r="E325" i="3"/>
  <c r="M325" i="3" s="1"/>
  <c r="A326" i="3"/>
  <c r="B327" i="3"/>
  <c r="H323" i="3" a="1"/>
  <c r="K322" i="3" a="1"/>
  <c r="J323" i="3" a="1"/>
  <c r="I323" i="3" a="1"/>
  <c r="G323" i="3" a="1"/>
  <c r="E326" i="3" a="1"/>
  <c r="G323" i="3" l="1"/>
  <c r="I323" i="3"/>
  <c r="J323" i="3"/>
  <c r="H323" i="3"/>
  <c r="K322" i="3"/>
  <c r="O324" i="3"/>
  <c r="F325" i="3"/>
  <c r="N324" i="3"/>
  <c r="E326" i="3"/>
  <c r="M326" i="3" s="1"/>
  <c r="A327" i="3"/>
  <c r="B328" i="3"/>
  <c r="K323" i="3" a="1"/>
  <c r="G324" i="3" a="1"/>
  <c r="I324" i="3" a="1"/>
  <c r="J324" i="3" a="1"/>
  <c r="H324" i="3" a="1"/>
  <c r="E327" i="3" a="1"/>
  <c r="K323" i="3" l="1"/>
  <c r="J324" i="3"/>
  <c r="I324" i="3"/>
  <c r="H324" i="3"/>
  <c r="G324" i="3"/>
  <c r="F326" i="3"/>
  <c r="O325" i="3"/>
  <c r="N325" i="3"/>
  <c r="E327" i="3"/>
  <c r="M327" i="3" s="1"/>
  <c r="A328" i="3"/>
  <c r="B329" i="3"/>
  <c r="J325" i="3" a="1"/>
  <c r="G325" i="3" a="1"/>
  <c r="H325" i="3" a="1"/>
  <c r="I325" i="3" a="1"/>
  <c r="K324" i="3" a="1"/>
  <c r="E328" i="3" a="1"/>
  <c r="I325" i="3" l="1"/>
  <c r="G325" i="3"/>
  <c r="J325" i="3"/>
  <c r="H325" i="3"/>
  <c r="K324" i="3"/>
  <c r="L324" i="3" s="1"/>
  <c r="F327" i="3"/>
  <c r="O326" i="3"/>
  <c r="N326" i="3"/>
  <c r="E328" i="3"/>
  <c r="M328" i="3" s="1"/>
  <c r="A329" i="3"/>
  <c r="B330" i="3"/>
  <c r="G326" i="3" a="1"/>
  <c r="I326" i="3" a="1"/>
  <c r="H326" i="3" a="1"/>
  <c r="J326" i="3" a="1"/>
  <c r="K325" i="3" a="1"/>
  <c r="E329" i="3" a="1"/>
  <c r="H326" i="3" l="1"/>
  <c r="J326" i="3"/>
  <c r="I326" i="3"/>
  <c r="G326" i="3"/>
  <c r="K325" i="3"/>
  <c r="L325" i="3" s="1"/>
  <c r="O327" i="3"/>
  <c r="N327" i="3"/>
  <c r="F328" i="3"/>
  <c r="E329" i="3"/>
  <c r="M329" i="3" s="1"/>
  <c r="B331" i="3"/>
  <c r="A330" i="3"/>
  <c r="J327" i="3" a="1"/>
  <c r="H327" i="3" a="1"/>
  <c r="I327" i="3" a="1"/>
  <c r="K326" i="3" a="1"/>
  <c r="G327" i="3" a="1"/>
  <c r="E330" i="3" a="1"/>
  <c r="G327" i="3" l="1"/>
  <c r="I327" i="3"/>
  <c r="H327" i="3"/>
  <c r="K326" i="3"/>
  <c r="L326" i="3" s="1"/>
  <c r="J327" i="3"/>
  <c r="O328" i="3"/>
  <c r="F329" i="3"/>
  <c r="N328" i="3"/>
  <c r="E330" i="3"/>
  <c r="M330" i="3" s="1"/>
  <c r="B332" i="3"/>
  <c r="A331" i="3"/>
  <c r="J328" i="3" a="1"/>
  <c r="G328" i="3" a="1"/>
  <c r="I328" i="3" a="1"/>
  <c r="H328" i="3" a="1"/>
  <c r="K327" i="3" a="1"/>
  <c r="E331" i="3" a="1"/>
  <c r="I328" i="3" l="1"/>
  <c r="G328" i="3"/>
  <c r="H328" i="3"/>
  <c r="K327" i="3"/>
  <c r="L327" i="3" s="1"/>
  <c r="J328" i="3"/>
  <c r="N329" i="3"/>
  <c r="F330" i="3"/>
  <c r="O329" i="3"/>
  <c r="E331" i="3"/>
  <c r="M331" i="3" s="1"/>
  <c r="A332" i="3"/>
  <c r="B333" i="3"/>
  <c r="J329" i="3" a="1"/>
  <c r="I329" i="3" a="1"/>
  <c r="H329" i="3" a="1"/>
  <c r="G329" i="3" a="1"/>
  <c r="K328" i="3" a="1"/>
  <c r="E332" i="3" a="1"/>
  <c r="H329" i="3" l="1"/>
  <c r="G329" i="3"/>
  <c r="I329" i="3"/>
  <c r="K328" i="3"/>
  <c r="L328" i="3" s="1"/>
  <c r="J329" i="3"/>
  <c r="N330" i="3"/>
  <c r="O330" i="3"/>
  <c r="F331" i="3"/>
  <c r="E332" i="3"/>
  <c r="M332" i="3" s="1"/>
  <c r="A333" i="3"/>
  <c r="B334" i="3"/>
  <c r="G330" i="3" a="1"/>
  <c r="H330" i="3" a="1"/>
  <c r="J330" i="3" a="1"/>
  <c r="I330" i="3" a="1"/>
  <c r="K329" i="3" a="1"/>
  <c r="E333" i="3" a="1"/>
  <c r="I330" i="3" l="1"/>
  <c r="J330" i="3"/>
  <c r="K329" i="3"/>
  <c r="L329" i="3" s="1"/>
  <c r="H330" i="3"/>
  <c r="G330" i="3"/>
  <c r="F332" i="3"/>
  <c r="O331" i="3"/>
  <c r="N331" i="3"/>
  <c r="E333" i="3"/>
  <c r="M333" i="3" s="1"/>
  <c r="A334" i="3"/>
  <c r="B335" i="3"/>
  <c r="H331" i="3" a="1"/>
  <c r="J331" i="3" a="1"/>
  <c r="I331" i="3" a="1"/>
  <c r="G331" i="3" a="1"/>
  <c r="K330" i="3" a="1"/>
  <c r="E334" i="3" a="1"/>
  <c r="I331" i="3" l="1"/>
  <c r="G331" i="3"/>
  <c r="J331" i="3"/>
  <c r="K330" i="3"/>
  <c r="L330" i="3" s="1"/>
  <c r="H331" i="3"/>
  <c r="O332" i="3"/>
  <c r="N332" i="3"/>
  <c r="F333" i="3"/>
  <c r="E334" i="3"/>
  <c r="M334" i="3" s="1"/>
  <c r="A335" i="3"/>
  <c r="B336" i="3"/>
  <c r="G332" i="3" a="1"/>
  <c r="H332" i="3" a="1"/>
  <c r="K331" i="3" a="1"/>
  <c r="I332" i="3" a="1"/>
  <c r="J332" i="3" a="1"/>
  <c r="E335" i="3" a="1"/>
  <c r="J332" i="3" l="1"/>
  <c r="I332" i="3"/>
  <c r="K331" i="3"/>
  <c r="L331" i="3" s="1"/>
  <c r="H332" i="3"/>
  <c r="G332" i="3"/>
  <c r="F334" i="3"/>
  <c r="O333" i="3"/>
  <c r="N333" i="3"/>
  <c r="E335" i="3"/>
  <c r="M335" i="3" s="1"/>
  <c r="A336" i="3"/>
  <c r="B337" i="3"/>
  <c r="G333" i="3" a="1"/>
  <c r="J333" i="3" a="1"/>
  <c r="H333" i="3" a="1"/>
  <c r="K332" i="3" a="1"/>
  <c r="I333" i="3" a="1"/>
  <c r="E336" i="3" a="1"/>
  <c r="I333" i="3" l="1"/>
  <c r="J333" i="3"/>
  <c r="H333" i="3"/>
  <c r="G333" i="3"/>
  <c r="K332" i="3"/>
  <c r="L332" i="3" s="1"/>
  <c r="F335" i="3"/>
  <c r="O334" i="3"/>
  <c r="N334" i="3"/>
  <c r="E336" i="3"/>
  <c r="M336" i="3" s="1"/>
  <c r="B338" i="3"/>
  <c r="A337" i="3"/>
  <c r="G334" i="3" a="1"/>
  <c r="J334" i="3" a="1"/>
  <c r="I334" i="3" a="1"/>
  <c r="H334" i="3" a="1"/>
  <c r="K333" i="3" a="1"/>
  <c r="E337" i="3" a="1"/>
  <c r="H334" i="3" l="1"/>
  <c r="I334" i="3"/>
  <c r="J334" i="3"/>
  <c r="K333" i="3"/>
  <c r="L333" i="3" s="1"/>
  <c r="G334" i="3"/>
  <c r="F336" i="3"/>
  <c r="N335" i="3"/>
  <c r="O335" i="3"/>
  <c r="E337" i="3"/>
  <c r="M337" i="3" s="1"/>
  <c r="A338" i="3"/>
  <c r="B339" i="3"/>
  <c r="J335" i="3" a="1"/>
  <c r="H335" i="3" a="1"/>
  <c r="I335" i="3" a="1"/>
  <c r="G335" i="3" a="1"/>
  <c r="K334" i="3" a="1"/>
  <c r="E338" i="3" a="1"/>
  <c r="G335" i="3" l="1"/>
  <c r="I335" i="3"/>
  <c r="H335" i="3"/>
  <c r="K334" i="3"/>
  <c r="L334" i="3" s="1"/>
  <c r="J335" i="3"/>
  <c r="O336" i="3"/>
  <c r="N336" i="3"/>
  <c r="F337" i="3"/>
  <c r="E338" i="3"/>
  <c r="M338" i="3" s="1"/>
  <c r="B340" i="3"/>
  <c r="A339" i="3"/>
  <c r="G336" i="3" a="1"/>
  <c r="H336" i="3" a="1"/>
  <c r="I336" i="3" a="1"/>
  <c r="J336" i="3" a="1"/>
  <c r="K335" i="3" a="1"/>
  <c r="E339" i="3" a="1"/>
  <c r="J336" i="3" l="1"/>
  <c r="I336" i="3"/>
  <c r="K335" i="3"/>
  <c r="L335" i="3" s="1"/>
  <c r="H336" i="3"/>
  <c r="G336" i="3"/>
  <c r="O337" i="3"/>
  <c r="N337" i="3"/>
  <c r="F338" i="3"/>
  <c r="E339" i="3"/>
  <c r="M339" i="3" s="1"/>
  <c r="A340" i="3"/>
  <c r="B341" i="3"/>
  <c r="H337" i="3" a="1"/>
  <c r="J337" i="3" a="1"/>
  <c r="I337" i="3" a="1"/>
  <c r="K336" i="3" a="1"/>
  <c r="G337" i="3" a="1"/>
  <c r="E340" i="3" a="1"/>
  <c r="G337" i="3" l="1"/>
  <c r="J337" i="3"/>
  <c r="I337" i="3"/>
  <c r="H337" i="3"/>
  <c r="K336" i="3"/>
  <c r="L336" i="3" s="1"/>
  <c r="O338" i="3"/>
  <c r="N338" i="3"/>
  <c r="F339" i="3"/>
  <c r="E340" i="3"/>
  <c r="M340" i="3" s="1"/>
  <c r="B342" i="3"/>
  <c r="A341" i="3"/>
  <c r="I338" i="3" a="1"/>
  <c r="G338" i="3" a="1"/>
  <c r="J338" i="3" a="1"/>
  <c r="K337" i="3" a="1"/>
  <c r="H338" i="3" a="1"/>
  <c r="E341" i="3" a="1"/>
  <c r="H338" i="3" l="1"/>
  <c r="J338" i="3"/>
  <c r="G338" i="3"/>
  <c r="K337" i="3"/>
  <c r="L337" i="3" s="1"/>
  <c r="I338" i="3"/>
  <c r="F340" i="3"/>
  <c r="O339" i="3"/>
  <c r="N339" i="3"/>
  <c r="E341" i="3"/>
  <c r="M341" i="3" s="1"/>
  <c r="B343" i="3"/>
  <c r="A342" i="3"/>
  <c r="G339" i="3" a="1"/>
  <c r="J339" i="3" a="1"/>
  <c r="I339" i="3" a="1"/>
  <c r="H339" i="3" a="1"/>
  <c r="K338" i="3" a="1"/>
  <c r="E342" i="3" a="1"/>
  <c r="H339" i="3" l="1"/>
  <c r="I339" i="3"/>
  <c r="J339" i="3"/>
  <c r="K338" i="3"/>
  <c r="L338" i="3" s="1"/>
  <c r="G339" i="3"/>
  <c r="F341" i="3"/>
  <c r="O340" i="3"/>
  <c r="N340" i="3"/>
  <c r="E342" i="3"/>
  <c r="M342" i="3" s="1"/>
  <c r="B344" i="3"/>
  <c r="A343" i="3"/>
  <c r="G340" i="3" a="1"/>
  <c r="I340" i="3" a="1"/>
  <c r="H340" i="3" a="1"/>
  <c r="K339" i="3" a="1"/>
  <c r="J340" i="3" a="1"/>
  <c r="E343" i="3" a="1"/>
  <c r="J340" i="3" l="1"/>
  <c r="H340" i="3"/>
  <c r="I340" i="3"/>
  <c r="G340" i="3"/>
  <c r="K339" i="3"/>
  <c r="L339" i="3" s="1"/>
  <c r="N341" i="3"/>
  <c r="F342" i="3"/>
  <c r="O341" i="3"/>
  <c r="E343" i="3"/>
  <c r="M343" i="3" s="1"/>
  <c r="B345" i="3"/>
  <c r="A344" i="3"/>
  <c r="I341" i="3" a="1"/>
  <c r="H341" i="3" a="1"/>
  <c r="J341" i="3" a="1"/>
  <c r="K340" i="3" a="1"/>
  <c r="G341" i="3" a="1"/>
  <c r="E344" i="3" a="1"/>
  <c r="G341" i="3" l="1"/>
  <c r="J341" i="3"/>
  <c r="H341" i="3"/>
  <c r="I341" i="3"/>
  <c r="K340" i="3"/>
  <c r="L340" i="3" s="1"/>
  <c r="N342" i="3"/>
  <c r="O342" i="3"/>
  <c r="F343" i="3"/>
  <c r="E344" i="3"/>
  <c r="M344" i="3" s="1"/>
  <c r="A345" i="3"/>
  <c r="B346" i="3"/>
  <c r="J342" i="3" a="1"/>
  <c r="G342" i="3" a="1"/>
  <c r="I342" i="3" a="1"/>
  <c r="H342" i="3" a="1"/>
  <c r="K341" i="3" a="1"/>
  <c r="E345" i="3" a="1"/>
  <c r="I342" i="3" l="1"/>
  <c r="H342" i="3"/>
  <c r="G342" i="3"/>
  <c r="K341" i="3"/>
  <c r="L341" i="3" s="1"/>
  <c r="J342" i="3"/>
  <c r="F344" i="3"/>
  <c r="O343" i="3"/>
  <c r="N343" i="3"/>
  <c r="E345" i="3"/>
  <c r="M345" i="3" s="1"/>
  <c r="A346" i="3"/>
  <c r="B347" i="3"/>
  <c r="J343" i="3" a="1"/>
  <c r="I343" i="3" a="1"/>
  <c r="G343" i="3" a="1"/>
  <c r="H343" i="3" a="1"/>
  <c r="K342" i="3" a="1"/>
  <c r="E346" i="3" a="1"/>
  <c r="G343" i="3" l="1"/>
  <c r="I343" i="3"/>
  <c r="H343" i="3"/>
  <c r="K342" i="3"/>
  <c r="L342" i="3" s="1"/>
  <c r="J343" i="3"/>
  <c r="N344" i="3"/>
  <c r="O344" i="3"/>
  <c r="F345" i="3"/>
  <c r="E346" i="3"/>
  <c r="M346" i="3" s="1"/>
  <c r="A347" i="3"/>
  <c r="B348" i="3"/>
  <c r="H344" i="3" a="1"/>
  <c r="I344" i="3" a="1"/>
  <c r="G344" i="3" a="1"/>
  <c r="J344" i="3" a="1"/>
  <c r="K343" i="3" a="1"/>
  <c r="E347" i="3" a="1"/>
  <c r="G344" i="3" l="1"/>
  <c r="J344" i="3"/>
  <c r="K343" i="3"/>
  <c r="L343" i="3" s="1"/>
  <c r="I344" i="3"/>
  <c r="H344" i="3"/>
  <c r="O345" i="3"/>
  <c r="F346" i="3"/>
  <c r="N345" i="3"/>
  <c r="E347" i="3"/>
  <c r="M347" i="3" s="1"/>
  <c r="A348" i="3"/>
  <c r="B349" i="3"/>
  <c r="H345" i="3" a="1"/>
  <c r="I345" i="3" a="1"/>
  <c r="G345" i="3" a="1"/>
  <c r="J345" i="3" a="1"/>
  <c r="K344" i="3" a="1"/>
  <c r="E348" i="3" a="1"/>
  <c r="G345" i="3" l="1"/>
  <c r="J345" i="3"/>
  <c r="I345" i="3"/>
  <c r="K344" i="3"/>
  <c r="L344" i="3" s="1"/>
  <c r="H345" i="3"/>
  <c r="O346" i="3"/>
  <c r="N346" i="3"/>
  <c r="F347" i="3"/>
  <c r="E348" i="3"/>
  <c r="M348" i="3" s="1"/>
  <c r="A349" i="3"/>
  <c r="B350" i="3"/>
  <c r="G346" i="3" a="1"/>
  <c r="I346" i="3" a="1"/>
  <c r="J346" i="3" a="1"/>
  <c r="K345" i="3" a="1"/>
  <c r="H346" i="3" a="1"/>
  <c r="E349" i="3" a="1"/>
  <c r="H346" i="3" l="1"/>
  <c r="J346" i="3"/>
  <c r="I346" i="3"/>
  <c r="K345" i="3"/>
  <c r="L345" i="3" s="1"/>
  <c r="G346" i="3"/>
  <c r="N347" i="3"/>
  <c r="F348" i="3"/>
  <c r="O347" i="3"/>
  <c r="E349" i="3"/>
  <c r="M349" i="3" s="1"/>
  <c r="B351" i="3"/>
  <c r="A350" i="3"/>
  <c r="J347" i="3" a="1"/>
  <c r="I347" i="3" a="1"/>
  <c r="G347" i="3" a="1"/>
  <c r="K346" i="3" a="1"/>
  <c r="H347" i="3" a="1"/>
  <c r="E350" i="3" a="1"/>
  <c r="H347" i="3" l="1"/>
  <c r="G347" i="3"/>
  <c r="I347" i="3"/>
  <c r="K346" i="3"/>
  <c r="L346" i="3" s="1"/>
  <c r="J347" i="3"/>
  <c r="N348" i="3"/>
  <c r="O348" i="3"/>
  <c r="F349" i="3"/>
  <c r="E350" i="3"/>
  <c r="M350" i="3" s="1"/>
  <c r="A351" i="3"/>
  <c r="B352" i="3"/>
  <c r="H348" i="3" a="1"/>
  <c r="I348" i="3" a="1"/>
  <c r="G348" i="3" a="1"/>
  <c r="J348" i="3" a="1"/>
  <c r="K347" i="3" a="1"/>
  <c r="E351" i="3" a="1"/>
  <c r="J348" i="3" l="1"/>
  <c r="K347" i="3"/>
  <c r="L347" i="3" s="1"/>
  <c r="G348" i="3"/>
  <c r="I348" i="3"/>
  <c r="H348" i="3"/>
  <c r="F350" i="3"/>
  <c r="N349" i="3"/>
  <c r="O349" i="3"/>
  <c r="E351" i="3"/>
  <c r="M351" i="3" s="1"/>
  <c r="B353" i="3"/>
  <c r="A352" i="3"/>
  <c r="H349" i="3" a="1"/>
  <c r="G349" i="3" a="1"/>
  <c r="I349" i="3" a="1"/>
  <c r="J349" i="3" a="1"/>
  <c r="K348" i="3" a="1"/>
  <c r="E352" i="3" a="1"/>
  <c r="I349" i="3" l="1"/>
  <c r="G349" i="3"/>
  <c r="J349" i="3"/>
  <c r="H349" i="3"/>
  <c r="K348" i="3"/>
  <c r="L348" i="3" s="1"/>
  <c r="N350" i="3"/>
  <c r="O350" i="3"/>
  <c r="F351" i="3"/>
  <c r="E352" i="3"/>
  <c r="M352" i="3" s="1"/>
  <c r="B354" i="3"/>
  <c r="A353" i="3"/>
  <c r="G350" i="3" a="1"/>
  <c r="H350" i="3" a="1"/>
  <c r="J350" i="3" a="1"/>
  <c r="K349" i="3" a="1"/>
  <c r="I350" i="3" a="1"/>
  <c r="E353" i="3" a="1"/>
  <c r="I350" i="3" l="1"/>
  <c r="J350" i="3"/>
  <c r="H350" i="3"/>
  <c r="K349" i="3"/>
  <c r="L349" i="3" s="1"/>
  <c r="G350" i="3"/>
  <c r="F352" i="3"/>
  <c r="O351" i="3"/>
  <c r="N351" i="3"/>
  <c r="E353" i="3"/>
  <c r="M353" i="3" s="1"/>
  <c r="A354" i="3"/>
  <c r="B355" i="3"/>
  <c r="G351" i="3" a="1"/>
  <c r="H351" i="3" a="1"/>
  <c r="I351" i="3" a="1"/>
  <c r="J351" i="3" a="1"/>
  <c r="K350" i="3" a="1"/>
  <c r="E354" i="3" a="1"/>
  <c r="H351" i="3" l="1"/>
  <c r="J351" i="3"/>
  <c r="I351" i="3"/>
  <c r="K350" i="3"/>
  <c r="L350" i="3" s="1"/>
  <c r="G351" i="3"/>
  <c r="F353" i="3"/>
  <c r="O352" i="3"/>
  <c r="N352" i="3"/>
  <c r="E354" i="3"/>
  <c r="M354" i="3" s="1"/>
  <c r="B356" i="3"/>
  <c r="A355" i="3"/>
  <c r="I352" i="3" a="1"/>
  <c r="J352" i="3" a="1"/>
  <c r="G352" i="3" a="1"/>
  <c r="K351" i="3" a="1"/>
  <c r="H352" i="3" a="1"/>
  <c r="E355" i="3" a="1"/>
  <c r="H352" i="3" l="1"/>
  <c r="G352" i="3"/>
  <c r="J352" i="3"/>
  <c r="I352" i="3"/>
  <c r="K351" i="3"/>
  <c r="L351" i="3" s="1"/>
  <c r="F354" i="3"/>
  <c r="N353" i="3"/>
  <c r="O353" i="3"/>
  <c r="E355" i="3"/>
  <c r="M355" i="3" s="1"/>
  <c r="B357" i="3"/>
  <c r="A356" i="3"/>
  <c r="I353" i="3" a="1"/>
  <c r="J353" i="3" a="1"/>
  <c r="G353" i="3" a="1"/>
  <c r="H353" i="3" a="1"/>
  <c r="K352" i="3" a="1"/>
  <c r="E356" i="3" a="1"/>
  <c r="H353" i="3" l="1"/>
  <c r="G353" i="3"/>
  <c r="J353" i="3"/>
  <c r="I353" i="3"/>
  <c r="K352" i="3"/>
  <c r="L352" i="3" s="1"/>
  <c r="N354" i="3"/>
  <c r="F355" i="3"/>
  <c r="O354" i="3"/>
  <c r="E356" i="3"/>
  <c r="M356" i="3" s="1"/>
  <c r="A357" i="3"/>
  <c r="B358" i="3"/>
  <c r="I354" i="3" a="1"/>
  <c r="J354" i="3" a="1"/>
  <c r="G354" i="3" a="1"/>
  <c r="H354" i="3" a="1"/>
  <c r="K353" i="3" a="1"/>
  <c r="E357" i="3" a="1"/>
  <c r="H354" i="3" l="1"/>
  <c r="G354" i="3"/>
  <c r="J354" i="3"/>
  <c r="K353" i="3"/>
  <c r="L353" i="3" s="1"/>
  <c r="I354" i="3"/>
  <c r="N355" i="3"/>
  <c r="O355" i="3"/>
  <c r="F356" i="3"/>
  <c r="E357" i="3"/>
  <c r="M357" i="3" s="1"/>
  <c r="A358" i="3"/>
  <c r="B359" i="3"/>
  <c r="H355" i="3" a="1"/>
  <c r="J355" i="3" a="1"/>
  <c r="I355" i="3" a="1"/>
  <c r="G355" i="3" a="1"/>
  <c r="K354" i="3" a="1"/>
  <c r="E358" i="3" a="1"/>
  <c r="G355" i="3" l="1"/>
  <c r="I355" i="3"/>
  <c r="K354" i="3"/>
  <c r="L354" i="3" s="1"/>
  <c r="J355" i="3"/>
  <c r="H355" i="3"/>
  <c r="O356" i="3"/>
  <c r="N356" i="3"/>
  <c r="F357" i="3"/>
  <c r="E358" i="3"/>
  <c r="M358" i="3" s="1"/>
  <c r="A359" i="3"/>
  <c r="B360" i="3"/>
  <c r="H356" i="3" a="1"/>
  <c r="I356" i="3" a="1"/>
  <c r="J356" i="3" a="1"/>
  <c r="G356" i="3" a="1"/>
  <c r="K355" i="3" a="1"/>
  <c r="E359" i="3" a="1"/>
  <c r="J356" i="3" l="1"/>
  <c r="G356" i="3"/>
  <c r="K355" i="3"/>
  <c r="L355" i="3" s="1"/>
  <c r="I356" i="3"/>
  <c r="H356" i="3"/>
  <c r="O357" i="3"/>
  <c r="F358" i="3"/>
  <c r="N357" i="3"/>
  <c r="E359" i="3"/>
  <c r="M359" i="3" s="1"/>
  <c r="A360" i="3"/>
  <c r="B361" i="3"/>
  <c r="J357" i="3" a="1"/>
  <c r="H357" i="3" a="1"/>
  <c r="G357" i="3" a="1"/>
  <c r="I357" i="3" a="1"/>
  <c r="K356" i="3" a="1"/>
  <c r="E360" i="3" a="1"/>
  <c r="G357" i="3" l="1"/>
  <c r="I357" i="3"/>
  <c r="H357" i="3"/>
  <c r="J357" i="3"/>
  <c r="K356" i="3"/>
  <c r="L356" i="3" s="1"/>
  <c r="O358" i="3"/>
  <c r="N358" i="3"/>
  <c r="F359" i="3"/>
  <c r="E360" i="3"/>
  <c r="M360" i="3" s="1"/>
  <c r="A361" i="3"/>
  <c r="B362" i="3"/>
  <c r="J358" i="3" a="1"/>
  <c r="G358" i="3" a="1"/>
  <c r="I358" i="3" a="1"/>
  <c r="H358" i="3" a="1"/>
  <c r="K357" i="3" a="1"/>
  <c r="E361" i="3" a="1"/>
  <c r="I358" i="3" l="1"/>
  <c r="K357" i="3"/>
  <c r="L357" i="3" s="1"/>
  <c r="H358" i="3"/>
  <c r="G358" i="3"/>
  <c r="J358" i="3"/>
  <c r="F360" i="3"/>
  <c r="N359" i="3"/>
  <c r="O359" i="3"/>
  <c r="E361" i="3"/>
  <c r="M361" i="3" s="1"/>
  <c r="A362" i="3"/>
  <c r="B363" i="3"/>
  <c r="J359" i="3" a="1"/>
  <c r="I359" i="3" a="1"/>
  <c r="H359" i="3" a="1"/>
  <c r="G359" i="3" a="1"/>
  <c r="K358" i="3" a="1"/>
  <c r="E362" i="3" a="1"/>
  <c r="H359" i="3" l="1"/>
  <c r="G359" i="3"/>
  <c r="I359" i="3"/>
  <c r="J359" i="3"/>
  <c r="K358" i="3"/>
  <c r="L358" i="3" s="1"/>
  <c r="F361" i="3"/>
  <c r="O360" i="3"/>
  <c r="N360" i="3"/>
  <c r="E362" i="3"/>
  <c r="M362" i="3" s="1"/>
  <c r="B364" i="3"/>
  <c r="A363" i="3"/>
  <c r="H360" i="3" a="1"/>
  <c r="I360" i="3" a="1"/>
  <c r="J360" i="3" a="1"/>
  <c r="K359" i="3" a="1"/>
  <c r="G360" i="3" a="1"/>
  <c r="E363" i="3" a="1"/>
  <c r="J360" i="3" l="1"/>
  <c r="G360" i="3"/>
  <c r="I360" i="3"/>
  <c r="K359" i="3"/>
  <c r="L359" i="3" s="1"/>
  <c r="H360" i="3"/>
  <c r="F362" i="3"/>
  <c r="O361" i="3"/>
  <c r="N361" i="3"/>
  <c r="E363" i="3"/>
  <c r="M363" i="3" s="1"/>
  <c r="A364" i="3"/>
  <c r="B365" i="3"/>
  <c r="I361" i="3" a="1"/>
  <c r="H361" i="3" a="1"/>
  <c r="G361" i="3" a="1"/>
  <c r="K360" i="3" a="1"/>
  <c r="J361" i="3" a="1"/>
  <c r="E364" i="3" a="1"/>
  <c r="J361" i="3" l="1"/>
  <c r="G361" i="3"/>
  <c r="H361" i="3"/>
  <c r="I361" i="3"/>
  <c r="K360" i="3"/>
  <c r="L360" i="3" s="1"/>
  <c r="F363" i="3"/>
  <c r="O362" i="3"/>
  <c r="N362" i="3"/>
  <c r="E364" i="3"/>
  <c r="M364" i="3" s="1"/>
  <c r="A365" i="3"/>
  <c r="B366" i="3"/>
  <c r="J362" i="3" a="1"/>
  <c r="I362" i="3" a="1"/>
  <c r="G362" i="3" a="1"/>
  <c r="H362" i="3" a="1"/>
  <c r="K361" i="3" a="1"/>
  <c r="E365" i="3" a="1"/>
  <c r="G362" i="3" l="1"/>
  <c r="H362" i="3"/>
  <c r="I362" i="3"/>
  <c r="J362" i="3"/>
  <c r="K361" i="3"/>
  <c r="L361" i="3" s="1"/>
  <c r="N363" i="3"/>
  <c r="F364" i="3"/>
  <c r="O363" i="3"/>
  <c r="E365" i="3"/>
  <c r="M365" i="3" s="1"/>
  <c r="A366" i="3"/>
  <c r="B367" i="3"/>
  <c r="G363" i="3" a="1"/>
  <c r="H363" i="3" a="1"/>
  <c r="I363" i="3" a="1"/>
  <c r="K362" i="3" a="1"/>
  <c r="J363" i="3" a="1"/>
  <c r="E366" i="3" a="1"/>
  <c r="J363" i="3" l="1"/>
  <c r="I363" i="3"/>
  <c r="K362" i="3"/>
  <c r="L362" i="3" s="1"/>
  <c r="H363" i="3"/>
  <c r="G363" i="3"/>
  <c r="N364" i="3"/>
  <c r="O364" i="3"/>
  <c r="F365" i="3"/>
  <c r="E366" i="3"/>
  <c r="M366" i="3" s="1"/>
  <c r="A367" i="3"/>
  <c r="B368" i="3"/>
  <c r="I364" i="3" a="1"/>
  <c r="G364" i="3" a="1"/>
  <c r="H364" i="3" a="1"/>
  <c r="K363" i="3" a="1"/>
  <c r="J364" i="3" a="1"/>
  <c r="E367" i="3" a="1"/>
  <c r="H364" i="3" l="1"/>
  <c r="G364" i="3"/>
  <c r="J364" i="3"/>
  <c r="I364" i="3"/>
  <c r="K363" i="3"/>
  <c r="L363" i="3" s="1"/>
  <c r="N365" i="3"/>
  <c r="F366" i="3"/>
  <c r="O365" i="3"/>
  <c r="E367" i="3"/>
  <c r="M367" i="3" s="1"/>
  <c r="A368" i="3"/>
  <c r="B369" i="3"/>
  <c r="H365" i="3" a="1"/>
  <c r="I365" i="3" a="1"/>
  <c r="G365" i="3" a="1"/>
  <c r="J365" i="3" a="1"/>
  <c r="K364" i="3" a="1"/>
  <c r="E368" i="3" a="1"/>
  <c r="G365" i="3" l="1"/>
  <c r="J365" i="3"/>
  <c r="I365" i="3"/>
  <c r="K364" i="3"/>
  <c r="L364" i="3" s="1"/>
  <c r="H365" i="3"/>
  <c r="N366" i="3"/>
  <c r="O366" i="3"/>
  <c r="F367" i="3"/>
  <c r="E368" i="3"/>
  <c r="M368" i="3" s="1"/>
  <c r="B370" i="3"/>
  <c r="A369" i="3"/>
  <c r="J366" i="3" a="1"/>
  <c r="G366" i="3" a="1"/>
  <c r="H366" i="3" a="1"/>
  <c r="K365" i="3" a="1"/>
  <c r="I366" i="3" a="1"/>
  <c r="E369" i="3" a="1"/>
  <c r="I366" i="3" l="1"/>
  <c r="H366" i="3"/>
  <c r="G366" i="3"/>
  <c r="K365" i="3"/>
  <c r="L365" i="3" s="1"/>
  <c r="J366" i="3"/>
  <c r="F368" i="3"/>
  <c r="O367" i="3"/>
  <c r="N367" i="3"/>
  <c r="E369" i="3"/>
  <c r="M369" i="3" s="1"/>
  <c r="A370" i="3"/>
  <c r="B371" i="3"/>
  <c r="G367" i="3" a="1"/>
  <c r="I367" i="3" a="1"/>
  <c r="J367" i="3" a="1"/>
  <c r="H367" i="3" a="1"/>
  <c r="K366" i="3" a="1"/>
  <c r="E370" i="3" a="1"/>
  <c r="H367" i="3" l="1"/>
  <c r="J367" i="3"/>
  <c r="I367" i="3"/>
  <c r="K366" i="3"/>
  <c r="L366" i="3" s="1"/>
  <c r="G367" i="3"/>
  <c r="O368" i="3"/>
  <c r="N368" i="3"/>
  <c r="F369" i="3"/>
  <c r="E370" i="3"/>
  <c r="M370" i="3" s="1"/>
  <c r="A371" i="3"/>
  <c r="B372" i="3"/>
  <c r="G368" i="3" a="1"/>
  <c r="H368" i="3" a="1"/>
  <c r="I368" i="3" a="1"/>
  <c r="K367" i="3" a="1"/>
  <c r="J368" i="3" a="1"/>
  <c r="E371" i="3" a="1"/>
  <c r="J368" i="3" l="1"/>
  <c r="I368" i="3"/>
  <c r="H368" i="3"/>
  <c r="K367" i="3"/>
  <c r="L367" i="3" s="1"/>
  <c r="G368" i="3"/>
  <c r="O369" i="3"/>
  <c r="N369" i="3"/>
  <c r="F370" i="3"/>
  <c r="E371" i="3"/>
  <c r="M371" i="3" s="1"/>
  <c r="B373" i="3"/>
  <c r="A372" i="3"/>
  <c r="H369" i="3" a="1"/>
  <c r="I369" i="3" a="1"/>
  <c r="G369" i="3" a="1"/>
  <c r="K368" i="3" a="1"/>
  <c r="J369" i="3" a="1"/>
  <c r="E372" i="3" a="1"/>
  <c r="G369" i="3" l="1"/>
  <c r="I369" i="3"/>
  <c r="J369" i="3"/>
  <c r="H369" i="3"/>
  <c r="K368" i="3"/>
  <c r="L368" i="3" s="1"/>
  <c r="O370" i="3"/>
  <c r="N370" i="3"/>
  <c r="F371" i="3"/>
  <c r="E372" i="3"/>
  <c r="M372" i="3" s="1"/>
  <c r="B374" i="3"/>
  <c r="A373" i="3"/>
  <c r="G370" i="3" a="1"/>
  <c r="I370" i="3" a="1"/>
  <c r="H370" i="3" a="1"/>
  <c r="K369" i="3" a="1"/>
  <c r="J370" i="3" a="1"/>
  <c r="E373" i="3" a="1"/>
  <c r="H370" i="3" l="1"/>
  <c r="J370" i="3"/>
  <c r="K369" i="3"/>
  <c r="L369" i="3" s="1"/>
  <c r="I370" i="3"/>
  <c r="G370" i="3"/>
  <c r="F372" i="3"/>
  <c r="N371" i="3"/>
  <c r="O371" i="3"/>
  <c r="E373" i="3"/>
  <c r="M373" i="3" s="1"/>
  <c r="A374" i="3"/>
  <c r="B375" i="3"/>
  <c r="I371" i="3" a="1"/>
  <c r="J371" i="3" a="1"/>
  <c r="H371" i="3" a="1"/>
  <c r="G371" i="3" a="1"/>
  <c r="K370" i="3" a="1"/>
  <c r="E374" i="3" a="1"/>
  <c r="H371" i="3" l="1"/>
  <c r="G371" i="3"/>
  <c r="J371" i="3"/>
  <c r="K370" i="3"/>
  <c r="L370" i="3" s="1"/>
  <c r="I371" i="3"/>
  <c r="F373" i="3"/>
  <c r="O372" i="3"/>
  <c r="N372" i="3"/>
  <c r="E374" i="3"/>
  <c r="M374" i="3" s="1"/>
  <c r="B376" i="3"/>
  <c r="A375" i="3"/>
  <c r="J372" i="3" a="1"/>
  <c r="H372" i="3" a="1"/>
  <c r="G372" i="3" a="1"/>
  <c r="I372" i="3" a="1"/>
  <c r="K371" i="3" a="1"/>
  <c r="E375" i="3" a="1"/>
  <c r="I372" i="3" l="1"/>
  <c r="G372" i="3"/>
  <c r="H372" i="3"/>
  <c r="J372" i="3"/>
  <c r="K371" i="3"/>
  <c r="L371" i="3" s="1"/>
  <c r="O373" i="3"/>
  <c r="N373" i="3"/>
  <c r="F374" i="3"/>
  <c r="E375" i="3"/>
  <c r="M375" i="3" s="1"/>
  <c r="B377" i="3"/>
  <c r="A376" i="3"/>
  <c r="H373" i="3" a="1"/>
  <c r="I373" i="3" a="1"/>
  <c r="G373" i="3" a="1"/>
  <c r="K372" i="3" a="1"/>
  <c r="J373" i="3" a="1"/>
  <c r="E376" i="3" a="1"/>
  <c r="G373" i="3" l="1"/>
  <c r="K372" i="3"/>
  <c r="L372" i="3" s="1"/>
  <c r="J373" i="3"/>
  <c r="I373" i="3"/>
  <c r="H373" i="3"/>
  <c r="O374" i="3"/>
  <c r="F375" i="3"/>
  <c r="N374" i="3"/>
  <c r="E376" i="3"/>
  <c r="M376" i="3" s="1"/>
  <c r="A377" i="3"/>
  <c r="B378" i="3"/>
  <c r="I374" i="3" a="1"/>
  <c r="G374" i="3" a="1"/>
  <c r="J374" i="3" a="1"/>
  <c r="H374" i="3" a="1"/>
  <c r="K373" i="3" a="1"/>
  <c r="E377" i="3" a="1"/>
  <c r="J374" i="3" l="1"/>
  <c r="H374" i="3"/>
  <c r="G374" i="3"/>
  <c r="K373" i="3"/>
  <c r="L373" i="3" s="1"/>
  <c r="I374" i="3"/>
  <c r="O375" i="3"/>
  <c r="N375" i="3"/>
  <c r="F376" i="3"/>
  <c r="E377" i="3"/>
  <c r="M377" i="3" s="1"/>
  <c r="A378" i="3"/>
  <c r="B379" i="3"/>
  <c r="H375" i="3" a="1"/>
  <c r="I375" i="3" a="1"/>
  <c r="G375" i="3" a="1"/>
  <c r="J375" i="3" a="1"/>
  <c r="K374" i="3" a="1"/>
  <c r="E378" i="3" a="1"/>
  <c r="G375" i="3" l="1"/>
  <c r="J375" i="3"/>
  <c r="I375" i="3"/>
  <c r="H375" i="3"/>
  <c r="K374" i="3"/>
  <c r="L374" i="3" s="1"/>
  <c r="F377" i="3"/>
  <c r="O376" i="3"/>
  <c r="N376" i="3"/>
  <c r="E378" i="3"/>
  <c r="M378" i="3" s="1"/>
  <c r="A379" i="3"/>
  <c r="B380" i="3"/>
  <c r="G376" i="3" a="1"/>
  <c r="I376" i="3" a="1"/>
  <c r="H376" i="3" a="1"/>
  <c r="K375" i="3" a="1"/>
  <c r="J376" i="3" a="1"/>
  <c r="E379" i="3" a="1"/>
  <c r="J376" i="3" l="1"/>
  <c r="H376" i="3"/>
  <c r="I376" i="3"/>
  <c r="K375" i="3"/>
  <c r="L375" i="3" s="1"/>
  <c r="G376" i="3"/>
  <c r="N377" i="3"/>
  <c r="F378" i="3"/>
  <c r="O377" i="3"/>
  <c r="E379" i="3"/>
  <c r="M379" i="3" s="1"/>
  <c r="A380" i="3"/>
  <c r="B381" i="3"/>
  <c r="I377" i="3" a="1"/>
  <c r="H377" i="3" a="1"/>
  <c r="G377" i="3" a="1"/>
  <c r="K376" i="3" a="1"/>
  <c r="J377" i="3" a="1"/>
  <c r="E380" i="3" a="1"/>
  <c r="J377" i="3" l="1"/>
  <c r="G377" i="3"/>
  <c r="H377" i="3"/>
  <c r="I377" i="3"/>
  <c r="K376" i="3"/>
  <c r="L376" i="3" s="1"/>
  <c r="N378" i="3"/>
  <c r="O378" i="3"/>
  <c r="F379" i="3"/>
  <c r="E380" i="3"/>
  <c r="M380" i="3" s="1"/>
  <c r="A381" i="3"/>
  <c r="B382" i="3"/>
  <c r="H378" i="3" a="1"/>
  <c r="I378" i="3" a="1"/>
  <c r="J378" i="3" a="1"/>
  <c r="G378" i="3" a="1"/>
  <c r="K377" i="3" a="1"/>
  <c r="E381" i="3" a="1"/>
  <c r="J378" i="3" l="1"/>
  <c r="G378" i="3"/>
  <c r="I378" i="3"/>
  <c r="H378" i="3"/>
  <c r="K377" i="3"/>
  <c r="L377" i="3" s="1"/>
  <c r="F380" i="3"/>
  <c r="O379" i="3"/>
  <c r="N379" i="3"/>
  <c r="E381" i="3"/>
  <c r="M381" i="3" s="1"/>
  <c r="A382" i="3"/>
  <c r="B383" i="3"/>
  <c r="G379" i="3" a="1"/>
  <c r="J379" i="3" a="1"/>
  <c r="I379" i="3" a="1"/>
  <c r="K378" i="3" a="1"/>
  <c r="H379" i="3" a="1"/>
  <c r="E382" i="3" a="1"/>
  <c r="H379" i="3" l="1"/>
  <c r="I379" i="3"/>
  <c r="J379" i="3"/>
  <c r="G379" i="3"/>
  <c r="K378" i="3"/>
  <c r="L378" i="3" s="1"/>
  <c r="F381" i="3"/>
  <c r="O380" i="3"/>
  <c r="N380" i="3"/>
  <c r="E382" i="3"/>
  <c r="M382" i="3" s="1"/>
  <c r="A383" i="3"/>
  <c r="B384" i="3"/>
  <c r="G380" i="3" a="1"/>
  <c r="J380" i="3" a="1"/>
  <c r="I380" i="3" a="1"/>
  <c r="K379" i="3" a="1"/>
  <c r="H380" i="3" a="1"/>
  <c r="E383" i="3" a="1"/>
  <c r="H380" i="3" l="1"/>
  <c r="J380" i="3"/>
  <c r="I380" i="3"/>
  <c r="K379" i="3"/>
  <c r="L379" i="3" s="1"/>
  <c r="G380" i="3"/>
  <c r="F382" i="3"/>
  <c r="O381" i="3"/>
  <c r="N381" i="3"/>
  <c r="E383" i="3"/>
  <c r="M383" i="3" s="1"/>
  <c r="A384" i="3"/>
  <c r="B385" i="3"/>
  <c r="G381" i="3" a="1"/>
  <c r="H381" i="3" a="1"/>
  <c r="I381" i="3" a="1"/>
  <c r="K380" i="3" a="1"/>
  <c r="J381" i="3" a="1"/>
  <c r="E384" i="3" a="1"/>
  <c r="J381" i="3" l="1"/>
  <c r="I381" i="3"/>
  <c r="H381" i="3"/>
  <c r="K380" i="3"/>
  <c r="L380" i="3" s="1"/>
  <c r="G381" i="3"/>
  <c r="N382" i="3"/>
  <c r="F383" i="3"/>
  <c r="O382" i="3"/>
  <c r="E384" i="3"/>
  <c r="M384" i="3" s="1"/>
  <c r="A385" i="3"/>
  <c r="B386" i="3"/>
  <c r="J382" i="3" a="1"/>
  <c r="I382" i="3" a="1"/>
  <c r="H382" i="3" a="1"/>
  <c r="K381" i="3" a="1"/>
  <c r="G382" i="3" a="1"/>
  <c r="E385" i="3" a="1"/>
  <c r="G382" i="3" l="1"/>
  <c r="I382" i="3"/>
  <c r="H382" i="3"/>
  <c r="J382" i="3"/>
  <c r="K381" i="3"/>
  <c r="L381" i="3" s="1"/>
  <c r="N383" i="3"/>
  <c r="F384" i="3"/>
  <c r="O383" i="3"/>
  <c r="E385" i="3"/>
  <c r="M385" i="3" s="1"/>
  <c r="B387" i="3"/>
  <c r="A386" i="3"/>
  <c r="I383" i="3" a="1"/>
  <c r="G383" i="3" a="1"/>
  <c r="J383" i="3" a="1"/>
  <c r="K382" i="3" a="1"/>
  <c r="H383" i="3" a="1"/>
  <c r="E386" i="3" a="1"/>
  <c r="J383" i="3" l="1"/>
  <c r="H383" i="3"/>
  <c r="K382" i="3"/>
  <c r="L382" i="3" s="1"/>
  <c r="G383" i="3"/>
  <c r="I383" i="3"/>
  <c r="N384" i="3"/>
  <c r="O384" i="3"/>
  <c r="F385" i="3"/>
  <c r="L385" i="3" s="1"/>
  <c r="E386" i="3"/>
  <c r="M386" i="3" s="1"/>
  <c r="A387" i="3"/>
  <c r="B388" i="3"/>
  <c r="I384" i="3" a="1"/>
  <c r="G384" i="3" a="1"/>
  <c r="H384" i="3" a="1"/>
  <c r="J384" i="3" a="1"/>
  <c r="K383" i="3" a="1"/>
  <c r="E387" i="3" a="1"/>
  <c r="H384" i="3" l="1"/>
  <c r="J384" i="3"/>
  <c r="G384" i="3"/>
  <c r="I384" i="3"/>
  <c r="K383" i="3"/>
  <c r="L383" i="3" s="1"/>
  <c r="N385" i="3"/>
  <c r="O385" i="3"/>
  <c r="F386" i="3"/>
  <c r="E387" i="3"/>
  <c r="M387" i="3" s="1"/>
  <c r="A388" i="3"/>
  <c r="B389" i="3"/>
  <c r="G385" i="3" a="1"/>
  <c r="H385" i="3" a="1"/>
  <c r="J385" i="3" a="1"/>
  <c r="I385" i="3" a="1"/>
  <c r="K384" i="3" a="1"/>
  <c r="E388" i="3" a="1"/>
  <c r="I385" i="3" l="1"/>
  <c r="J385" i="3"/>
  <c r="H385" i="3"/>
  <c r="G385" i="3"/>
  <c r="K384" i="3"/>
  <c r="L384" i="3" s="1"/>
  <c r="O386" i="3"/>
  <c r="F387" i="3"/>
  <c r="N386" i="3"/>
  <c r="E388" i="3"/>
  <c r="M388" i="3" s="1"/>
  <c r="A389" i="3"/>
  <c r="B390" i="3"/>
  <c r="K385" i="3" a="1"/>
  <c r="H386" i="3" a="1"/>
  <c r="J386" i="3" a="1"/>
  <c r="I386" i="3" a="1"/>
  <c r="G386" i="3" a="1"/>
  <c r="E389" i="3" a="1"/>
  <c r="K385" i="3" l="1"/>
  <c r="I386" i="3"/>
  <c r="J386" i="3"/>
  <c r="H386" i="3"/>
  <c r="G386" i="3"/>
  <c r="O387" i="3"/>
  <c r="N387" i="3"/>
  <c r="F388" i="3"/>
  <c r="E389" i="3"/>
  <c r="M389" i="3" s="1"/>
  <c r="A390" i="3"/>
  <c r="B391" i="3"/>
  <c r="G387" i="3" a="1"/>
  <c r="J387" i="3" a="1"/>
  <c r="H387" i="3" a="1"/>
  <c r="I387" i="3" a="1"/>
  <c r="K386" i="3" a="1"/>
  <c r="E390" i="3" a="1"/>
  <c r="I387" i="3" l="1"/>
  <c r="H387" i="3"/>
  <c r="J387" i="3"/>
  <c r="K386" i="3"/>
  <c r="L386" i="3" s="1"/>
  <c r="G387" i="3"/>
  <c r="F389" i="3"/>
  <c r="O388" i="3"/>
  <c r="N388" i="3"/>
  <c r="E390" i="3"/>
  <c r="M390" i="3" s="1"/>
  <c r="A391" i="3"/>
  <c r="B392" i="3"/>
  <c r="I388" i="3" a="1"/>
  <c r="G388" i="3" a="1"/>
  <c r="H388" i="3" a="1"/>
  <c r="J388" i="3" a="1"/>
  <c r="K387" i="3" a="1"/>
  <c r="E391" i="3" a="1"/>
  <c r="H388" i="3" l="1"/>
  <c r="J388" i="3"/>
  <c r="G388" i="3"/>
  <c r="K387" i="3"/>
  <c r="L387" i="3" s="1"/>
  <c r="I388" i="3"/>
  <c r="F390" i="3"/>
  <c r="N389" i="3"/>
  <c r="O389" i="3"/>
  <c r="E391" i="3"/>
  <c r="M391" i="3" s="1"/>
  <c r="B393" i="3"/>
  <c r="A392" i="3"/>
  <c r="I389" i="3" a="1"/>
  <c r="H389" i="3" a="1"/>
  <c r="J389" i="3" a="1"/>
  <c r="G389" i="3" a="1"/>
  <c r="K388" i="3" a="1"/>
  <c r="E392" i="3" a="1"/>
  <c r="G389" i="3" l="1"/>
  <c r="J389" i="3"/>
  <c r="H389" i="3"/>
  <c r="K388" i="3"/>
  <c r="L388" i="3" s="1"/>
  <c r="I389" i="3"/>
  <c r="N390" i="3"/>
  <c r="F391" i="3"/>
  <c r="O390" i="3"/>
  <c r="E392" i="3"/>
  <c r="M392" i="3" s="1"/>
  <c r="B394" i="3"/>
  <c r="A393" i="3"/>
  <c r="J390" i="3" a="1"/>
  <c r="I390" i="3" a="1"/>
  <c r="H390" i="3" a="1"/>
  <c r="G390" i="3" a="1"/>
  <c r="K389" i="3" a="1"/>
  <c r="E393" i="3" a="1"/>
  <c r="G390" i="3" l="1"/>
  <c r="H390" i="3"/>
  <c r="I390" i="3"/>
  <c r="K389" i="3"/>
  <c r="L389" i="3" s="1"/>
  <c r="J390" i="3"/>
  <c r="N391" i="3"/>
  <c r="O391" i="3"/>
  <c r="F392" i="3"/>
  <c r="E393" i="3"/>
  <c r="M393" i="3" s="1"/>
  <c r="B395" i="3"/>
  <c r="A394" i="3"/>
  <c r="G391" i="3" a="1"/>
  <c r="I391" i="3" a="1"/>
  <c r="H391" i="3" a="1"/>
  <c r="J391" i="3" a="1"/>
  <c r="K390" i="3" a="1"/>
  <c r="E394" i="3" a="1"/>
  <c r="J391" i="3" l="1"/>
  <c r="K390" i="3"/>
  <c r="L390" i="3" s="1"/>
  <c r="H391" i="3"/>
  <c r="I391" i="3"/>
  <c r="G391" i="3"/>
  <c r="N392" i="3"/>
  <c r="O392" i="3"/>
  <c r="F393" i="3"/>
  <c r="E394" i="3"/>
  <c r="M394" i="3" s="1"/>
  <c r="A395" i="3"/>
  <c r="B396" i="3"/>
  <c r="G392" i="3" a="1"/>
  <c r="H392" i="3" a="1"/>
  <c r="J392" i="3" a="1"/>
  <c r="I392" i="3" a="1"/>
  <c r="K391" i="3" a="1"/>
  <c r="E395" i="3" a="1"/>
  <c r="J392" i="3" l="1"/>
  <c r="I392" i="3"/>
  <c r="H392" i="3"/>
  <c r="G392" i="3"/>
  <c r="K391" i="3"/>
  <c r="L391" i="3" s="1"/>
  <c r="N393" i="3"/>
  <c r="F394" i="3"/>
  <c r="O393" i="3"/>
  <c r="E395" i="3"/>
  <c r="M395" i="3" s="1"/>
  <c r="B397" i="3"/>
  <c r="A396" i="3"/>
  <c r="J393" i="3" a="1"/>
  <c r="H393" i="3" a="1"/>
  <c r="I393" i="3" a="1"/>
  <c r="K392" i="3" a="1"/>
  <c r="G393" i="3" a="1"/>
  <c r="E396" i="3" a="1"/>
  <c r="G393" i="3" l="1"/>
  <c r="H393" i="3"/>
  <c r="I393" i="3"/>
  <c r="J393" i="3"/>
  <c r="K392" i="3"/>
  <c r="L392" i="3" s="1"/>
  <c r="F395" i="3"/>
  <c r="O394" i="3"/>
  <c r="N394" i="3"/>
  <c r="E396" i="3"/>
  <c r="M396" i="3" s="1"/>
  <c r="A397" i="3"/>
  <c r="B398" i="3"/>
  <c r="I394" i="3" a="1"/>
  <c r="G394" i="3" a="1"/>
  <c r="J394" i="3" a="1"/>
  <c r="K393" i="3" a="1"/>
  <c r="H394" i="3" a="1"/>
  <c r="E397" i="3" a="1"/>
  <c r="J394" i="3" l="1"/>
  <c r="H394" i="3"/>
  <c r="G394" i="3"/>
  <c r="I394" i="3"/>
  <c r="K393" i="3"/>
  <c r="L393" i="3" s="1"/>
  <c r="F396" i="3"/>
  <c r="N395" i="3"/>
  <c r="O395" i="3"/>
  <c r="E397" i="3"/>
  <c r="M397" i="3" s="1"/>
  <c r="B399" i="3"/>
  <c r="A398" i="3"/>
  <c r="H395" i="3" a="1"/>
  <c r="I395" i="3" a="1"/>
  <c r="J395" i="3" a="1"/>
  <c r="G395" i="3" a="1"/>
  <c r="K394" i="3" a="1"/>
  <c r="E398" i="3" a="1"/>
  <c r="J395" i="3" l="1"/>
  <c r="G395" i="3"/>
  <c r="I395" i="3"/>
  <c r="H395" i="3"/>
  <c r="K394" i="3"/>
  <c r="L394" i="3" s="1"/>
  <c r="N396" i="3"/>
  <c r="O396" i="3"/>
  <c r="F397" i="3"/>
  <c r="E398" i="3"/>
  <c r="M398" i="3" s="1"/>
  <c r="B400" i="3"/>
  <c r="A399" i="3"/>
  <c r="J396" i="3" a="1"/>
  <c r="G396" i="3" a="1"/>
  <c r="H396" i="3" a="1"/>
  <c r="K395" i="3" a="1"/>
  <c r="I396" i="3" a="1"/>
  <c r="E399" i="3" a="1"/>
  <c r="I396" i="3" l="1"/>
  <c r="H396" i="3"/>
  <c r="G396" i="3"/>
  <c r="J396" i="3"/>
  <c r="K395" i="3"/>
  <c r="L395" i="3" s="1"/>
  <c r="F398" i="3"/>
  <c r="O397" i="3"/>
  <c r="N397" i="3"/>
  <c r="E399" i="3"/>
  <c r="M399" i="3" s="1"/>
  <c r="A400" i="3"/>
  <c r="B401" i="3"/>
  <c r="I397" i="3" a="1"/>
  <c r="H397" i="3" a="1"/>
  <c r="G397" i="3" a="1"/>
  <c r="K396" i="3" a="1"/>
  <c r="J397" i="3" a="1"/>
  <c r="E400" i="3" a="1"/>
  <c r="G397" i="3" l="1"/>
  <c r="J397" i="3"/>
  <c r="H397" i="3"/>
  <c r="K396" i="3"/>
  <c r="L396" i="3" s="1"/>
  <c r="I397" i="3"/>
  <c r="O398" i="3"/>
  <c r="F399" i="3"/>
  <c r="N398" i="3"/>
  <c r="E400" i="3"/>
  <c r="M400" i="3" s="1"/>
  <c r="A401" i="3"/>
  <c r="B402" i="3"/>
  <c r="I398" i="3" a="1"/>
  <c r="J398" i="3" a="1"/>
  <c r="H398" i="3" a="1"/>
  <c r="G398" i="3" a="1"/>
  <c r="K397" i="3" a="1"/>
  <c r="E401" i="3" a="1"/>
  <c r="H398" i="3" l="1"/>
  <c r="G398" i="3"/>
  <c r="J398" i="3"/>
  <c r="K397" i="3"/>
  <c r="L397" i="3" s="1"/>
  <c r="I398" i="3"/>
  <c r="O399" i="3"/>
  <c r="N399" i="3"/>
  <c r="F400" i="3"/>
  <c r="E401" i="3"/>
  <c r="M401" i="3" s="1"/>
  <c r="B403" i="3"/>
  <c r="A402" i="3"/>
  <c r="H399" i="3" a="1"/>
  <c r="G399" i="3" a="1"/>
  <c r="I399" i="3" a="1"/>
  <c r="J399" i="3" a="1"/>
  <c r="K398" i="3" a="1"/>
  <c r="E402" i="3" a="1"/>
  <c r="I399" i="3" l="1"/>
  <c r="J399" i="3"/>
  <c r="G399" i="3"/>
  <c r="K398" i="3"/>
  <c r="L398" i="3" s="1"/>
  <c r="H399" i="3"/>
  <c r="F401" i="3"/>
  <c r="O400" i="3"/>
  <c r="N400" i="3"/>
  <c r="E402" i="3"/>
  <c r="M402" i="3" s="1"/>
  <c r="A403" i="3"/>
  <c r="B404" i="3"/>
  <c r="J400" i="3" a="1"/>
  <c r="I400" i="3" a="1"/>
  <c r="H400" i="3" a="1"/>
  <c r="K399" i="3" a="1"/>
  <c r="G400" i="3" a="1"/>
  <c r="E403" i="3" a="1"/>
  <c r="H400" i="3" l="1"/>
  <c r="I400" i="3"/>
  <c r="G400" i="3"/>
  <c r="K399" i="3"/>
  <c r="L399" i="3" s="1"/>
  <c r="J400" i="3"/>
  <c r="N401" i="3"/>
  <c r="F402" i="3"/>
  <c r="O401" i="3"/>
  <c r="E403" i="3"/>
  <c r="M403" i="3" s="1"/>
  <c r="A404" i="3"/>
  <c r="B405" i="3"/>
  <c r="J401" i="3" a="1"/>
  <c r="G401" i="3" a="1"/>
  <c r="I401" i="3" a="1"/>
  <c r="H401" i="3" a="1"/>
  <c r="K400" i="3" a="1"/>
  <c r="E404" i="3" a="1"/>
  <c r="H401" i="3" l="1"/>
  <c r="G401" i="3"/>
  <c r="I401" i="3"/>
  <c r="K400" i="3"/>
  <c r="L400" i="3" s="1"/>
  <c r="J401" i="3"/>
  <c r="N402" i="3"/>
  <c r="O402" i="3"/>
  <c r="F403" i="3"/>
  <c r="E404" i="3"/>
  <c r="M404" i="3" s="1"/>
  <c r="B406" i="3"/>
  <c r="A405" i="3"/>
  <c r="J402" i="3" a="1"/>
  <c r="G402" i="3" a="1"/>
  <c r="H402" i="3" a="1"/>
  <c r="I402" i="3" a="1"/>
  <c r="K401" i="3" a="1"/>
  <c r="E405" i="3" a="1"/>
  <c r="I402" i="3" l="1"/>
  <c r="H402" i="3"/>
  <c r="K401" i="3"/>
  <c r="L401" i="3" s="1"/>
  <c r="G402" i="3"/>
  <c r="J402" i="3"/>
  <c r="F404" i="3"/>
  <c r="O403" i="3"/>
  <c r="N403" i="3"/>
  <c r="E405" i="3"/>
  <c r="M405" i="3" s="1"/>
  <c r="A406" i="3"/>
  <c r="B407" i="3"/>
  <c r="G403" i="3" a="1"/>
  <c r="J403" i="3" a="1"/>
  <c r="I403" i="3" a="1"/>
  <c r="H403" i="3" a="1"/>
  <c r="K402" i="3" a="1"/>
  <c r="E406" i="3" a="1"/>
  <c r="I403" i="3" l="1"/>
  <c r="J403" i="3"/>
  <c r="H403" i="3"/>
  <c r="K402" i="3"/>
  <c r="L402" i="3" s="1"/>
  <c r="G403" i="3"/>
  <c r="N404" i="3"/>
  <c r="O404" i="3"/>
  <c r="F405" i="3"/>
  <c r="E406" i="3"/>
  <c r="M406" i="3" s="1"/>
  <c r="A407" i="3"/>
  <c r="B408" i="3"/>
  <c r="I404" i="3" a="1"/>
  <c r="G404" i="3" a="1"/>
  <c r="J404" i="3" a="1"/>
  <c r="K403" i="3" a="1"/>
  <c r="H404" i="3" a="1"/>
  <c r="E407" i="3" a="1"/>
  <c r="J404" i="3" l="1"/>
  <c r="H404" i="3"/>
  <c r="G404" i="3"/>
  <c r="K403" i="3"/>
  <c r="L403" i="3" s="1"/>
  <c r="I404" i="3"/>
  <c r="F406" i="3"/>
  <c r="O405" i="3"/>
  <c r="N405" i="3"/>
  <c r="E407" i="3"/>
  <c r="M407" i="3" s="1"/>
  <c r="A408" i="3"/>
  <c r="B409" i="3"/>
  <c r="G405" i="3" a="1"/>
  <c r="H405" i="3" a="1"/>
  <c r="J405" i="3" a="1"/>
  <c r="I405" i="3" a="1"/>
  <c r="K404" i="3" a="1"/>
  <c r="E408" i="3" a="1"/>
  <c r="J405" i="3" l="1"/>
  <c r="I405" i="3"/>
  <c r="H405" i="3"/>
  <c r="G405" i="3"/>
  <c r="K404" i="3"/>
  <c r="L404" i="3" s="1"/>
  <c r="F407" i="3"/>
  <c r="O406" i="3"/>
  <c r="N406" i="3"/>
  <c r="E408" i="3"/>
  <c r="M408" i="3" s="1"/>
  <c r="B410" i="3"/>
  <c r="A409" i="3"/>
  <c r="I406" i="3" a="1"/>
  <c r="G406" i="3" a="1"/>
  <c r="H406" i="3" a="1"/>
  <c r="K405" i="3" a="1"/>
  <c r="J406" i="3" a="1"/>
  <c r="E409" i="3" a="1"/>
  <c r="J406" i="3" l="1"/>
  <c r="H406" i="3"/>
  <c r="G406" i="3"/>
  <c r="I406" i="3"/>
  <c r="K405" i="3"/>
  <c r="L405" i="3" s="1"/>
  <c r="F408" i="3"/>
  <c r="N407" i="3"/>
  <c r="O407" i="3"/>
  <c r="E409" i="3"/>
  <c r="M409" i="3" s="1"/>
  <c r="A410" i="3"/>
  <c r="B411" i="3"/>
  <c r="I407" i="3" a="1"/>
  <c r="J407" i="3" a="1"/>
  <c r="G407" i="3" a="1"/>
  <c r="H407" i="3" a="1"/>
  <c r="K406" i="3" a="1"/>
  <c r="E410" i="3" a="1"/>
  <c r="H407" i="3" l="1"/>
  <c r="G407" i="3"/>
  <c r="J407" i="3"/>
  <c r="I407" i="3"/>
  <c r="K406" i="3"/>
  <c r="L406" i="3" s="1"/>
  <c r="F409" i="3"/>
  <c r="O408" i="3"/>
  <c r="N408" i="3"/>
  <c r="E410" i="3"/>
  <c r="M410" i="3" s="1"/>
  <c r="A411" i="3"/>
  <c r="B412" i="3"/>
  <c r="J408" i="3" a="1"/>
  <c r="I408" i="3" a="1"/>
  <c r="H408" i="3" a="1"/>
  <c r="G408" i="3" a="1"/>
  <c r="K407" i="3" a="1"/>
  <c r="E411" i="3" a="1"/>
  <c r="H408" i="3" l="1"/>
  <c r="I408" i="3"/>
  <c r="G408" i="3"/>
  <c r="J408" i="3"/>
  <c r="K407" i="3"/>
  <c r="L407" i="3" s="1"/>
  <c r="N409" i="3"/>
  <c r="F410" i="3"/>
  <c r="O409" i="3"/>
  <c r="E411" i="3"/>
  <c r="M411" i="3" s="1"/>
  <c r="A412" i="3"/>
  <c r="B413" i="3"/>
  <c r="I409" i="3" a="1"/>
  <c r="J409" i="3" a="1"/>
  <c r="G409" i="3" a="1"/>
  <c r="K408" i="3" a="1"/>
  <c r="H409" i="3" a="1"/>
  <c r="E412" i="3" a="1"/>
  <c r="G409" i="3" l="1"/>
  <c r="H409" i="3"/>
  <c r="K408" i="3"/>
  <c r="L408" i="3" s="1"/>
  <c r="J409" i="3"/>
  <c r="I409" i="3"/>
  <c r="N410" i="3"/>
  <c r="O410" i="3"/>
  <c r="F411" i="3"/>
  <c r="E412" i="3"/>
  <c r="M412" i="3" s="1"/>
  <c r="A413" i="3"/>
  <c r="B414" i="3"/>
  <c r="I410" i="3" a="1"/>
  <c r="G410" i="3" a="1"/>
  <c r="J410" i="3" a="1"/>
  <c r="H410" i="3" a="1"/>
  <c r="K409" i="3" a="1"/>
  <c r="E413" i="3" a="1"/>
  <c r="J410" i="3" l="1"/>
  <c r="H410" i="3"/>
  <c r="K409" i="3"/>
  <c r="L409" i="3" s="1"/>
  <c r="G410" i="3"/>
  <c r="I410" i="3"/>
  <c r="N411" i="3"/>
  <c r="O411" i="3"/>
  <c r="F412" i="3"/>
  <c r="E413" i="3"/>
  <c r="M413" i="3" s="1"/>
  <c r="B415" i="3"/>
  <c r="A414" i="3"/>
  <c r="H411" i="3" a="1"/>
  <c r="J411" i="3" a="1"/>
  <c r="G411" i="3" a="1"/>
  <c r="I411" i="3" a="1"/>
  <c r="K410" i="3" a="1"/>
  <c r="E414" i="3" a="1"/>
  <c r="G411" i="3" l="1"/>
  <c r="I411" i="3"/>
  <c r="J411" i="3"/>
  <c r="H411" i="3"/>
  <c r="K410" i="3"/>
  <c r="L410" i="3" s="1"/>
  <c r="O412" i="3"/>
  <c r="F413" i="3"/>
  <c r="N412" i="3"/>
  <c r="E414" i="3"/>
  <c r="M414" i="3" s="1"/>
  <c r="B416" i="3"/>
  <c r="A415" i="3"/>
  <c r="J412" i="3" a="1"/>
  <c r="G412" i="3" a="1"/>
  <c r="I412" i="3" a="1"/>
  <c r="K411" i="3" a="1"/>
  <c r="H412" i="3" a="1"/>
  <c r="E415" i="3" a="1"/>
  <c r="I412" i="3" l="1"/>
  <c r="G412" i="3"/>
  <c r="H412" i="3"/>
  <c r="K411" i="3"/>
  <c r="L411" i="3" s="1"/>
  <c r="J412" i="3"/>
  <c r="N413" i="3"/>
  <c r="F414" i="3"/>
  <c r="O413" i="3"/>
  <c r="E415" i="3"/>
  <c r="M415" i="3" s="1"/>
  <c r="A416" i="3"/>
  <c r="B417" i="3"/>
  <c r="J413" i="3" a="1"/>
  <c r="H413" i="3" a="1"/>
  <c r="I413" i="3" a="1"/>
  <c r="K412" i="3" a="1"/>
  <c r="G413" i="3" a="1"/>
  <c r="E416" i="3" a="1"/>
  <c r="I413" i="3" l="1"/>
  <c r="H413" i="3"/>
  <c r="G413" i="3"/>
  <c r="K412" i="3"/>
  <c r="L412" i="3" s="1"/>
  <c r="J413" i="3"/>
  <c r="O414" i="3"/>
  <c r="N414" i="3"/>
  <c r="F415" i="3"/>
  <c r="E416" i="3"/>
  <c r="M416" i="3" s="1"/>
  <c r="A417" i="3"/>
  <c r="B418" i="3"/>
  <c r="I414" i="3" a="1"/>
  <c r="G414" i="3" a="1"/>
  <c r="H414" i="3" a="1"/>
  <c r="J414" i="3" a="1"/>
  <c r="K413" i="3" a="1"/>
  <c r="E417" i="3" a="1"/>
  <c r="J414" i="3" l="1"/>
  <c r="H414" i="3"/>
  <c r="K413" i="3"/>
  <c r="L413" i="3" s="1"/>
  <c r="G414" i="3"/>
  <c r="I414" i="3"/>
  <c r="F416" i="3"/>
  <c r="O415" i="3"/>
  <c r="N415" i="3"/>
  <c r="E417" i="3"/>
  <c r="M417" i="3" s="1"/>
  <c r="B419" i="3"/>
  <c r="A418" i="3"/>
  <c r="I415" i="3" a="1"/>
  <c r="J415" i="3" a="1"/>
  <c r="G415" i="3" a="1"/>
  <c r="H415" i="3" a="1"/>
  <c r="K414" i="3" a="1"/>
  <c r="E418" i="3" a="1"/>
  <c r="G415" i="3" l="1"/>
  <c r="H415" i="3"/>
  <c r="J415" i="3"/>
  <c r="I415" i="3"/>
  <c r="K414" i="3"/>
  <c r="L414" i="3" s="1"/>
  <c r="O416" i="3"/>
  <c r="N416" i="3"/>
  <c r="F417" i="3"/>
  <c r="E418" i="3"/>
  <c r="M418" i="3" s="1"/>
  <c r="A419" i="3"/>
  <c r="B420" i="3"/>
  <c r="G416" i="3" a="1"/>
  <c r="H416" i="3" a="1"/>
  <c r="I416" i="3" a="1"/>
  <c r="J416" i="3" a="1"/>
  <c r="K415" i="3" a="1"/>
  <c r="E419" i="3" a="1"/>
  <c r="J416" i="3" l="1"/>
  <c r="I416" i="3"/>
  <c r="K415" i="3"/>
  <c r="L415" i="3" s="1"/>
  <c r="H416" i="3"/>
  <c r="G416" i="3"/>
  <c r="F418" i="3"/>
  <c r="O417" i="3"/>
  <c r="N417" i="3"/>
  <c r="E419" i="3"/>
  <c r="M419" i="3" s="1"/>
  <c r="A420" i="3"/>
  <c r="B421" i="3"/>
  <c r="G417" i="3" a="1"/>
  <c r="I417" i="3" a="1"/>
  <c r="H417" i="3" a="1"/>
  <c r="J417" i="3" a="1"/>
  <c r="K416" i="3" a="1"/>
  <c r="E420" i="3" a="1"/>
  <c r="I417" i="3" l="1"/>
  <c r="H417" i="3"/>
  <c r="J417" i="3"/>
  <c r="G417" i="3"/>
  <c r="K416" i="3"/>
  <c r="L416" i="3" s="1"/>
  <c r="N418" i="3"/>
  <c r="F419" i="3"/>
  <c r="O418" i="3"/>
  <c r="E420" i="3"/>
  <c r="M420" i="3" s="1"/>
  <c r="A421" i="3"/>
  <c r="B422" i="3"/>
  <c r="J418" i="3" a="1"/>
  <c r="I418" i="3" a="1"/>
  <c r="G418" i="3" a="1"/>
  <c r="H418" i="3" a="1"/>
  <c r="K417" i="3" a="1"/>
  <c r="E421" i="3" a="1"/>
  <c r="G418" i="3" l="1"/>
  <c r="H418" i="3"/>
  <c r="K417" i="3"/>
  <c r="L417" i="3" s="1"/>
  <c r="I418" i="3"/>
  <c r="J418" i="3"/>
  <c r="F420" i="3"/>
  <c r="N419" i="3"/>
  <c r="O419" i="3"/>
  <c r="E421" i="3"/>
  <c r="M421" i="3" s="1"/>
  <c r="B423" i="3"/>
  <c r="A422" i="3"/>
  <c r="H419" i="3" a="1"/>
  <c r="I419" i="3" a="1"/>
  <c r="G419" i="3" a="1"/>
  <c r="J419" i="3" a="1"/>
  <c r="K418" i="3" a="1"/>
  <c r="E422" i="3" a="1"/>
  <c r="G419" i="3" l="1"/>
  <c r="J419" i="3"/>
  <c r="I419" i="3"/>
  <c r="K418" i="3"/>
  <c r="L418" i="3" s="1"/>
  <c r="H419" i="3"/>
  <c r="O420" i="3"/>
  <c r="N420" i="3"/>
  <c r="F421" i="3"/>
  <c r="E422" i="3"/>
  <c r="M422" i="3" s="1"/>
  <c r="A423" i="3"/>
  <c r="B424" i="3"/>
  <c r="G420" i="3" a="1"/>
  <c r="H420" i="3" a="1"/>
  <c r="I420" i="3" a="1"/>
  <c r="K419" i="3" a="1"/>
  <c r="J420" i="3" a="1"/>
  <c r="E423" i="3" a="1"/>
  <c r="J420" i="3" l="1"/>
  <c r="I420" i="3"/>
  <c r="H420" i="3"/>
  <c r="K419" i="3"/>
  <c r="L419" i="3" s="1"/>
  <c r="G420" i="3"/>
  <c r="F422" i="3"/>
  <c r="O421" i="3"/>
  <c r="N421" i="3"/>
  <c r="E423" i="3"/>
  <c r="M423" i="3" s="1"/>
  <c r="A424" i="3"/>
  <c r="B425" i="3"/>
  <c r="G421" i="3" a="1"/>
  <c r="J421" i="3" a="1"/>
  <c r="H421" i="3" a="1"/>
  <c r="K420" i="3" a="1"/>
  <c r="I421" i="3" a="1"/>
  <c r="E424" i="3" a="1"/>
  <c r="I421" i="3" l="1"/>
  <c r="H421" i="3"/>
  <c r="J421" i="3"/>
  <c r="G421" i="3"/>
  <c r="K420" i="3"/>
  <c r="L420" i="3" s="1"/>
  <c r="F423" i="3"/>
  <c r="O422" i="3"/>
  <c r="N422" i="3"/>
  <c r="E424" i="3"/>
  <c r="M424" i="3" s="1"/>
  <c r="A425" i="3"/>
  <c r="B426" i="3"/>
  <c r="I422" i="3" a="1"/>
  <c r="G422" i="3" a="1"/>
  <c r="J422" i="3" a="1"/>
  <c r="K421" i="3" a="1"/>
  <c r="H422" i="3" a="1"/>
  <c r="E425" i="3" a="1"/>
  <c r="J422" i="3" l="1"/>
  <c r="H422" i="3"/>
  <c r="G422" i="3"/>
  <c r="I422" i="3"/>
  <c r="K421" i="3"/>
  <c r="L421" i="3" s="1"/>
  <c r="F424" i="3"/>
  <c r="O423" i="3"/>
  <c r="N423" i="3"/>
  <c r="E425" i="3"/>
  <c r="M425" i="3" s="1"/>
  <c r="B427" i="3"/>
  <c r="A426" i="3"/>
  <c r="G423" i="3" a="1"/>
  <c r="H423" i="3" a="1"/>
  <c r="I423" i="3" a="1"/>
  <c r="J423" i="3" a="1"/>
  <c r="K422" i="3" a="1"/>
  <c r="E426" i="3" a="1"/>
  <c r="J423" i="3" l="1"/>
  <c r="I423" i="3"/>
  <c r="H423" i="3"/>
  <c r="G423" i="3"/>
  <c r="K422" i="3"/>
  <c r="L422" i="3" s="1"/>
  <c r="O424" i="3"/>
  <c r="N424" i="3"/>
  <c r="F425" i="3"/>
  <c r="E426" i="3"/>
  <c r="M426" i="3" s="1"/>
  <c r="A427" i="3"/>
  <c r="B428" i="3"/>
  <c r="I424" i="3" a="1"/>
  <c r="J424" i="3" a="1"/>
  <c r="H424" i="3" a="1"/>
  <c r="K423" i="3" a="1"/>
  <c r="G424" i="3" a="1"/>
  <c r="E427" i="3" a="1"/>
  <c r="H424" i="3" l="1"/>
  <c r="J424" i="3"/>
  <c r="G424" i="3"/>
  <c r="I424" i="3"/>
  <c r="K423" i="3"/>
  <c r="L423" i="3" s="1"/>
  <c r="N425" i="3"/>
  <c r="F426" i="3"/>
  <c r="O425" i="3"/>
  <c r="E427" i="3"/>
  <c r="M427" i="3" s="1"/>
  <c r="B429" i="3"/>
  <c r="A428" i="3"/>
  <c r="J425" i="3" a="1"/>
  <c r="G425" i="3" a="1"/>
  <c r="I425" i="3" a="1"/>
  <c r="H425" i="3" a="1"/>
  <c r="K424" i="3" a="1"/>
  <c r="E428" i="3" a="1"/>
  <c r="I425" i="3" l="1"/>
  <c r="H425" i="3"/>
  <c r="G425" i="3"/>
  <c r="J425" i="3"/>
  <c r="K424" i="3"/>
  <c r="L424" i="3" s="1"/>
  <c r="F427" i="3"/>
  <c r="N426" i="3"/>
  <c r="O426" i="3"/>
  <c r="E428" i="3"/>
  <c r="M428" i="3" s="1"/>
  <c r="A429" i="3"/>
  <c r="B430" i="3"/>
  <c r="H426" i="3" a="1"/>
  <c r="G426" i="3" a="1"/>
  <c r="J426" i="3" a="1"/>
  <c r="K425" i="3" a="1"/>
  <c r="I426" i="3" a="1"/>
  <c r="E429" i="3" a="1"/>
  <c r="G426" i="3" l="1"/>
  <c r="I426" i="3"/>
  <c r="J426" i="3"/>
  <c r="K425" i="3"/>
  <c r="L425" i="3" s="1"/>
  <c r="H426" i="3"/>
  <c r="O427" i="3"/>
  <c r="F428" i="3"/>
  <c r="N427" i="3"/>
  <c r="E429" i="3"/>
  <c r="M429" i="3" s="1"/>
  <c r="A430" i="3"/>
  <c r="B431" i="3"/>
  <c r="I427" i="3" a="1"/>
  <c r="J427" i="3" a="1"/>
  <c r="G427" i="3" a="1"/>
  <c r="H427" i="3" a="1"/>
  <c r="K426" i="3" a="1"/>
  <c r="E430" i="3" a="1"/>
  <c r="H427" i="3" l="1"/>
  <c r="G427" i="3"/>
  <c r="K426" i="3"/>
  <c r="L426" i="3" s="1"/>
  <c r="J427" i="3"/>
  <c r="I427" i="3"/>
  <c r="O428" i="3"/>
  <c r="N428" i="3"/>
  <c r="F429" i="3"/>
  <c r="E430" i="3"/>
  <c r="M430" i="3" s="1"/>
  <c r="A431" i="3"/>
  <c r="B432" i="3"/>
  <c r="H428" i="3" a="1"/>
  <c r="I428" i="3" a="1"/>
  <c r="G428" i="3" a="1"/>
  <c r="J428" i="3" a="1"/>
  <c r="K427" i="3" a="1"/>
  <c r="E431" i="3" a="1"/>
  <c r="G428" i="3" l="1"/>
  <c r="J428" i="3"/>
  <c r="K427" i="3"/>
  <c r="L427" i="3" s="1"/>
  <c r="I428" i="3"/>
  <c r="H428" i="3"/>
  <c r="O429" i="3"/>
  <c r="F430" i="3"/>
  <c r="N429" i="3"/>
  <c r="E431" i="3"/>
  <c r="M431" i="3" s="1"/>
  <c r="A432" i="3"/>
  <c r="B433" i="3"/>
  <c r="J429" i="3" a="1"/>
  <c r="G429" i="3" a="1"/>
  <c r="H429" i="3" a="1"/>
  <c r="I429" i="3" a="1"/>
  <c r="K428" i="3" a="1"/>
  <c r="E432" i="3" a="1"/>
  <c r="H429" i="3" l="1"/>
  <c r="G429" i="3"/>
  <c r="I429" i="3"/>
  <c r="K428" i="3"/>
  <c r="L428" i="3" s="1"/>
  <c r="J429" i="3"/>
  <c r="O430" i="3"/>
  <c r="N430" i="3"/>
  <c r="F431" i="3"/>
  <c r="E432" i="3"/>
  <c r="M432" i="3" s="1"/>
  <c r="B434" i="3"/>
  <c r="A433" i="3"/>
  <c r="J430" i="3" a="1"/>
  <c r="G430" i="3" a="1"/>
  <c r="I430" i="3" a="1"/>
  <c r="H430" i="3" a="1"/>
  <c r="K429" i="3" a="1"/>
  <c r="E433" i="3" a="1"/>
  <c r="H430" i="3" l="1"/>
  <c r="I430" i="3"/>
  <c r="K429" i="3"/>
  <c r="L429" i="3" s="1"/>
  <c r="G430" i="3"/>
  <c r="J430" i="3"/>
  <c r="F432" i="3"/>
  <c r="N431" i="3"/>
  <c r="O431" i="3"/>
  <c r="E433" i="3"/>
  <c r="M433" i="3" s="1"/>
  <c r="A434" i="3"/>
  <c r="B435" i="3"/>
  <c r="H431" i="3" a="1"/>
  <c r="G431" i="3" a="1"/>
  <c r="J431" i="3" a="1"/>
  <c r="I431" i="3" a="1"/>
  <c r="K430" i="3" a="1"/>
  <c r="E434" i="3" a="1"/>
  <c r="J431" i="3" l="1"/>
  <c r="G431" i="3"/>
  <c r="I431" i="3"/>
  <c r="K430" i="3"/>
  <c r="L430" i="3" s="1"/>
  <c r="H431" i="3"/>
  <c r="F433" i="3"/>
  <c r="O432" i="3"/>
  <c r="N432" i="3"/>
  <c r="E434" i="3"/>
  <c r="M434" i="3" s="1"/>
  <c r="A435" i="3"/>
  <c r="B436" i="3"/>
  <c r="G432" i="3" a="1"/>
  <c r="H432" i="3" a="1"/>
  <c r="I432" i="3" a="1"/>
  <c r="K431" i="3" a="1"/>
  <c r="J432" i="3" a="1"/>
  <c r="E435" i="3" a="1"/>
  <c r="J432" i="3" l="1"/>
  <c r="I432" i="3"/>
  <c r="H432" i="3"/>
  <c r="G432" i="3"/>
  <c r="K431" i="3"/>
  <c r="L431" i="3" s="1"/>
  <c r="F434" i="3"/>
  <c r="O433" i="3"/>
  <c r="N433" i="3"/>
  <c r="E435" i="3"/>
  <c r="M435" i="3" s="1"/>
  <c r="A436" i="3"/>
  <c r="B437" i="3"/>
  <c r="G433" i="3" a="1"/>
  <c r="H433" i="3" a="1"/>
  <c r="I433" i="3" a="1"/>
  <c r="K432" i="3" a="1"/>
  <c r="J433" i="3" a="1"/>
  <c r="E436" i="3" a="1"/>
  <c r="J433" i="3" l="1"/>
  <c r="H433" i="3"/>
  <c r="I433" i="3"/>
  <c r="G433" i="3"/>
  <c r="K432" i="3"/>
  <c r="L432" i="3" s="1"/>
  <c r="F435" i="3"/>
  <c r="O434" i="3"/>
  <c r="N434" i="3"/>
  <c r="E436" i="3"/>
  <c r="M436" i="3" s="1"/>
  <c r="A437" i="3"/>
  <c r="B438" i="3"/>
  <c r="I434" i="3" a="1"/>
  <c r="H434" i="3" a="1"/>
  <c r="J434" i="3" a="1"/>
  <c r="K433" i="3" a="1"/>
  <c r="G434" i="3" a="1"/>
  <c r="E437" i="3" a="1"/>
  <c r="G434" i="3" l="1"/>
  <c r="J434" i="3"/>
  <c r="H434" i="3"/>
  <c r="I434" i="3"/>
  <c r="K433" i="3"/>
  <c r="L433" i="3" s="1"/>
  <c r="N435" i="3"/>
  <c r="F436" i="3"/>
  <c r="O435" i="3"/>
  <c r="E437" i="3"/>
  <c r="M437" i="3" s="1"/>
  <c r="A438" i="3"/>
  <c r="B439" i="3"/>
  <c r="G435" i="3" a="1"/>
  <c r="H435" i="3" a="1"/>
  <c r="K434" i="3" a="1"/>
  <c r="J435" i="3" a="1"/>
  <c r="I435" i="3" a="1"/>
  <c r="E438" i="3" a="1"/>
  <c r="I435" i="3" l="1"/>
  <c r="J435" i="3"/>
  <c r="K434" i="3"/>
  <c r="L434" i="3" s="1"/>
  <c r="H435" i="3"/>
  <c r="G435" i="3"/>
  <c r="O436" i="3"/>
  <c r="F437" i="3"/>
  <c r="N436" i="3"/>
  <c r="E438" i="3"/>
  <c r="M438" i="3" s="1"/>
  <c r="B440" i="3"/>
  <c r="A439" i="3"/>
  <c r="J436" i="3" a="1"/>
  <c r="H436" i="3" a="1"/>
  <c r="G436" i="3" a="1"/>
  <c r="I436" i="3" a="1"/>
  <c r="K435" i="3" a="1"/>
  <c r="E439" i="3" a="1"/>
  <c r="G436" i="3" l="1"/>
  <c r="H436" i="3"/>
  <c r="I436" i="3"/>
  <c r="K435" i="3"/>
  <c r="L435" i="3" s="1"/>
  <c r="J436" i="3"/>
  <c r="N437" i="3"/>
  <c r="F438" i="3"/>
  <c r="O437" i="3"/>
  <c r="E439" i="3"/>
  <c r="M439" i="3" s="1"/>
  <c r="A440" i="3"/>
  <c r="B441" i="3"/>
  <c r="H437" i="3" a="1"/>
  <c r="J437" i="3" a="1"/>
  <c r="I437" i="3" a="1"/>
  <c r="G437" i="3" a="1"/>
  <c r="K436" i="3" a="1"/>
  <c r="E440" i="3" a="1"/>
  <c r="G437" i="3" l="1"/>
  <c r="I437" i="3"/>
  <c r="J437" i="3"/>
  <c r="K436" i="3"/>
  <c r="L436" i="3" s="1"/>
  <c r="H437" i="3"/>
  <c r="N438" i="3"/>
  <c r="O438" i="3"/>
  <c r="F439" i="3"/>
  <c r="E440" i="3"/>
  <c r="M440" i="3" s="1"/>
  <c r="B442" i="3"/>
  <c r="A441" i="3"/>
  <c r="J438" i="3" a="1"/>
  <c r="H438" i="3" a="1"/>
  <c r="G438" i="3" a="1"/>
  <c r="K437" i="3" a="1"/>
  <c r="I438" i="3" a="1"/>
  <c r="E441" i="3" a="1"/>
  <c r="G438" i="3" l="1"/>
  <c r="I438" i="3"/>
  <c r="K437" i="3"/>
  <c r="L437" i="3" s="1"/>
  <c r="H438" i="3"/>
  <c r="J438" i="3"/>
  <c r="O439" i="3"/>
  <c r="N439" i="3"/>
  <c r="F440" i="3"/>
  <c r="E441" i="3"/>
  <c r="M441" i="3" s="1"/>
  <c r="B443" i="3"/>
  <c r="A442" i="3"/>
  <c r="G439" i="3" a="1"/>
  <c r="I439" i="3" a="1"/>
  <c r="H439" i="3" a="1"/>
  <c r="K438" i="3" a="1"/>
  <c r="J439" i="3" a="1"/>
  <c r="E442" i="3" a="1"/>
  <c r="J439" i="3" l="1"/>
  <c r="K438" i="3"/>
  <c r="L438" i="3" s="1"/>
  <c r="H439" i="3"/>
  <c r="I439" i="3"/>
  <c r="G439" i="3"/>
  <c r="N440" i="3"/>
  <c r="O440" i="3"/>
  <c r="F441" i="3"/>
  <c r="E442" i="3"/>
  <c r="M442" i="3" s="1"/>
  <c r="A443" i="3"/>
  <c r="B444" i="3"/>
  <c r="I440" i="3" a="1"/>
  <c r="J440" i="3" a="1"/>
  <c r="H440" i="3" a="1"/>
  <c r="G440" i="3" a="1"/>
  <c r="K439" i="3" a="1"/>
  <c r="E443" i="3" a="1"/>
  <c r="H440" i="3" l="1"/>
  <c r="G440" i="3"/>
  <c r="J440" i="3"/>
  <c r="I440" i="3"/>
  <c r="K439" i="3"/>
  <c r="L439" i="3" s="1"/>
  <c r="N441" i="3"/>
  <c r="O441" i="3"/>
  <c r="F442" i="3"/>
  <c r="E443" i="3"/>
  <c r="M443" i="3" s="1"/>
  <c r="A444" i="3"/>
  <c r="B445" i="3"/>
  <c r="G441" i="3" a="1"/>
  <c r="H441" i="3" a="1"/>
  <c r="I441" i="3" a="1"/>
  <c r="J441" i="3" a="1"/>
  <c r="K440" i="3" a="1"/>
  <c r="E444" i="3" a="1"/>
  <c r="J441" i="3" l="1"/>
  <c r="I441" i="3"/>
  <c r="K440" i="3"/>
  <c r="L440" i="3" s="1"/>
  <c r="H441" i="3"/>
  <c r="G441" i="3"/>
  <c r="F443" i="3"/>
  <c r="O442" i="3"/>
  <c r="N442" i="3"/>
  <c r="E444" i="3"/>
  <c r="M444" i="3" s="1"/>
  <c r="A445" i="3"/>
  <c r="B446" i="3"/>
  <c r="G442" i="3" a="1"/>
  <c r="J442" i="3" a="1"/>
  <c r="H442" i="3" a="1"/>
  <c r="K441" i="3" a="1"/>
  <c r="I442" i="3" a="1"/>
  <c r="E445" i="3" a="1"/>
  <c r="I442" i="3" l="1"/>
  <c r="J442" i="3"/>
  <c r="H442" i="3"/>
  <c r="G442" i="3"/>
  <c r="K441" i="3"/>
  <c r="L441" i="3" s="1"/>
  <c r="F444" i="3"/>
  <c r="O443" i="3"/>
  <c r="N443" i="3"/>
  <c r="E445" i="3"/>
  <c r="M445" i="3" s="1"/>
  <c r="B447" i="3"/>
  <c r="A446" i="3"/>
  <c r="J443" i="3" a="1"/>
  <c r="I443" i="3" a="1"/>
  <c r="H443" i="3" a="1"/>
  <c r="G443" i="3" a="1"/>
  <c r="K442" i="3" a="1"/>
  <c r="E446" i="3" a="1"/>
  <c r="G443" i="3" l="1"/>
  <c r="I443" i="3"/>
  <c r="H443" i="3"/>
  <c r="K442" i="3"/>
  <c r="L442" i="3" s="1"/>
  <c r="J443" i="3"/>
  <c r="F445" i="3"/>
  <c r="N444" i="3"/>
  <c r="O444" i="3"/>
  <c r="E446" i="3"/>
  <c r="M446" i="3" s="1"/>
  <c r="A447" i="3"/>
  <c r="B448" i="3"/>
  <c r="H444" i="3" a="1"/>
  <c r="I444" i="3" a="1"/>
  <c r="J444" i="3" a="1"/>
  <c r="G444" i="3" a="1"/>
  <c r="K443" i="3" a="1"/>
  <c r="E447" i="3" a="1"/>
  <c r="J444" i="3" l="1"/>
  <c r="K443" i="3"/>
  <c r="L443" i="3" s="1"/>
  <c r="G444" i="3"/>
  <c r="I444" i="3"/>
  <c r="H444" i="3"/>
  <c r="N445" i="3"/>
  <c r="F446" i="3"/>
  <c r="O445" i="3"/>
  <c r="E447" i="3"/>
  <c r="M447" i="3" s="1"/>
  <c r="B449" i="3"/>
  <c r="A448" i="3"/>
  <c r="I445" i="3" a="1"/>
  <c r="H445" i="3" a="1"/>
  <c r="G445" i="3" a="1"/>
  <c r="J445" i="3" a="1"/>
  <c r="K444" i="3" a="1"/>
  <c r="E448" i="3" a="1"/>
  <c r="G445" i="3" l="1"/>
  <c r="H445" i="3"/>
  <c r="J445" i="3"/>
  <c r="I445" i="3"/>
  <c r="K444" i="3"/>
  <c r="L444" i="3" s="1"/>
  <c r="N446" i="3"/>
  <c r="F447" i="3"/>
  <c r="L447" i="3" s="1"/>
  <c r="O446" i="3"/>
  <c r="E448" i="3"/>
  <c r="M448" i="3" s="1"/>
  <c r="A449" i="3"/>
  <c r="B450" i="3"/>
  <c r="J446" i="3" a="1"/>
  <c r="G446" i="3" a="1"/>
  <c r="I446" i="3" a="1"/>
  <c r="H446" i="3" a="1"/>
  <c r="K445" i="3" a="1"/>
  <c r="E449" i="3" a="1"/>
  <c r="H446" i="3" l="1"/>
  <c r="I446" i="3"/>
  <c r="K445" i="3"/>
  <c r="L445" i="3" s="1"/>
  <c r="G446" i="3"/>
  <c r="J446" i="3"/>
  <c r="N447" i="3"/>
  <c r="O447" i="3"/>
  <c r="F448" i="3"/>
  <c r="E449" i="3"/>
  <c r="M449" i="3" s="1"/>
  <c r="A450" i="3"/>
  <c r="B451" i="3"/>
  <c r="H447" i="3" a="1"/>
  <c r="I447" i="3" a="1"/>
  <c r="G447" i="3" a="1"/>
  <c r="J447" i="3" a="1"/>
  <c r="K446" i="3" a="1"/>
  <c r="E450" i="3" a="1"/>
  <c r="J447" i="3" l="1"/>
  <c r="K446" i="3"/>
  <c r="L446" i="3" s="1"/>
  <c r="G447" i="3"/>
  <c r="I447" i="3"/>
  <c r="H447" i="3"/>
  <c r="F449" i="3"/>
  <c r="O448" i="3"/>
  <c r="N448" i="3"/>
  <c r="E450" i="3"/>
  <c r="M450" i="3" s="1"/>
  <c r="A451" i="3"/>
  <c r="B452" i="3"/>
  <c r="K447" i="3" a="1"/>
  <c r="H448" i="3" a="1"/>
  <c r="I448" i="3" a="1"/>
  <c r="G448" i="3" a="1"/>
  <c r="J448" i="3" a="1"/>
  <c r="E451" i="3" a="1"/>
  <c r="J448" i="3" l="1"/>
  <c r="G448" i="3"/>
  <c r="I448" i="3"/>
  <c r="H448" i="3"/>
  <c r="K447" i="3"/>
  <c r="F450" i="3"/>
  <c r="N449" i="3"/>
  <c r="O449" i="3"/>
  <c r="E451" i="3"/>
  <c r="M451" i="3" s="1"/>
  <c r="A452" i="3"/>
  <c r="B453" i="3"/>
  <c r="G449" i="3" a="1"/>
  <c r="H449" i="3" a="1"/>
  <c r="J449" i="3" a="1"/>
  <c r="K448" i="3" a="1"/>
  <c r="I449" i="3" a="1"/>
  <c r="E452" i="3" a="1"/>
  <c r="J449" i="3" l="1"/>
  <c r="I449" i="3"/>
  <c r="H449" i="3"/>
  <c r="G449" i="3"/>
  <c r="K448" i="3"/>
  <c r="L448" i="3" s="1"/>
  <c r="O450" i="3"/>
  <c r="N450" i="3"/>
  <c r="F451" i="3"/>
  <c r="E452" i="3"/>
  <c r="M452" i="3" s="1"/>
  <c r="A453" i="3"/>
  <c r="B454" i="3"/>
  <c r="J450" i="3" a="1"/>
  <c r="G450" i="3" a="1"/>
  <c r="H450" i="3" a="1"/>
  <c r="K449" i="3" a="1"/>
  <c r="I450" i="3" a="1"/>
  <c r="E453" i="3" a="1"/>
  <c r="I450" i="3" l="1"/>
  <c r="G450" i="3"/>
  <c r="H450" i="3"/>
  <c r="J450" i="3"/>
  <c r="K449" i="3"/>
  <c r="L449" i="3" s="1"/>
  <c r="N451" i="3"/>
  <c r="O451" i="3"/>
  <c r="F452" i="3"/>
  <c r="E453" i="3"/>
  <c r="M453" i="3" s="1"/>
  <c r="B455" i="3"/>
  <c r="A454" i="3"/>
  <c r="I451" i="3" a="1"/>
  <c r="J451" i="3" a="1"/>
  <c r="H451" i="3" a="1"/>
  <c r="G451" i="3" a="1"/>
  <c r="K450" i="3" a="1"/>
  <c r="E454" i="3" a="1"/>
  <c r="G451" i="3" l="1"/>
  <c r="H451" i="3"/>
  <c r="K450" i="3"/>
  <c r="L450" i="3" s="1"/>
  <c r="J451" i="3"/>
  <c r="I451" i="3"/>
  <c r="N452" i="3"/>
  <c r="O452" i="3"/>
  <c r="F453" i="3"/>
  <c r="E454" i="3"/>
  <c r="M454" i="3" s="1"/>
  <c r="A455" i="3"/>
  <c r="B456" i="3"/>
  <c r="H452" i="3" a="1"/>
  <c r="G452" i="3" a="1"/>
  <c r="I452" i="3" a="1"/>
  <c r="K451" i="3" a="1"/>
  <c r="J452" i="3" a="1"/>
  <c r="E455" i="3" a="1"/>
  <c r="I452" i="3" l="1"/>
  <c r="J452" i="3"/>
  <c r="K451" i="3"/>
  <c r="L451" i="3" s="1"/>
  <c r="G452" i="3"/>
  <c r="H452" i="3"/>
  <c r="N453" i="3"/>
  <c r="O453" i="3"/>
  <c r="F454" i="3"/>
  <c r="E455" i="3"/>
  <c r="M455" i="3" s="1"/>
  <c r="A456" i="3"/>
  <c r="B457" i="3"/>
  <c r="H453" i="3" a="1"/>
  <c r="J453" i="3" a="1"/>
  <c r="I453" i="3" a="1"/>
  <c r="K452" i="3" a="1"/>
  <c r="G453" i="3" a="1"/>
  <c r="E456" i="3" a="1"/>
  <c r="G453" i="3" l="1"/>
  <c r="I453" i="3"/>
  <c r="J453" i="3"/>
  <c r="K452" i="3"/>
  <c r="L452" i="3" s="1"/>
  <c r="H453" i="3"/>
  <c r="N454" i="3"/>
  <c r="F455" i="3"/>
  <c r="O454" i="3"/>
  <c r="E456" i="3"/>
  <c r="M456" i="3" s="1"/>
  <c r="B458" i="3"/>
  <c r="A457" i="3"/>
  <c r="G454" i="3" a="1"/>
  <c r="J454" i="3" a="1"/>
  <c r="I454" i="3" a="1"/>
  <c r="K453" i="3" a="1"/>
  <c r="H454" i="3" a="1"/>
  <c r="E457" i="3" a="1"/>
  <c r="I454" i="3" l="1"/>
  <c r="H454" i="3"/>
  <c r="K453" i="3"/>
  <c r="L453" i="3" s="1"/>
  <c r="J454" i="3"/>
  <c r="G454" i="3"/>
  <c r="N455" i="3"/>
  <c r="O455" i="3"/>
  <c r="F456" i="3"/>
  <c r="E457" i="3"/>
  <c r="M457" i="3" s="1"/>
  <c r="A458" i="3"/>
  <c r="B459" i="3"/>
  <c r="H455" i="3" a="1"/>
  <c r="J455" i="3" a="1"/>
  <c r="G455" i="3" a="1"/>
  <c r="K454" i="3" a="1"/>
  <c r="I455" i="3" a="1"/>
  <c r="E458" i="3" a="1"/>
  <c r="G455" i="3" l="1"/>
  <c r="J455" i="3"/>
  <c r="K454" i="3"/>
  <c r="L454" i="3" s="1"/>
  <c r="I455" i="3"/>
  <c r="H455" i="3"/>
  <c r="N456" i="3"/>
  <c r="O456" i="3"/>
  <c r="F457" i="3"/>
  <c r="E458" i="3"/>
  <c r="M458" i="3" s="1"/>
  <c r="A459" i="3"/>
  <c r="B460" i="3"/>
  <c r="I456" i="3" a="1"/>
  <c r="J456" i="3" a="1"/>
  <c r="G456" i="3" a="1"/>
  <c r="H456" i="3" a="1"/>
  <c r="K455" i="3" a="1"/>
  <c r="E459" i="3" a="1"/>
  <c r="G456" i="3" l="1"/>
  <c r="H456" i="3"/>
  <c r="J456" i="3"/>
  <c r="K455" i="3"/>
  <c r="L455" i="3" s="1"/>
  <c r="I456" i="3"/>
  <c r="O457" i="3"/>
  <c r="F458" i="3"/>
  <c r="N457" i="3"/>
  <c r="E459" i="3"/>
  <c r="M459" i="3" s="1"/>
  <c r="B461" i="3"/>
  <c r="A460" i="3"/>
  <c r="G457" i="3" a="1"/>
  <c r="H457" i="3" a="1"/>
  <c r="J457" i="3" a="1"/>
  <c r="I457" i="3" a="1"/>
  <c r="K456" i="3" a="1"/>
  <c r="E460" i="3" a="1"/>
  <c r="J457" i="3" l="1"/>
  <c r="I457" i="3"/>
  <c r="K456" i="3"/>
  <c r="L456" i="3" s="1"/>
  <c r="H457" i="3"/>
  <c r="G457" i="3"/>
  <c r="O458" i="3"/>
  <c r="N458" i="3"/>
  <c r="F459" i="3"/>
  <c r="E460" i="3"/>
  <c r="M460" i="3" s="1"/>
  <c r="B462" i="3"/>
  <c r="A461" i="3"/>
  <c r="I458" i="3" a="1"/>
  <c r="G458" i="3" a="1"/>
  <c r="J458" i="3" a="1"/>
  <c r="K457" i="3" a="1"/>
  <c r="H458" i="3" a="1"/>
  <c r="E461" i="3" a="1"/>
  <c r="J458" i="3" l="1"/>
  <c r="G458" i="3"/>
  <c r="H458" i="3"/>
  <c r="I458" i="3"/>
  <c r="K457" i="3"/>
  <c r="L457" i="3" s="1"/>
  <c r="F460" i="3"/>
  <c r="O459" i="3"/>
  <c r="N459" i="3"/>
  <c r="E461" i="3"/>
  <c r="M461" i="3" s="1"/>
  <c r="B463" i="3"/>
  <c r="A462" i="3"/>
  <c r="I459" i="3" a="1"/>
  <c r="G459" i="3" a="1"/>
  <c r="J459" i="3" a="1"/>
  <c r="H459" i="3" a="1"/>
  <c r="K458" i="3" a="1"/>
  <c r="E462" i="3" a="1"/>
  <c r="J459" i="3" l="1"/>
  <c r="H459" i="3"/>
  <c r="G459" i="3"/>
  <c r="I459" i="3"/>
  <c r="K458" i="3"/>
  <c r="L458" i="3" s="1"/>
  <c r="O460" i="3"/>
  <c r="N460" i="3"/>
  <c r="F461" i="3"/>
  <c r="E462" i="3"/>
  <c r="M462" i="3" s="1"/>
  <c r="A463" i="3"/>
  <c r="B464" i="3"/>
  <c r="I460" i="3" a="1"/>
  <c r="J460" i="3" a="1"/>
  <c r="H460" i="3" a="1"/>
  <c r="G460" i="3" a="1"/>
  <c r="K459" i="3" a="1"/>
  <c r="E463" i="3" a="1"/>
  <c r="G460" i="3" l="1"/>
  <c r="H460" i="3"/>
  <c r="J460" i="3"/>
  <c r="I460" i="3"/>
  <c r="K459" i="3"/>
  <c r="L459" i="3" s="1"/>
  <c r="O461" i="3"/>
  <c r="F462" i="3"/>
  <c r="N461" i="3"/>
  <c r="E463" i="3"/>
  <c r="M463" i="3" s="1"/>
  <c r="A464" i="3"/>
  <c r="B465" i="3"/>
  <c r="I461" i="3" a="1"/>
  <c r="J461" i="3" a="1"/>
  <c r="H461" i="3" a="1"/>
  <c r="G461" i="3" a="1"/>
  <c r="K460" i="3" a="1"/>
  <c r="E464" i="3" a="1"/>
  <c r="H461" i="3" l="1"/>
  <c r="G461" i="3"/>
  <c r="J461" i="3"/>
  <c r="K460" i="3"/>
  <c r="L460" i="3" s="1"/>
  <c r="I461" i="3"/>
  <c r="F463" i="3"/>
  <c r="O462" i="3"/>
  <c r="N462" i="3"/>
  <c r="E464" i="3"/>
  <c r="M464" i="3" s="1"/>
  <c r="A465" i="3"/>
  <c r="B466" i="3"/>
  <c r="G462" i="3" a="1"/>
  <c r="I462" i="3" a="1"/>
  <c r="J462" i="3" a="1"/>
  <c r="H462" i="3" a="1"/>
  <c r="K461" i="3" a="1"/>
  <c r="E465" i="3" a="1"/>
  <c r="J462" i="3" l="1"/>
  <c r="H462" i="3"/>
  <c r="I462" i="3"/>
  <c r="K461" i="3"/>
  <c r="L461" i="3" s="1"/>
  <c r="G462" i="3"/>
  <c r="O463" i="3"/>
  <c r="F464" i="3"/>
  <c r="N463" i="3"/>
  <c r="E465" i="3"/>
  <c r="M465" i="3" s="1"/>
  <c r="A466" i="3"/>
  <c r="B467" i="3"/>
  <c r="H463" i="3" a="1"/>
  <c r="I463" i="3" a="1"/>
  <c r="G463" i="3" a="1"/>
  <c r="K462" i="3" a="1"/>
  <c r="J463" i="3" a="1"/>
  <c r="E466" i="3" a="1"/>
  <c r="J463" i="3" l="1"/>
  <c r="G463" i="3"/>
  <c r="I463" i="3"/>
  <c r="H463" i="3"/>
  <c r="K462" i="3"/>
  <c r="L462" i="3" s="1"/>
  <c r="N464" i="3"/>
  <c r="O464" i="3"/>
  <c r="F465" i="3"/>
  <c r="E466" i="3"/>
  <c r="M466" i="3" s="1"/>
  <c r="A467" i="3"/>
  <c r="B468" i="3"/>
  <c r="I464" i="3" a="1"/>
  <c r="G464" i="3" a="1"/>
  <c r="J464" i="3" a="1"/>
  <c r="K463" i="3" a="1"/>
  <c r="H464" i="3" a="1"/>
  <c r="E467" i="3" a="1"/>
  <c r="H464" i="3" l="1"/>
  <c r="J464" i="3"/>
  <c r="G464" i="3"/>
  <c r="I464" i="3"/>
  <c r="K463" i="3"/>
  <c r="L463" i="3" s="1"/>
  <c r="N465" i="3"/>
  <c r="O465" i="3"/>
  <c r="F466" i="3"/>
  <c r="E467" i="3"/>
  <c r="M467" i="3" s="1"/>
  <c r="B469" i="3"/>
  <c r="A468" i="3"/>
  <c r="H465" i="3" a="1"/>
  <c r="J465" i="3" a="1"/>
  <c r="G465" i="3" a="1"/>
  <c r="I465" i="3" a="1"/>
  <c r="K464" i="3" a="1"/>
  <c r="E468" i="3" a="1"/>
  <c r="G465" i="3" l="1"/>
  <c r="I465" i="3"/>
  <c r="J465" i="3"/>
  <c r="K464" i="3"/>
  <c r="L464" i="3" s="1"/>
  <c r="H465" i="3"/>
  <c r="O466" i="3"/>
  <c r="F467" i="3"/>
  <c r="N466" i="3"/>
  <c r="E468" i="3"/>
  <c r="M468" i="3" s="1"/>
  <c r="A469" i="3"/>
  <c r="B470" i="3"/>
  <c r="J466" i="3" a="1"/>
  <c r="H466" i="3" a="1"/>
  <c r="I466" i="3" a="1"/>
  <c r="G466" i="3" a="1"/>
  <c r="K465" i="3" a="1"/>
  <c r="E469" i="3" a="1"/>
  <c r="I466" i="3" l="1"/>
  <c r="H466" i="3"/>
  <c r="G466" i="3"/>
  <c r="K465" i="3"/>
  <c r="L465" i="3" s="1"/>
  <c r="J466" i="3"/>
  <c r="O467" i="3"/>
  <c r="F468" i="3"/>
  <c r="N467" i="3"/>
  <c r="E469" i="3"/>
  <c r="M469" i="3" s="1"/>
  <c r="B471" i="3"/>
  <c r="A470" i="3"/>
  <c r="J467" i="3" a="1"/>
  <c r="H467" i="3" a="1"/>
  <c r="I467" i="3" a="1"/>
  <c r="G467" i="3" a="1"/>
  <c r="K466" i="3" a="1"/>
  <c r="E470" i="3" a="1"/>
  <c r="I467" i="3" l="1"/>
  <c r="H467" i="3"/>
  <c r="K466" i="3"/>
  <c r="L466" i="3" s="1"/>
  <c r="G467" i="3"/>
  <c r="J467" i="3"/>
  <c r="F469" i="3"/>
  <c r="O468" i="3"/>
  <c r="N468" i="3"/>
  <c r="E470" i="3"/>
  <c r="M470" i="3" s="1"/>
  <c r="B472" i="3"/>
  <c r="A471" i="3"/>
  <c r="H468" i="3" a="1"/>
  <c r="G468" i="3" a="1"/>
  <c r="I468" i="3" a="1"/>
  <c r="K467" i="3" a="1"/>
  <c r="J468" i="3" a="1"/>
  <c r="E471" i="3" a="1"/>
  <c r="J468" i="3" l="1"/>
  <c r="I468" i="3"/>
  <c r="G468" i="3"/>
  <c r="K467" i="3"/>
  <c r="L467" i="3" s="1"/>
  <c r="H468" i="3"/>
  <c r="O469" i="3"/>
  <c r="N469" i="3"/>
  <c r="F470" i="3"/>
  <c r="E471" i="3"/>
  <c r="M471" i="3" s="1"/>
  <c r="B473" i="3"/>
  <c r="A472" i="3"/>
  <c r="G469" i="3" a="1"/>
  <c r="H469" i="3" a="1"/>
  <c r="J469" i="3" a="1"/>
  <c r="K468" i="3" a="1"/>
  <c r="I469" i="3" a="1"/>
  <c r="E472" i="3" a="1"/>
  <c r="J469" i="3" l="1"/>
  <c r="I469" i="3"/>
  <c r="H469" i="3"/>
  <c r="G469" i="3"/>
  <c r="K468" i="3"/>
  <c r="L468" i="3" s="1"/>
  <c r="N470" i="3"/>
  <c r="F471" i="3"/>
  <c r="O470" i="3"/>
  <c r="E472" i="3"/>
  <c r="M472" i="3" s="1"/>
  <c r="A473" i="3"/>
  <c r="B474" i="3"/>
  <c r="G470" i="3" a="1"/>
  <c r="I470" i="3" a="1"/>
  <c r="J470" i="3" a="1"/>
  <c r="K469" i="3" a="1"/>
  <c r="H470" i="3" a="1"/>
  <c r="E473" i="3" a="1"/>
  <c r="H470" i="3" l="1"/>
  <c r="I470" i="3"/>
  <c r="J470" i="3"/>
  <c r="G470" i="3"/>
  <c r="K469" i="3"/>
  <c r="L469" i="3" s="1"/>
  <c r="N471" i="3"/>
  <c r="O471" i="3"/>
  <c r="F472" i="3"/>
  <c r="E473" i="3"/>
  <c r="M473" i="3" s="1"/>
  <c r="B475" i="3"/>
  <c r="A474" i="3"/>
  <c r="H471" i="3" a="1"/>
  <c r="I471" i="3" a="1"/>
  <c r="G471" i="3" a="1"/>
  <c r="K470" i="3" a="1"/>
  <c r="J471" i="3" a="1"/>
  <c r="E474" i="3" a="1"/>
  <c r="J471" i="3" l="1"/>
  <c r="G471" i="3"/>
  <c r="K470" i="3"/>
  <c r="L470" i="3" s="1"/>
  <c r="I471" i="3"/>
  <c r="H471" i="3"/>
  <c r="F473" i="3"/>
  <c r="O472" i="3"/>
  <c r="N472" i="3"/>
  <c r="E474" i="3"/>
  <c r="M474" i="3" s="1"/>
  <c r="A475" i="3"/>
  <c r="B476" i="3"/>
  <c r="I472" i="3" a="1"/>
  <c r="J472" i="3" a="1"/>
  <c r="G472" i="3" a="1"/>
  <c r="H472" i="3" a="1"/>
  <c r="K471" i="3" a="1"/>
  <c r="E475" i="3" a="1"/>
  <c r="G472" i="3" l="1"/>
  <c r="H472" i="3"/>
  <c r="J472" i="3"/>
  <c r="I472" i="3"/>
  <c r="K471" i="3"/>
  <c r="L471" i="3" s="1"/>
  <c r="N473" i="3"/>
  <c r="F474" i="3"/>
  <c r="O473" i="3"/>
  <c r="E475" i="3"/>
  <c r="M475" i="3" s="1"/>
  <c r="A476" i="3"/>
  <c r="B477" i="3"/>
  <c r="G473" i="3" a="1"/>
  <c r="H473" i="3" a="1"/>
  <c r="J473" i="3" a="1"/>
  <c r="I473" i="3" a="1"/>
  <c r="K472" i="3" a="1"/>
  <c r="E476" i="3" a="1"/>
  <c r="J473" i="3" l="1"/>
  <c r="I473" i="3"/>
  <c r="K472" i="3"/>
  <c r="L472" i="3" s="1"/>
  <c r="H473" i="3"/>
  <c r="G473" i="3"/>
  <c r="N474" i="3"/>
  <c r="O474" i="3"/>
  <c r="F475" i="3"/>
  <c r="E476" i="3"/>
  <c r="M476" i="3" s="1"/>
  <c r="A477" i="3"/>
  <c r="B478" i="3"/>
  <c r="H474" i="3" a="1"/>
  <c r="J474" i="3" a="1"/>
  <c r="I474" i="3" a="1"/>
  <c r="K473" i="3" a="1"/>
  <c r="G474" i="3" a="1"/>
  <c r="E477" i="3" a="1"/>
  <c r="G474" i="3" l="1"/>
  <c r="J474" i="3"/>
  <c r="I474" i="3"/>
  <c r="H474" i="3"/>
  <c r="K473" i="3"/>
  <c r="L473" i="3" s="1"/>
  <c r="N475" i="3"/>
  <c r="O475" i="3"/>
  <c r="F476" i="3"/>
  <c r="E477" i="3"/>
  <c r="M477" i="3" s="1"/>
  <c r="B479" i="3"/>
  <c r="A478" i="3"/>
  <c r="I475" i="3" a="1"/>
  <c r="G475" i="3" a="1"/>
  <c r="H475" i="3" a="1"/>
  <c r="K474" i="3" a="1"/>
  <c r="J475" i="3" a="1"/>
  <c r="E478" i="3" a="1"/>
  <c r="H475" i="3" l="1"/>
  <c r="G475" i="3"/>
  <c r="J475" i="3"/>
  <c r="K474" i="3"/>
  <c r="L474" i="3" s="1"/>
  <c r="I475" i="3"/>
  <c r="N476" i="3"/>
  <c r="F477" i="3"/>
  <c r="O476" i="3"/>
  <c r="E478" i="3"/>
  <c r="M478" i="3" s="1"/>
  <c r="A479" i="3"/>
  <c r="B480" i="3"/>
  <c r="J476" i="3" a="1"/>
  <c r="I476" i="3" a="1"/>
  <c r="H476" i="3" a="1"/>
  <c r="G476" i="3" a="1"/>
  <c r="K475" i="3" a="1"/>
  <c r="E479" i="3" a="1"/>
  <c r="H476" i="3" l="1"/>
  <c r="G476" i="3"/>
  <c r="I476" i="3"/>
  <c r="K475" i="3"/>
  <c r="L475" i="3" s="1"/>
  <c r="J476" i="3"/>
  <c r="N477" i="3"/>
  <c r="O477" i="3"/>
  <c r="F478" i="3"/>
  <c r="E479" i="3"/>
  <c r="M479" i="3" s="1"/>
  <c r="B481" i="3"/>
  <c r="A480" i="3"/>
  <c r="H477" i="3" a="1"/>
  <c r="G477" i="3" a="1"/>
  <c r="J477" i="3" a="1"/>
  <c r="I477" i="3" a="1"/>
  <c r="K476" i="3" a="1"/>
  <c r="E480" i="3" a="1"/>
  <c r="I477" i="3" l="1"/>
  <c r="J477" i="3"/>
  <c r="K476" i="3"/>
  <c r="L476" i="3" s="1"/>
  <c r="H477" i="3"/>
  <c r="G477" i="3"/>
  <c r="O478" i="3"/>
  <c r="N478" i="3"/>
  <c r="F479" i="3"/>
  <c r="E480" i="3"/>
  <c r="M480" i="3" s="1"/>
  <c r="B482" i="3"/>
  <c r="A481" i="3"/>
  <c r="J478" i="3" a="1"/>
  <c r="K477" i="3" a="1"/>
  <c r="H478" i="3" a="1"/>
  <c r="I478" i="3" a="1"/>
  <c r="G478" i="3" a="1"/>
  <c r="E481" i="3" a="1"/>
  <c r="G478" i="3" l="1"/>
  <c r="I478" i="3"/>
  <c r="H478" i="3"/>
  <c r="J478" i="3"/>
  <c r="K477" i="3"/>
  <c r="L477" i="3" s="1"/>
  <c r="O479" i="3"/>
  <c r="N479" i="3"/>
  <c r="F480" i="3"/>
  <c r="E481" i="3"/>
  <c r="M481" i="3" s="1"/>
  <c r="A482" i="3"/>
  <c r="B483" i="3"/>
  <c r="G479" i="3" a="1"/>
  <c r="H479" i="3" a="1"/>
  <c r="K478" i="3" a="1"/>
  <c r="J479" i="3" a="1"/>
  <c r="I479" i="3" a="1"/>
  <c r="E482" i="3" a="1"/>
  <c r="K478" i="3" l="1"/>
  <c r="L478" i="3"/>
  <c r="I479" i="3"/>
  <c r="H479" i="3"/>
  <c r="G479" i="3"/>
  <c r="J479" i="3"/>
  <c r="F481" i="3"/>
  <c r="O480" i="3"/>
  <c r="N480" i="3"/>
  <c r="E482" i="3"/>
  <c r="M482" i="3" s="1"/>
  <c r="A483" i="3"/>
  <c r="B484" i="3"/>
  <c r="G480" i="3" a="1"/>
  <c r="H480" i="3" a="1"/>
  <c r="J480" i="3" a="1"/>
  <c r="I480" i="3" a="1"/>
  <c r="K479" i="3" a="1"/>
  <c r="E483" i="3" a="1"/>
  <c r="H480" i="3" l="1"/>
  <c r="I480" i="3"/>
  <c r="J480" i="3"/>
  <c r="G480" i="3"/>
  <c r="K479" i="3"/>
  <c r="L479" i="3" s="1"/>
  <c r="O481" i="3"/>
  <c r="N481" i="3"/>
  <c r="F482" i="3"/>
  <c r="E483" i="3"/>
  <c r="M483" i="3" s="1"/>
  <c r="A484" i="3"/>
  <c r="B485" i="3"/>
  <c r="I481" i="3" a="1"/>
  <c r="J481" i="3" a="1"/>
  <c r="G481" i="3" a="1"/>
  <c r="K480" i="3" a="1"/>
  <c r="H481" i="3" a="1"/>
  <c r="E484" i="3" a="1"/>
  <c r="H481" i="3" l="1"/>
  <c r="G481" i="3"/>
  <c r="K480" i="3"/>
  <c r="L480" i="3" s="1"/>
  <c r="J481" i="3"/>
  <c r="I481" i="3"/>
  <c r="N482" i="3"/>
  <c r="F483" i="3"/>
  <c r="O482" i="3"/>
  <c r="E484" i="3"/>
  <c r="M484" i="3" s="1"/>
  <c r="A485" i="3"/>
  <c r="B486" i="3"/>
  <c r="H482" i="3" a="1"/>
  <c r="G482" i="3" a="1"/>
  <c r="J482" i="3" a="1"/>
  <c r="I482" i="3" a="1"/>
  <c r="K481" i="3" a="1"/>
  <c r="E485" i="3" a="1"/>
  <c r="I482" i="3" l="1"/>
  <c r="J482" i="3"/>
  <c r="G482" i="3"/>
  <c r="K481" i="3"/>
  <c r="L481" i="3" s="1"/>
  <c r="H482" i="3"/>
  <c r="N483" i="3"/>
  <c r="O483" i="3"/>
  <c r="F484" i="3"/>
  <c r="E485" i="3"/>
  <c r="M485" i="3" s="1"/>
  <c r="B487" i="3"/>
  <c r="A486" i="3"/>
  <c r="H483" i="3" a="1"/>
  <c r="I483" i="3" a="1"/>
  <c r="J483" i="3" a="1"/>
  <c r="G483" i="3" a="1"/>
  <c r="K482" i="3" a="1"/>
  <c r="E486" i="3" a="1"/>
  <c r="G483" i="3" l="1"/>
  <c r="J483" i="3"/>
  <c r="I483" i="3"/>
  <c r="K482" i="3"/>
  <c r="L482" i="3" s="1"/>
  <c r="H483" i="3"/>
  <c r="O484" i="3"/>
  <c r="N484" i="3"/>
  <c r="F485" i="3"/>
  <c r="E486" i="3"/>
  <c r="M486" i="3" s="1"/>
  <c r="B488" i="3"/>
  <c r="A487" i="3"/>
  <c r="J484" i="3" a="1"/>
  <c r="I484" i="3" a="1"/>
  <c r="H484" i="3" a="1"/>
  <c r="K483" i="3" a="1"/>
  <c r="G484" i="3" a="1"/>
  <c r="E487" i="3" a="1"/>
  <c r="G484" i="3" l="1"/>
  <c r="H484" i="3"/>
  <c r="I484" i="3"/>
  <c r="K483" i="3"/>
  <c r="L483" i="3" s="1"/>
  <c r="J484" i="3"/>
  <c r="O485" i="3"/>
  <c r="F486" i="3"/>
  <c r="N485" i="3"/>
  <c r="E487" i="3"/>
  <c r="M487" i="3" s="1"/>
  <c r="B489" i="3"/>
  <c r="A488" i="3"/>
  <c r="I485" i="3" a="1"/>
  <c r="G485" i="3" a="1"/>
  <c r="J485" i="3" a="1"/>
  <c r="H485" i="3" a="1"/>
  <c r="K484" i="3" a="1"/>
  <c r="E488" i="3" a="1"/>
  <c r="H485" i="3" l="1"/>
  <c r="J485" i="3"/>
  <c r="K484" i="3"/>
  <c r="L484" i="3" s="1"/>
  <c r="G485" i="3"/>
  <c r="I485" i="3"/>
  <c r="F487" i="3"/>
  <c r="O486" i="3"/>
  <c r="N486" i="3"/>
  <c r="E488" i="3"/>
  <c r="M488" i="3" s="1"/>
  <c r="A489" i="3"/>
  <c r="B490" i="3"/>
  <c r="G486" i="3" a="1"/>
  <c r="I486" i="3" a="1"/>
  <c r="J486" i="3" a="1"/>
  <c r="H486" i="3" a="1"/>
  <c r="K485" i="3" a="1"/>
  <c r="E489" i="3" a="1"/>
  <c r="H486" i="3" l="1"/>
  <c r="J486" i="3"/>
  <c r="I486" i="3"/>
  <c r="K485" i="3"/>
  <c r="L485" i="3" s="1"/>
  <c r="G486" i="3"/>
  <c r="N487" i="3"/>
  <c r="O487" i="3"/>
  <c r="F488" i="3"/>
  <c r="E489" i="3"/>
  <c r="M489" i="3" s="1"/>
  <c r="A490" i="3"/>
  <c r="B491" i="3"/>
  <c r="H487" i="3" a="1"/>
  <c r="J487" i="3" a="1"/>
  <c r="G487" i="3" a="1"/>
  <c r="K486" i="3" a="1"/>
  <c r="I487" i="3" a="1"/>
  <c r="E490" i="3" a="1"/>
  <c r="I487" i="3" l="1"/>
  <c r="J487" i="3"/>
  <c r="H487" i="3"/>
  <c r="G487" i="3"/>
  <c r="K486" i="3"/>
  <c r="L486" i="3" s="1"/>
  <c r="N488" i="3"/>
  <c r="O488" i="3"/>
  <c r="F489" i="3"/>
  <c r="E490" i="3"/>
  <c r="M490" i="3" s="1"/>
  <c r="A491" i="3"/>
  <c r="B492" i="3"/>
  <c r="H488" i="3" a="1"/>
  <c r="G488" i="3" a="1"/>
  <c r="I488" i="3" a="1"/>
  <c r="J488" i="3" a="1"/>
  <c r="K487" i="3" a="1"/>
  <c r="E491" i="3" a="1"/>
  <c r="J488" i="3" l="1"/>
  <c r="I488" i="3"/>
  <c r="G488" i="3"/>
  <c r="H488" i="3"/>
  <c r="K487" i="3"/>
  <c r="L487" i="3" s="1"/>
  <c r="N489" i="3"/>
  <c r="O489" i="3"/>
  <c r="F490" i="3"/>
  <c r="E491" i="3"/>
  <c r="M491" i="3" s="1"/>
  <c r="B493" i="3"/>
  <c r="A492" i="3"/>
  <c r="H489" i="3" a="1"/>
  <c r="I489" i="3" a="1"/>
  <c r="G489" i="3" a="1"/>
  <c r="J489" i="3" a="1"/>
  <c r="K488" i="3" a="1"/>
  <c r="E492" i="3" a="1"/>
  <c r="J489" i="3" l="1"/>
  <c r="G489" i="3"/>
  <c r="I489" i="3"/>
  <c r="H489" i="3"/>
  <c r="K488" i="3"/>
  <c r="L488" i="3" s="1"/>
  <c r="F491" i="3"/>
  <c r="O490" i="3"/>
  <c r="N490" i="3"/>
  <c r="E492" i="3"/>
  <c r="M492" i="3" s="1"/>
  <c r="B494" i="3"/>
  <c r="A493" i="3"/>
  <c r="H490" i="3" a="1"/>
  <c r="J490" i="3" a="1"/>
  <c r="I490" i="3" a="1"/>
  <c r="G490" i="3" a="1"/>
  <c r="K489" i="3" a="1"/>
  <c r="E493" i="3" a="1"/>
  <c r="G490" i="3" l="1"/>
  <c r="H490" i="3"/>
  <c r="I490" i="3"/>
  <c r="J490" i="3"/>
  <c r="K489" i="3"/>
  <c r="L489" i="3" s="1"/>
  <c r="F492" i="3"/>
  <c r="O491" i="3"/>
  <c r="N491" i="3"/>
  <c r="E493" i="3"/>
  <c r="M493" i="3" s="1"/>
  <c r="B495" i="3"/>
  <c r="A494" i="3"/>
  <c r="H491" i="3" a="1"/>
  <c r="I491" i="3" a="1"/>
  <c r="G491" i="3" a="1"/>
  <c r="K490" i="3" a="1"/>
  <c r="J491" i="3" a="1"/>
  <c r="E494" i="3" a="1"/>
  <c r="G491" i="3" l="1"/>
  <c r="I491" i="3"/>
  <c r="H491" i="3"/>
  <c r="J491" i="3"/>
  <c r="K490" i="3"/>
  <c r="L490" i="3" s="1"/>
  <c r="N492" i="3"/>
  <c r="F493" i="3"/>
  <c r="O492" i="3"/>
  <c r="E494" i="3"/>
  <c r="M494" i="3" s="1"/>
  <c r="A495" i="3"/>
  <c r="B496" i="3"/>
  <c r="I492" i="3" a="1"/>
  <c r="H492" i="3" a="1"/>
  <c r="G492" i="3" a="1"/>
  <c r="J492" i="3" a="1"/>
  <c r="K491" i="3" a="1"/>
  <c r="E495" i="3" a="1"/>
  <c r="J492" i="3" l="1"/>
  <c r="H492" i="3"/>
  <c r="G492" i="3"/>
  <c r="K491" i="3"/>
  <c r="L491" i="3" s="1"/>
  <c r="I492" i="3"/>
  <c r="O493" i="3"/>
  <c r="N493" i="3"/>
  <c r="F494" i="3"/>
  <c r="E495" i="3"/>
  <c r="M495" i="3" s="1"/>
  <c r="B497" i="3"/>
  <c r="A496" i="3"/>
  <c r="I493" i="3" a="1"/>
  <c r="J493" i="3" a="1"/>
  <c r="G493" i="3" a="1"/>
  <c r="H493" i="3" a="1"/>
  <c r="K492" i="3" a="1"/>
  <c r="E496" i="3" a="1"/>
  <c r="H493" i="3" l="1"/>
  <c r="G493" i="3"/>
  <c r="J493" i="3"/>
  <c r="I493" i="3"/>
  <c r="K492" i="3"/>
  <c r="L492" i="3" s="1"/>
  <c r="F495" i="3"/>
  <c r="O494" i="3"/>
  <c r="N494" i="3"/>
  <c r="E496" i="3"/>
  <c r="M496" i="3" s="1"/>
  <c r="A497" i="3"/>
  <c r="B498" i="3"/>
  <c r="H494" i="3" a="1"/>
  <c r="G494" i="3" a="1"/>
  <c r="J494" i="3" a="1"/>
  <c r="I494" i="3" a="1"/>
  <c r="K493" i="3" a="1"/>
  <c r="E497" i="3" a="1"/>
  <c r="I494" i="3" l="1"/>
  <c r="H494" i="3"/>
  <c r="J494" i="3"/>
  <c r="G494" i="3"/>
  <c r="K493" i="3"/>
  <c r="L493" i="3" s="1"/>
  <c r="N495" i="3"/>
  <c r="F496" i="3"/>
  <c r="O495" i="3"/>
  <c r="E497" i="3"/>
  <c r="M497" i="3" s="1"/>
  <c r="A498" i="3"/>
  <c r="B499" i="3"/>
  <c r="H495" i="3" a="1"/>
  <c r="J495" i="3" a="1"/>
  <c r="G495" i="3" a="1"/>
  <c r="K494" i="3" a="1"/>
  <c r="I495" i="3" a="1"/>
  <c r="E498" i="3" a="1"/>
  <c r="G495" i="3" l="1"/>
  <c r="I495" i="3"/>
  <c r="K494" i="3"/>
  <c r="L494" i="3" s="1"/>
  <c r="J495" i="3"/>
  <c r="H495" i="3"/>
  <c r="O496" i="3"/>
  <c r="N496" i="3"/>
  <c r="F497" i="3"/>
  <c r="E498" i="3"/>
  <c r="M498" i="3" s="1"/>
  <c r="A499" i="3"/>
  <c r="B500" i="3"/>
  <c r="G496" i="3" a="1"/>
  <c r="H496" i="3" a="1"/>
  <c r="J496" i="3" a="1"/>
  <c r="I496" i="3" a="1"/>
  <c r="K495" i="3" a="1"/>
  <c r="E499" i="3" a="1"/>
  <c r="J496" i="3" l="1"/>
  <c r="I496" i="3"/>
  <c r="K495" i="3"/>
  <c r="L495" i="3" s="1"/>
  <c r="H496" i="3"/>
  <c r="G496" i="3"/>
  <c r="O497" i="3"/>
  <c r="F498" i="3"/>
  <c r="N497" i="3"/>
  <c r="E499" i="3"/>
  <c r="M499" i="3" s="1"/>
  <c r="B501" i="3"/>
  <c r="A500" i="3"/>
  <c r="I497" i="3" a="1"/>
  <c r="G497" i="3" a="1"/>
  <c r="H497" i="3" a="1"/>
  <c r="J497" i="3" a="1"/>
  <c r="K496" i="3" a="1"/>
  <c r="E500" i="3" a="1"/>
  <c r="J497" i="3" l="1"/>
  <c r="H497" i="3"/>
  <c r="G497" i="3"/>
  <c r="I497" i="3"/>
  <c r="K496" i="3"/>
  <c r="L496" i="3" s="1"/>
  <c r="F499" i="3"/>
  <c r="O498" i="3"/>
  <c r="N498" i="3"/>
  <c r="E500" i="3"/>
  <c r="M500" i="3" s="1"/>
  <c r="B502" i="3"/>
  <c r="A501" i="3"/>
  <c r="H498" i="3" a="1"/>
  <c r="J498" i="3" a="1"/>
  <c r="I498" i="3" a="1"/>
  <c r="G498" i="3" a="1"/>
  <c r="K497" i="3" a="1"/>
  <c r="E501" i="3" a="1"/>
  <c r="G498" i="3" l="1"/>
  <c r="I498" i="3"/>
  <c r="J498" i="3"/>
  <c r="H498" i="3"/>
  <c r="K497" i="3"/>
  <c r="L497" i="3" s="1"/>
  <c r="F500" i="3"/>
  <c r="O499" i="3"/>
  <c r="N499" i="3"/>
  <c r="E501" i="3"/>
  <c r="M501" i="3" s="1"/>
  <c r="A502" i="3"/>
  <c r="B503" i="3"/>
  <c r="H499" i="3" a="1"/>
  <c r="J499" i="3" a="1"/>
  <c r="G499" i="3" a="1"/>
  <c r="K498" i="3" a="1"/>
  <c r="I499" i="3" a="1"/>
  <c r="E502" i="3" a="1"/>
  <c r="I499" i="3" l="1"/>
  <c r="G499" i="3"/>
  <c r="J499" i="3"/>
  <c r="H499" i="3"/>
  <c r="K498" i="3"/>
  <c r="L498" i="3" s="1"/>
  <c r="F501" i="3"/>
  <c r="O500" i="3"/>
  <c r="N500" i="3"/>
  <c r="E502" i="3"/>
  <c r="M502" i="3" s="1"/>
  <c r="A503" i="3"/>
  <c r="B504" i="3"/>
  <c r="H500" i="3" a="1"/>
  <c r="G500" i="3" a="1"/>
  <c r="K499" i="3" a="1"/>
  <c r="J500" i="3" a="1"/>
  <c r="I500" i="3" a="1"/>
  <c r="E503" i="3" a="1"/>
  <c r="J500" i="3" l="1"/>
  <c r="I500" i="3"/>
  <c r="G500" i="3"/>
  <c r="K499" i="3"/>
  <c r="L499" i="3" s="1"/>
  <c r="H500" i="3"/>
  <c r="N501" i="3"/>
  <c r="F502" i="3"/>
  <c r="O501" i="3"/>
  <c r="E503" i="3"/>
  <c r="M503" i="3" s="1"/>
  <c r="B505" i="3"/>
  <c r="A504" i="3"/>
  <c r="J501" i="3" a="1"/>
  <c r="I501" i="3" a="1"/>
  <c r="K500" i="3" a="1"/>
  <c r="G501" i="3" a="1"/>
  <c r="H501" i="3" a="1"/>
  <c r="E504" i="3" a="1"/>
  <c r="G501" i="3" l="1"/>
  <c r="H501" i="3"/>
  <c r="I501" i="3"/>
  <c r="J501" i="3"/>
  <c r="K500" i="3"/>
  <c r="L500" i="3" s="1"/>
  <c r="O502" i="3"/>
  <c r="N502" i="3"/>
  <c r="F503" i="3"/>
  <c r="E504" i="3"/>
  <c r="M504" i="3" s="1"/>
  <c r="A505" i="3"/>
  <c r="B506" i="3"/>
  <c r="G502" i="3" a="1"/>
  <c r="H502" i="3" a="1"/>
  <c r="I502" i="3" a="1"/>
  <c r="J502" i="3" a="1"/>
  <c r="K501" i="3" a="1"/>
  <c r="E505" i="3" a="1"/>
  <c r="J502" i="3" l="1"/>
  <c r="K501" i="3"/>
  <c r="L501" i="3" s="1"/>
  <c r="I502" i="3"/>
  <c r="H502" i="3"/>
  <c r="G502" i="3"/>
  <c r="N503" i="3"/>
  <c r="O503" i="3"/>
  <c r="F504" i="3"/>
  <c r="E505" i="3"/>
  <c r="M505" i="3" s="1"/>
  <c r="A506" i="3"/>
  <c r="B507" i="3"/>
  <c r="I503" i="3" a="1"/>
  <c r="J503" i="3" a="1"/>
  <c r="G503" i="3" a="1"/>
  <c r="H503" i="3" a="1"/>
  <c r="K502" i="3" a="1"/>
  <c r="E506" i="3" a="1"/>
  <c r="H503" i="3" l="1"/>
  <c r="G503" i="3"/>
  <c r="J503" i="3"/>
  <c r="I503" i="3"/>
  <c r="K502" i="3"/>
  <c r="L502" i="3" s="1"/>
  <c r="F505" i="3"/>
  <c r="O504" i="3"/>
  <c r="N504" i="3"/>
  <c r="E506" i="3"/>
  <c r="M506" i="3" s="1"/>
  <c r="B508" i="3"/>
  <c r="A507" i="3"/>
  <c r="G504" i="3" a="1"/>
  <c r="H504" i="3" a="1"/>
  <c r="I504" i="3" a="1"/>
  <c r="J504" i="3" a="1"/>
  <c r="K503" i="3" a="1"/>
  <c r="E507" i="3" a="1"/>
  <c r="J504" i="3" l="1"/>
  <c r="I504" i="3"/>
  <c r="H504" i="3"/>
  <c r="G504" i="3"/>
  <c r="K503" i="3"/>
  <c r="L503" i="3" s="1"/>
  <c r="N505" i="3"/>
  <c r="O505" i="3"/>
  <c r="F506" i="3"/>
  <c r="E507" i="3"/>
  <c r="M507" i="3" s="1"/>
  <c r="A508" i="3"/>
  <c r="B509" i="3"/>
  <c r="G505" i="3" a="1"/>
  <c r="H505" i="3" a="1"/>
  <c r="J505" i="3" a="1"/>
  <c r="I505" i="3" a="1"/>
  <c r="K504" i="3" a="1"/>
  <c r="E508" i="3" a="1"/>
  <c r="I505" i="3" l="1"/>
  <c r="J505" i="3"/>
  <c r="H505" i="3"/>
  <c r="G505" i="3"/>
  <c r="K504" i="3"/>
  <c r="L504" i="3" s="1"/>
  <c r="F507" i="3"/>
  <c r="N506" i="3"/>
  <c r="O506" i="3"/>
  <c r="E508" i="3"/>
  <c r="M508" i="3" s="1"/>
  <c r="A509" i="3"/>
  <c r="B510" i="3"/>
  <c r="I506" i="3" a="1"/>
  <c r="J506" i="3" a="1"/>
  <c r="H506" i="3" a="1"/>
  <c r="G506" i="3" a="1"/>
  <c r="K505" i="3" a="1"/>
  <c r="E509" i="3" a="1"/>
  <c r="G506" i="3" l="1"/>
  <c r="H506" i="3"/>
  <c r="J506" i="3"/>
  <c r="K505" i="3"/>
  <c r="L505" i="3" s="1"/>
  <c r="I506" i="3"/>
  <c r="O507" i="3"/>
  <c r="N507" i="3"/>
  <c r="F508" i="3"/>
  <c r="E509" i="3"/>
  <c r="M509" i="3" s="1"/>
  <c r="A510" i="3"/>
  <c r="B511" i="3"/>
  <c r="I507" i="3" a="1"/>
  <c r="J507" i="3" a="1"/>
  <c r="H507" i="3" a="1"/>
  <c r="G507" i="3" a="1"/>
  <c r="K506" i="3" a="1"/>
  <c r="E510" i="3" a="1"/>
  <c r="G507" i="3" l="1"/>
  <c r="H507" i="3"/>
  <c r="J507" i="3"/>
  <c r="K506" i="3"/>
  <c r="L506" i="3" s="1"/>
  <c r="I507" i="3"/>
  <c r="N508" i="3"/>
  <c r="O508" i="3"/>
  <c r="F509" i="3"/>
  <c r="E510" i="3"/>
  <c r="M510" i="3" s="1"/>
  <c r="A511" i="3"/>
  <c r="B512" i="3"/>
  <c r="J508" i="3" a="1"/>
  <c r="I508" i="3" a="1"/>
  <c r="H508" i="3" a="1"/>
  <c r="G508" i="3" a="1"/>
  <c r="K507" i="3" a="1"/>
  <c r="E511" i="3" a="1"/>
  <c r="G508" i="3" l="1"/>
  <c r="H508" i="3"/>
  <c r="K507" i="3"/>
  <c r="L507" i="3" s="1"/>
  <c r="I508" i="3"/>
  <c r="J508" i="3"/>
  <c r="F510" i="3"/>
  <c r="O509" i="3"/>
  <c r="N509" i="3"/>
  <c r="E511" i="3"/>
  <c r="M511" i="3" s="1"/>
  <c r="B513" i="3"/>
  <c r="A512" i="3"/>
  <c r="J509" i="3" a="1"/>
  <c r="I509" i="3" a="1"/>
  <c r="G509" i="3" a="1"/>
  <c r="H509" i="3" a="1"/>
  <c r="K508" i="3" a="1"/>
  <c r="E512" i="3" a="1"/>
  <c r="H509" i="3" l="1"/>
  <c r="G509" i="3"/>
  <c r="I509" i="3"/>
  <c r="K508" i="3"/>
  <c r="L508" i="3" s="1"/>
  <c r="J509" i="3"/>
  <c r="O510" i="3"/>
  <c r="N510" i="3"/>
  <c r="F511" i="3"/>
  <c r="E512" i="3"/>
  <c r="M512" i="3" s="1"/>
  <c r="B514" i="3"/>
  <c r="A513" i="3"/>
  <c r="I510" i="3" a="1"/>
  <c r="J510" i="3" a="1"/>
  <c r="H510" i="3" a="1"/>
  <c r="G510" i="3" a="1"/>
  <c r="K509" i="3" a="1"/>
  <c r="E513" i="3" a="1"/>
  <c r="G510" i="3" l="1"/>
  <c r="K509" i="3"/>
  <c r="L509" i="3" s="1"/>
  <c r="H510" i="3"/>
  <c r="J510" i="3"/>
  <c r="I510" i="3"/>
  <c r="O511" i="3"/>
  <c r="F512" i="3"/>
  <c r="N511" i="3"/>
  <c r="E513" i="3"/>
  <c r="M513" i="3" s="1"/>
  <c r="B515" i="3"/>
  <c r="A514" i="3"/>
  <c r="J511" i="3" a="1"/>
  <c r="H511" i="3" a="1"/>
  <c r="I511" i="3" a="1"/>
  <c r="G511" i="3" a="1"/>
  <c r="K510" i="3" a="1"/>
  <c r="E514" i="3" a="1"/>
  <c r="G511" i="3" l="1"/>
  <c r="I511" i="3"/>
  <c r="H511" i="3"/>
  <c r="K510" i="3"/>
  <c r="L510" i="3" s="1"/>
  <c r="J511" i="3"/>
  <c r="N512" i="3"/>
  <c r="F513" i="3"/>
  <c r="O512" i="3"/>
  <c r="E514" i="3"/>
  <c r="M514" i="3" s="1"/>
  <c r="A515" i="3"/>
  <c r="B516" i="3"/>
  <c r="I512" i="3" a="1"/>
  <c r="J512" i="3" a="1"/>
  <c r="H512" i="3" a="1"/>
  <c r="G512" i="3" a="1"/>
  <c r="K511" i="3" a="1"/>
  <c r="E515" i="3" a="1"/>
  <c r="G512" i="3" l="1"/>
  <c r="K511" i="3"/>
  <c r="L511" i="3" s="1"/>
  <c r="H512" i="3"/>
  <c r="J512" i="3"/>
  <c r="I512" i="3"/>
  <c r="N513" i="3"/>
  <c r="O513" i="3"/>
  <c r="F514" i="3"/>
  <c r="E515" i="3"/>
  <c r="M515" i="3" s="1"/>
  <c r="A516" i="3"/>
  <c r="B517" i="3"/>
  <c r="G513" i="3" a="1"/>
  <c r="J513" i="3" a="1"/>
  <c r="I513" i="3" a="1"/>
  <c r="H513" i="3" a="1"/>
  <c r="K512" i="3" a="1"/>
  <c r="E516" i="3" a="1"/>
  <c r="H513" i="3" l="1"/>
  <c r="I513" i="3"/>
  <c r="K512" i="3"/>
  <c r="L512" i="3" s="1"/>
  <c r="J513" i="3"/>
  <c r="G513" i="3"/>
  <c r="O514" i="3"/>
  <c r="N514" i="3"/>
  <c r="F515" i="3"/>
  <c r="E516" i="3"/>
  <c r="M516" i="3" s="1"/>
  <c r="B518" i="3"/>
  <c r="A517" i="3"/>
  <c r="I514" i="3" a="1"/>
  <c r="G514" i="3" a="1"/>
  <c r="H514" i="3" a="1"/>
  <c r="K513" i="3" a="1"/>
  <c r="J514" i="3" a="1"/>
  <c r="E517" i="3" a="1"/>
  <c r="J514" i="3" l="1"/>
  <c r="K513" i="3"/>
  <c r="L513" i="3" s="1"/>
  <c r="H514" i="3"/>
  <c r="G514" i="3"/>
  <c r="I514" i="3"/>
  <c r="O515" i="3"/>
  <c r="N515" i="3"/>
  <c r="F516" i="3"/>
  <c r="E517" i="3"/>
  <c r="M517" i="3" s="1"/>
  <c r="A518" i="3"/>
  <c r="B519" i="3"/>
  <c r="J515" i="3" a="1"/>
  <c r="H515" i="3" a="1"/>
  <c r="G515" i="3" a="1"/>
  <c r="I515" i="3" a="1"/>
  <c r="K514" i="3" a="1"/>
  <c r="E518" i="3" a="1"/>
  <c r="I515" i="3" l="1"/>
  <c r="G515" i="3"/>
  <c r="H515" i="3"/>
  <c r="J515" i="3"/>
  <c r="K514" i="3"/>
  <c r="L514" i="3" s="1"/>
  <c r="F517" i="3"/>
  <c r="O516" i="3"/>
  <c r="N516" i="3"/>
  <c r="E518" i="3"/>
  <c r="M518" i="3" s="1"/>
  <c r="B520" i="3"/>
  <c r="A519" i="3"/>
  <c r="J516" i="3" a="1"/>
  <c r="H516" i="3" a="1"/>
  <c r="I516" i="3" a="1"/>
  <c r="G516" i="3" a="1"/>
  <c r="K515" i="3" a="1"/>
  <c r="E519" i="3" a="1"/>
  <c r="G516" i="3" l="1"/>
  <c r="I516" i="3"/>
  <c r="K515" i="3"/>
  <c r="L515" i="3" s="1"/>
  <c r="H516" i="3"/>
  <c r="J516" i="3"/>
  <c r="N517" i="3"/>
  <c r="O517" i="3"/>
  <c r="F518" i="3"/>
  <c r="E519" i="3"/>
  <c r="M519" i="3" s="1"/>
  <c r="B521" i="3"/>
  <c r="A520" i="3"/>
  <c r="G517" i="3" a="1"/>
  <c r="H517" i="3" a="1"/>
  <c r="J517" i="3" a="1"/>
  <c r="I517" i="3" a="1"/>
  <c r="K516" i="3" a="1"/>
  <c r="E520" i="3" a="1"/>
  <c r="I517" i="3" l="1"/>
  <c r="K516" i="3"/>
  <c r="L516" i="3" s="1"/>
  <c r="J517" i="3"/>
  <c r="H517" i="3"/>
  <c r="G517" i="3"/>
  <c r="F519" i="3"/>
  <c r="O518" i="3"/>
  <c r="N518" i="3"/>
  <c r="E520" i="3"/>
  <c r="M520" i="3" s="1"/>
  <c r="A521" i="3"/>
  <c r="B522" i="3"/>
  <c r="G518" i="3" a="1"/>
  <c r="I518" i="3" a="1"/>
  <c r="H518" i="3" a="1"/>
  <c r="J518" i="3" a="1"/>
  <c r="K517" i="3" a="1"/>
  <c r="E521" i="3" a="1"/>
  <c r="J518" i="3" l="1"/>
  <c r="H518" i="3"/>
  <c r="I518" i="3"/>
  <c r="G518" i="3"/>
  <c r="K517" i="3"/>
  <c r="L517" i="3" s="1"/>
  <c r="N519" i="3"/>
  <c r="O519" i="3"/>
  <c r="F520" i="3"/>
  <c r="E521" i="3"/>
  <c r="M521" i="3" s="1"/>
  <c r="A522" i="3"/>
  <c r="B523" i="3"/>
  <c r="G519" i="3" a="1"/>
  <c r="J519" i="3" a="1"/>
  <c r="H519" i="3" a="1"/>
  <c r="I519" i="3" a="1"/>
  <c r="K518" i="3" a="1"/>
  <c r="E522" i="3" a="1"/>
  <c r="I519" i="3" l="1"/>
  <c r="H519" i="3"/>
  <c r="J519" i="3"/>
  <c r="G519" i="3"/>
  <c r="K518" i="3"/>
  <c r="L518" i="3" s="1"/>
  <c r="N520" i="3"/>
  <c r="O520" i="3"/>
  <c r="F521" i="3"/>
  <c r="E522" i="3"/>
  <c r="M522" i="3" s="1"/>
  <c r="B524" i="3"/>
  <c r="A523" i="3"/>
  <c r="J520" i="3" a="1"/>
  <c r="I520" i="3" a="1"/>
  <c r="H520" i="3" a="1"/>
  <c r="G520" i="3" a="1"/>
  <c r="K519" i="3" a="1"/>
  <c r="E523" i="3" a="1"/>
  <c r="G520" i="3" l="1"/>
  <c r="H520" i="3"/>
  <c r="I520" i="3"/>
  <c r="K519" i="3"/>
  <c r="L519" i="3" s="1"/>
  <c r="J520" i="3"/>
  <c r="N521" i="3"/>
  <c r="O521" i="3"/>
  <c r="F522" i="3"/>
  <c r="E523" i="3"/>
  <c r="M523" i="3" s="1"/>
  <c r="A524" i="3"/>
  <c r="B525" i="3"/>
  <c r="I521" i="3" a="1"/>
  <c r="J521" i="3" a="1"/>
  <c r="H521" i="3" a="1"/>
  <c r="G521" i="3" a="1"/>
  <c r="K520" i="3" a="1"/>
  <c r="E524" i="3" a="1"/>
  <c r="G521" i="3" l="1"/>
  <c r="H521" i="3"/>
  <c r="K520" i="3"/>
  <c r="L520" i="3" s="1"/>
  <c r="J521" i="3"/>
  <c r="I521" i="3"/>
  <c r="O522" i="3"/>
  <c r="N522" i="3"/>
  <c r="F523" i="3"/>
  <c r="E524" i="3"/>
  <c r="M524" i="3" s="1"/>
  <c r="A525" i="3"/>
  <c r="B526" i="3"/>
  <c r="G522" i="3" a="1"/>
  <c r="J522" i="3" a="1"/>
  <c r="I522" i="3" a="1"/>
  <c r="H522" i="3" a="1"/>
  <c r="K521" i="3" a="1"/>
  <c r="E525" i="3" a="1"/>
  <c r="H522" i="3" l="1"/>
  <c r="I522" i="3"/>
  <c r="K521" i="3"/>
  <c r="L521" i="3" s="1"/>
  <c r="J522" i="3"/>
  <c r="G522" i="3"/>
  <c r="O523" i="3"/>
  <c r="F524" i="3"/>
  <c r="N523" i="3"/>
  <c r="E525" i="3"/>
  <c r="M525" i="3" s="1"/>
  <c r="A526" i="3"/>
  <c r="B527" i="3"/>
  <c r="H523" i="3" a="1"/>
  <c r="G523" i="3" a="1"/>
  <c r="J523" i="3" a="1"/>
  <c r="K522" i="3" a="1"/>
  <c r="I523" i="3" a="1"/>
  <c r="E526" i="3" a="1"/>
  <c r="I523" i="3" l="1"/>
  <c r="K522" i="3"/>
  <c r="L522" i="3" s="1"/>
  <c r="J523" i="3"/>
  <c r="G523" i="3"/>
  <c r="H523" i="3"/>
  <c r="O524" i="3"/>
  <c r="N524" i="3"/>
  <c r="F525" i="3"/>
  <c r="E526" i="3"/>
  <c r="M526" i="3" s="1"/>
  <c r="A527" i="3"/>
  <c r="B528" i="3"/>
  <c r="I524" i="3" a="1"/>
  <c r="J524" i="3" a="1"/>
  <c r="G524" i="3" a="1"/>
  <c r="H524" i="3" a="1"/>
  <c r="K523" i="3" a="1"/>
  <c r="E527" i="3" a="1"/>
  <c r="H524" i="3" l="1"/>
  <c r="G524" i="3"/>
  <c r="J524" i="3"/>
  <c r="K523" i="3"/>
  <c r="L523" i="3" s="1"/>
  <c r="I524" i="3"/>
  <c r="N525" i="3"/>
  <c r="O525" i="3"/>
  <c r="F526" i="3"/>
  <c r="E527" i="3"/>
  <c r="M527" i="3" s="1"/>
  <c r="A528" i="3"/>
  <c r="B529" i="3"/>
  <c r="G525" i="3" a="1"/>
  <c r="H525" i="3" a="1"/>
  <c r="J525" i="3" a="1"/>
  <c r="I525" i="3" a="1"/>
  <c r="K524" i="3" a="1"/>
  <c r="E528" i="3" a="1"/>
  <c r="I525" i="3" l="1"/>
  <c r="J525" i="3"/>
  <c r="K524" i="3"/>
  <c r="L524" i="3" s="1"/>
  <c r="H525" i="3"/>
  <c r="G525" i="3"/>
  <c r="F527" i="3"/>
  <c r="O526" i="3"/>
  <c r="N526" i="3"/>
  <c r="E528" i="3"/>
  <c r="M528" i="3" s="1"/>
  <c r="A529" i="3"/>
  <c r="B530" i="3"/>
  <c r="J526" i="3" a="1"/>
  <c r="I526" i="3" a="1"/>
  <c r="G526" i="3" a="1"/>
  <c r="H526" i="3" a="1"/>
  <c r="K525" i="3" a="1"/>
  <c r="E529" i="3" a="1"/>
  <c r="H526" i="3" l="1"/>
  <c r="G526" i="3"/>
  <c r="I526" i="3"/>
  <c r="K525" i="3"/>
  <c r="L525" i="3" s="1"/>
  <c r="J526" i="3"/>
  <c r="F528" i="3"/>
  <c r="O527" i="3"/>
  <c r="N527" i="3"/>
  <c r="E529" i="3"/>
  <c r="M529" i="3" s="1"/>
  <c r="B531" i="3"/>
  <c r="A530" i="3"/>
  <c r="J527" i="3" a="1"/>
  <c r="H527" i="3" a="1"/>
  <c r="I527" i="3" a="1"/>
  <c r="G527" i="3" a="1"/>
  <c r="K526" i="3" a="1"/>
  <c r="E530" i="3" a="1"/>
  <c r="G527" i="3" l="1"/>
  <c r="K526" i="3"/>
  <c r="L526" i="3" s="1"/>
  <c r="I527" i="3"/>
  <c r="H527" i="3"/>
  <c r="J527" i="3"/>
  <c r="N528" i="3"/>
  <c r="F529" i="3"/>
  <c r="O528" i="3"/>
  <c r="E530" i="3"/>
  <c r="M530" i="3" s="1"/>
  <c r="A531" i="3"/>
  <c r="B532" i="3"/>
  <c r="J528" i="3" a="1"/>
  <c r="G528" i="3" a="1"/>
  <c r="H528" i="3" a="1"/>
  <c r="I528" i="3" a="1"/>
  <c r="K527" i="3" a="1"/>
  <c r="E531" i="3" a="1"/>
  <c r="I528" i="3" l="1"/>
  <c r="H528" i="3"/>
  <c r="K527" i="3"/>
  <c r="L527" i="3" s="1"/>
  <c r="G528" i="3"/>
  <c r="J528" i="3"/>
  <c r="N529" i="3"/>
  <c r="O529" i="3"/>
  <c r="F530" i="3"/>
  <c r="E531" i="3"/>
  <c r="M531" i="3" s="1"/>
  <c r="B533" i="3"/>
  <c r="A532" i="3"/>
  <c r="G529" i="3" a="1"/>
  <c r="H529" i="3" a="1"/>
  <c r="I529" i="3" a="1"/>
  <c r="J529" i="3" a="1"/>
  <c r="K528" i="3" a="1"/>
  <c r="E532" i="3" a="1"/>
  <c r="J529" i="3" l="1"/>
  <c r="K528" i="3"/>
  <c r="L528" i="3" s="1"/>
  <c r="I529" i="3"/>
  <c r="H529" i="3"/>
  <c r="G529" i="3"/>
  <c r="N530" i="3"/>
  <c r="O530" i="3"/>
  <c r="F531" i="3"/>
  <c r="E532" i="3"/>
  <c r="M532" i="3" s="1"/>
  <c r="A533" i="3"/>
  <c r="B534" i="3"/>
  <c r="I530" i="3" a="1"/>
  <c r="J530" i="3" a="1"/>
  <c r="G530" i="3" a="1"/>
  <c r="H530" i="3" a="1"/>
  <c r="K529" i="3" a="1"/>
  <c r="E533" i="3" a="1"/>
  <c r="H530" i="3" l="1"/>
  <c r="G530" i="3"/>
  <c r="J530" i="3"/>
  <c r="I530" i="3"/>
  <c r="K529" i="3"/>
  <c r="L529" i="3" s="1"/>
  <c r="N531" i="3"/>
  <c r="O531" i="3"/>
  <c r="F532" i="3"/>
  <c r="E533" i="3"/>
  <c r="M533" i="3" s="1"/>
  <c r="A534" i="3"/>
  <c r="B535" i="3"/>
  <c r="H531" i="3" a="1"/>
  <c r="G531" i="3" a="1"/>
  <c r="J531" i="3" a="1"/>
  <c r="I531" i="3" a="1"/>
  <c r="K530" i="3" a="1"/>
  <c r="E534" i="3" a="1"/>
  <c r="I531" i="3" l="1"/>
  <c r="J531" i="3"/>
  <c r="K530" i="3"/>
  <c r="L530" i="3" s="1"/>
  <c r="G531" i="3"/>
  <c r="H531" i="3"/>
  <c r="F533" i="3"/>
  <c r="O532" i="3"/>
  <c r="N532" i="3"/>
  <c r="E534" i="3"/>
  <c r="M534" i="3" s="1"/>
  <c r="A535" i="3"/>
  <c r="B536" i="3"/>
  <c r="G532" i="3" a="1"/>
  <c r="I532" i="3" a="1"/>
  <c r="H532" i="3" a="1"/>
  <c r="J532" i="3" a="1"/>
  <c r="K531" i="3" a="1"/>
  <c r="E535" i="3" a="1"/>
  <c r="J532" i="3" l="1"/>
  <c r="H532" i="3"/>
  <c r="I532" i="3"/>
  <c r="K531" i="3"/>
  <c r="L531" i="3" s="1"/>
  <c r="G532" i="3"/>
  <c r="N533" i="3"/>
  <c r="O533" i="3"/>
  <c r="F534" i="3"/>
  <c r="E535" i="3"/>
  <c r="M535" i="3" s="1"/>
  <c r="A536" i="3"/>
  <c r="B537" i="3"/>
  <c r="J533" i="3" a="1"/>
  <c r="G533" i="3" a="1"/>
  <c r="I533" i="3" a="1"/>
  <c r="H533" i="3" a="1"/>
  <c r="K532" i="3" a="1"/>
  <c r="E536" i="3" a="1"/>
  <c r="H533" i="3" l="1"/>
  <c r="I533" i="3"/>
  <c r="G533" i="3"/>
  <c r="J533" i="3"/>
  <c r="K532" i="3"/>
  <c r="L532" i="3" s="1"/>
  <c r="F535" i="3"/>
  <c r="O534" i="3"/>
  <c r="N534" i="3"/>
  <c r="E536" i="3"/>
  <c r="M536" i="3" s="1"/>
  <c r="A537" i="3"/>
  <c r="B538" i="3"/>
  <c r="J534" i="3" a="1"/>
  <c r="G534" i="3" a="1"/>
  <c r="H534" i="3" a="1"/>
  <c r="I534" i="3" a="1"/>
  <c r="K533" i="3" a="1"/>
  <c r="E537" i="3" a="1"/>
  <c r="I534" i="3" l="1"/>
  <c r="K533" i="3"/>
  <c r="L533" i="3" s="1"/>
  <c r="H534" i="3"/>
  <c r="G534" i="3"/>
  <c r="J534" i="3"/>
  <c r="N535" i="3"/>
  <c r="O535" i="3"/>
  <c r="F536" i="3"/>
  <c r="E537" i="3"/>
  <c r="M537" i="3" s="1"/>
  <c r="A538" i="3"/>
  <c r="B539" i="3"/>
  <c r="I535" i="3" a="1"/>
  <c r="J535" i="3" a="1"/>
  <c r="G535" i="3" a="1"/>
  <c r="H535" i="3" a="1"/>
  <c r="K534" i="3" a="1"/>
  <c r="E538" i="3" a="1"/>
  <c r="H535" i="3" l="1"/>
  <c r="G535" i="3"/>
  <c r="K534" i="3"/>
  <c r="L534" i="3" s="1"/>
  <c r="J535" i="3"/>
  <c r="I535" i="3"/>
  <c r="O536" i="3"/>
  <c r="N536" i="3"/>
  <c r="F537" i="3"/>
  <c r="E538" i="3"/>
  <c r="M538" i="3" s="1"/>
  <c r="A539" i="3"/>
  <c r="B540" i="3"/>
  <c r="G536" i="3" a="1"/>
  <c r="J536" i="3" a="1"/>
  <c r="H536" i="3" a="1"/>
  <c r="I536" i="3" a="1"/>
  <c r="K535" i="3" a="1"/>
  <c r="E539" i="3" a="1"/>
  <c r="I536" i="3" l="1"/>
  <c r="H536" i="3"/>
  <c r="K535" i="3"/>
  <c r="L535" i="3" s="1"/>
  <c r="J536" i="3"/>
  <c r="G536" i="3"/>
  <c r="N537" i="3"/>
  <c r="O537" i="3"/>
  <c r="F538" i="3"/>
  <c r="E539" i="3"/>
  <c r="M539" i="3" s="1"/>
  <c r="B541" i="3"/>
  <c r="A540" i="3"/>
  <c r="H537" i="3" a="1"/>
  <c r="I537" i="3" a="1"/>
  <c r="J537" i="3" a="1"/>
  <c r="K536" i="3" a="1"/>
  <c r="G537" i="3" a="1"/>
  <c r="E540" i="3" a="1"/>
  <c r="G537" i="3" l="1"/>
  <c r="K536" i="3"/>
  <c r="L536" i="3" s="1"/>
  <c r="J537" i="3"/>
  <c r="I537" i="3"/>
  <c r="H537" i="3"/>
  <c r="O538" i="3"/>
  <c r="F539" i="3"/>
  <c r="N538" i="3"/>
  <c r="E540" i="3"/>
  <c r="M540" i="3" s="1"/>
  <c r="A541" i="3"/>
  <c r="B542" i="3"/>
  <c r="I538" i="3" a="1"/>
  <c r="J538" i="3" a="1"/>
  <c r="H538" i="3" a="1"/>
  <c r="G538" i="3" a="1"/>
  <c r="K537" i="3" a="1"/>
  <c r="E541" i="3" a="1"/>
  <c r="G538" i="3" l="1"/>
  <c r="H538" i="3"/>
  <c r="K537" i="3"/>
  <c r="L537" i="3" s="1"/>
  <c r="J538" i="3"/>
  <c r="I538" i="3"/>
  <c r="O539" i="3"/>
  <c r="N539" i="3"/>
  <c r="F540" i="3"/>
  <c r="L540" i="3" s="1"/>
  <c r="E541" i="3"/>
  <c r="M541" i="3" s="1"/>
  <c r="A542" i="3"/>
  <c r="B543" i="3"/>
  <c r="I539" i="3" a="1"/>
  <c r="J539" i="3" a="1"/>
  <c r="G539" i="3" a="1"/>
  <c r="H539" i="3" a="1"/>
  <c r="K538" i="3" a="1"/>
  <c r="E542" i="3" a="1"/>
  <c r="H539" i="3" l="1"/>
  <c r="G539" i="3"/>
  <c r="K538" i="3"/>
  <c r="L538" i="3" s="1"/>
  <c r="J539" i="3"/>
  <c r="I539" i="3"/>
  <c r="F541" i="3"/>
  <c r="O540" i="3"/>
  <c r="N540" i="3"/>
  <c r="E542" i="3"/>
  <c r="M542" i="3" s="1"/>
  <c r="B544" i="3"/>
  <c r="A543" i="3"/>
  <c r="G540" i="3" a="1"/>
  <c r="J540" i="3" a="1"/>
  <c r="H540" i="3" a="1"/>
  <c r="I540" i="3" a="1"/>
  <c r="K539" i="3" a="1"/>
  <c r="E543" i="3" a="1"/>
  <c r="I540" i="3" l="1"/>
  <c r="H540" i="3"/>
  <c r="J540" i="3"/>
  <c r="K539" i="3"/>
  <c r="L539" i="3" s="1"/>
  <c r="G540" i="3"/>
  <c r="N541" i="3"/>
  <c r="O541" i="3"/>
  <c r="F542" i="3"/>
  <c r="E543" i="3"/>
  <c r="M543" i="3" s="1"/>
  <c r="A544" i="3"/>
  <c r="B545" i="3"/>
  <c r="K540" i="3" a="1"/>
  <c r="I541" i="3" a="1"/>
  <c r="G541" i="3" a="1"/>
  <c r="J541" i="3" a="1"/>
  <c r="H541" i="3" a="1"/>
  <c r="E544" i="3" a="1"/>
  <c r="H541" i="3" l="1"/>
  <c r="J541" i="3"/>
  <c r="K540" i="3"/>
  <c r="G541" i="3"/>
  <c r="I541" i="3"/>
  <c r="F543" i="3"/>
  <c r="N542" i="3"/>
  <c r="O542" i="3"/>
  <c r="E544" i="3"/>
  <c r="M544" i="3" s="1"/>
  <c r="A545" i="3"/>
  <c r="B546" i="3"/>
  <c r="G542" i="3" a="1"/>
  <c r="H542" i="3" a="1"/>
  <c r="J542" i="3" a="1"/>
  <c r="I542" i="3" a="1"/>
  <c r="K541" i="3" a="1"/>
  <c r="E545" i="3" a="1"/>
  <c r="I542" i="3" l="1"/>
  <c r="J542" i="3"/>
  <c r="H542" i="3"/>
  <c r="G542" i="3"/>
  <c r="K541" i="3"/>
  <c r="L541" i="3" s="1"/>
  <c r="N543" i="3"/>
  <c r="O543" i="3"/>
  <c r="F544" i="3"/>
  <c r="E545" i="3"/>
  <c r="M545" i="3" s="1"/>
  <c r="B547" i="3"/>
  <c r="A546" i="3"/>
  <c r="G543" i="3" a="1"/>
  <c r="I543" i="3" a="1"/>
  <c r="J543" i="3" a="1"/>
  <c r="H543" i="3" a="1"/>
  <c r="K542" i="3" a="1"/>
  <c r="E546" i="3" a="1"/>
  <c r="H543" i="3" l="1"/>
  <c r="J543" i="3"/>
  <c r="I543" i="3"/>
  <c r="K542" i="3"/>
  <c r="L542" i="3" s="1"/>
  <c r="G543" i="3"/>
  <c r="O544" i="3"/>
  <c r="F545" i="3"/>
  <c r="N544" i="3"/>
  <c r="E546" i="3"/>
  <c r="M546" i="3" s="1"/>
  <c r="A547" i="3"/>
  <c r="B548" i="3"/>
  <c r="I544" i="3" a="1"/>
  <c r="G544" i="3" a="1"/>
  <c r="H544" i="3" a="1"/>
  <c r="J544" i="3" a="1"/>
  <c r="K543" i="3" a="1"/>
  <c r="E547" i="3" a="1"/>
  <c r="J544" i="3" l="1"/>
  <c r="H544" i="3"/>
  <c r="G544" i="3"/>
  <c r="K543" i="3"/>
  <c r="L543" i="3" s="1"/>
  <c r="I544" i="3"/>
  <c r="N545" i="3"/>
  <c r="F546" i="3"/>
  <c r="O545" i="3"/>
  <c r="E547" i="3"/>
  <c r="M547" i="3" s="1"/>
  <c r="A548" i="3"/>
  <c r="B549" i="3"/>
  <c r="G545" i="3" a="1"/>
  <c r="J545" i="3" a="1"/>
  <c r="H545" i="3" a="1"/>
  <c r="I545" i="3" a="1"/>
  <c r="K544" i="3" a="1"/>
  <c r="E548" i="3" a="1"/>
  <c r="I545" i="3" l="1"/>
  <c r="H545" i="3"/>
  <c r="J545" i="3"/>
  <c r="G545" i="3"/>
  <c r="K544" i="3"/>
  <c r="L544" i="3" s="1"/>
  <c r="F547" i="3"/>
  <c r="N546" i="3"/>
  <c r="O546" i="3"/>
  <c r="E548" i="3"/>
  <c r="M548" i="3" s="1"/>
  <c r="A549" i="3"/>
  <c r="B550" i="3"/>
  <c r="H546" i="3" a="1"/>
  <c r="I546" i="3" a="1"/>
  <c r="G546" i="3" a="1"/>
  <c r="J546" i="3" a="1"/>
  <c r="K545" i="3" a="1"/>
  <c r="E549" i="3" a="1"/>
  <c r="G546" i="3" l="1"/>
  <c r="J546" i="3"/>
  <c r="I546" i="3"/>
  <c r="K545" i="3"/>
  <c r="L545" i="3" s="1"/>
  <c r="H546" i="3"/>
  <c r="F548" i="3"/>
  <c r="N547" i="3"/>
  <c r="O547" i="3"/>
  <c r="E549" i="3"/>
  <c r="M549" i="3" s="1"/>
  <c r="A550" i="3"/>
  <c r="B551" i="3"/>
  <c r="J547" i="3" a="1"/>
  <c r="I547" i="3" a="1"/>
  <c r="H547" i="3" a="1"/>
  <c r="G547" i="3" a="1"/>
  <c r="K546" i="3" a="1"/>
  <c r="E550" i="3" a="1"/>
  <c r="G547" i="3" l="1"/>
  <c r="H547" i="3"/>
  <c r="I547" i="3"/>
  <c r="K546" i="3"/>
  <c r="L546" i="3" s="1"/>
  <c r="J547" i="3"/>
  <c r="F549" i="3"/>
  <c r="N548" i="3"/>
  <c r="O548" i="3"/>
  <c r="E550" i="3"/>
  <c r="M550" i="3" s="1"/>
  <c r="A551" i="3"/>
  <c r="B552" i="3"/>
  <c r="H548" i="3" a="1"/>
  <c r="J548" i="3" a="1"/>
  <c r="I548" i="3" a="1"/>
  <c r="G548" i="3" a="1"/>
  <c r="K547" i="3" a="1"/>
  <c r="E551" i="3" a="1"/>
  <c r="G548" i="3" l="1"/>
  <c r="I548" i="3"/>
  <c r="J548" i="3"/>
  <c r="K547" i="3"/>
  <c r="L547" i="3" s="1"/>
  <c r="H548" i="3"/>
  <c r="N549" i="3"/>
  <c r="O549" i="3"/>
  <c r="F550" i="3"/>
  <c r="E551" i="3"/>
  <c r="M551" i="3" s="1"/>
  <c r="A552" i="3"/>
  <c r="B553" i="3"/>
  <c r="I549" i="3" a="1"/>
  <c r="J549" i="3" a="1"/>
  <c r="H549" i="3" a="1"/>
  <c r="G549" i="3" a="1"/>
  <c r="K548" i="3" a="1"/>
  <c r="E552" i="3" a="1"/>
  <c r="G549" i="3" l="1"/>
  <c r="H549" i="3"/>
  <c r="J549" i="3"/>
  <c r="K548" i="3"/>
  <c r="L548" i="3" s="1"/>
  <c r="I549" i="3"/>
  <c r="O550" i="3"/>
  <c r="F551" i="3"/>
  <c r="N550" i="3"/>
  <c r="E552" i="3"/>
  <c r="M552" i="3" s="1"/>
  <c r="B554" i="3"/>
  <c r="A553" i="3"/>
  <c r="J550" i="3" a="1"/>
  <c r="G550" i="3" a="1"/>
  <c r="I550" i="3" a="1"/>
  <c r="H550" i="3" a="1"/>
  <c r="K549" i="3" a="1"/>
  <c r="E553" i="3" a="1"/>
  <c r="H550" i="3" l="1"/>
  <c r="I550" i="3"/>
  <c r="G550" i="3"/>
  <c r="K549" i="3"/>
  <c r="L549" i="3" s="1"/>
  <c r="J550" i="3"/>
  <c r="O551" i="3"/>
  <c r="F552" i="3"/>
  <c r="N551" i="3"/>
  <c r="E553" i="3"/>
  <c r="M553" i="3" s="1"/>
  <c r="A554" i="3"/>
  <c r="B555" i="3"/>
  <c r="G551" i="3" a="1"/>
  <c r="H551" i="3" a="1"/>
  <c r="I551" i="3" a="1"/>
  <c r="J551" i="3" a="1"/>
  <c r="K550" i="3" a="1"/>
  <c r="E554" i="3" a="1"/>
  <c r="J551" i="3" l="1"/>
  <c r="K550" i="3"/>
  <c r="L550" i="3" s="1"/>
  <c r="I551" i="3"/>
  <c r="H551" i="3"/>
  <c r="G551" i="3"/>
  <c r="O552" i="3"/>
  <c r="F553" i="3"/>
  <c r="N552" i="3"/>
  <c r="E554" i="3"/>
  <c r="M554" i="3" s="1"/>
  <c r="B556" i="3"/>
  <c r="A555" i="3"/>
  <c r="H552" i="3" a="1"/>
  <c r="I552" i="3" a="1"/>
  <c r="J552" i="3" a="1"/>
  <c r="G552" i="3" a="1"/>
  <c r="K551" i="3" a="1"/>
  <c r="E555" i="3" a="1"/>
  <c r="G552" i="3" l="1"/>
  <c r="J552" i="3"/>
  <c r="I552" i="3"/>
  <c r="H552" i="3"/>
  <c r="K551" i="3"/>
  <c r="L551" i="3" s="1"/>
  <c r="O553" i="3"/>
  <c r="N553" i="3"/>
  <c r="F554" i="3"/>
  <c r="E555" i="3"/>
  <c r="M555" i="3" s="1"/>
  <c r="A556" i="3"/>
  <c r="B557" i="3"/>
  <c r="I553" i="3" a="1"/>
  <c r="J553" i="3" a="1"/>
  <c r="G553" i="3" a="1"/>
  <c r="H553" i="3" a="1"/>
  <c r="K552" i="3" a="1"/>
  <c r="E556" i="3" a="1"/>
  <c r="G553" i="3" l="1"/>
  <c r="H553" i="3"/>
  <c r="J553" i="3"/>
  <c r="K552" i="3"/>
  <c r="L552" i="3" s="1"/>
  <c r="I553" i="3"/>
  <c r="F555" i="3"/>
  <c r="O554" i="3"/>
  <c r="N554" i="3"/>
  <c r="E556" i="3"/>
  <c r="M556" i="3" s="1"/>
  <c r="A557" i="3"/>
  <c r="B558" i="3"/>
  <c r="I554" i="3" a="1"/>
  <c r="H554" i="3" a="1"/>
  <c r="G554" i="3" a="1"/>
  <c r="J554" i="3" a="1"/>
  <c r="K553" i="3" a="1"/>
  <c r="E557" i="3" a="1"/>
  <c r="J554" i="3" l="1"/>
  <c r="G554" i="3"/>
  <c r="H554" i="3"/>
  <c r="K553" i="3"/>
  <c r="L553" i="3" s="1"/>
  <c r="I554" i="3"/>
  <c r="N555" i="3"/>
  <c r="O555" i="3"/>
  <c r="F556" i="3"/>
  <c r="E557" i="3"/>
  <c r="M557" i="3" s="1"/>
  <c r="A558" i="3"/>
  <c r="B559" i="3"/>
  <c r="J555" i="3" a="1"/>
  <c r="I555" i="3" a="1"/>
  <c r="H555" i="3" a="1"/>
  <c r="G555" i="3" a="1"/>
  <c r="K554" i="3" a="1"/>
  <c r="E558" i="3" a="1"/>
  <c r="G555" i="3" l="1"/>
  <c r="H555" i="3"/>
  <c r="I555" i="3"/>
  <c r="J555" i="3"/>
  <c r="K554" i="3"/>
  <c r="L554" i="3" s="1"/>
  <c r="N556" i="3"/>
  <c r="O556" i="3"/>
  <c r="F557" i="3"/>
  <c r="E558" i="3"/>
  <c r="M558" i="3" s="1"/>
  <c r="B560" i="3"/>
  <c r="A559" i="3"/>
  <c r="H556" i="3" a="1"/>
  <c r="G556" i="3" a="1"/>
  <c r="J556" i="3" a="1"/>
  <c r="I556" i="3" a="1"/>
  <c r="K555" i="3" a="1"/>
  <c r="E559" i="3" a="1"/>
  <c r="I556" i="3" l="1"/>
  <c r="J556" i="3"/>
  <c r="K555" i="3"/>
  <c r="L555" i="3" s="1"/>
  <c r="G556" i="3"/>
  <c r="H556" i="3"/>
  <c r="N557" i="3"/>
  <c r="O557" i="3"/>
  <c r="F558" i="3"/>
  <c r="E559" i="3"/>
  <c r="M559" i="3" s="1"/>
  <c r="A560" i="3"/>
  <c r="B561" i="3"/>
  <c r="I557" i="3" a="1"/>
  <c r="H557" i="3" a="1"/>
  <c r="J557" i="3" a="1"/>
  <c r="G557" i="3" a="1"/>
  <c r="K556" i="3" a="1"/>
  <c r="E560" i="3" a="1"/>
  <c r="G557" i="3" l="1"/>
  <c r="J557" i="3"/>
  <c r="H557" i="3"/>
  <c r="K556" i="3"/>
  <c r="L556" i="3" s="1"/>
  <c r="I557" i="3"/>
  <c r="N558" i="3"/>
  <c r="O558" i="3"/>
  <c r="F559" i="3"/>
  <c r="E560" i="3"/>
  <c r="M560" i="3" s="1"/>
  <c r="A561" i="3"/>
  <c r="B562" i="3"/>
  <c r="H558" i="3" a="1"/>
  <c r="J558" i="3" a="1"/>
  <c r="G558" i="3" a="1"/>
  <c r="I558" i="3" a="1"/>
  <c r="K557" i="3" a="1"/>
  <c r="E561" i="3" a="1"/>
  <c r="I558" i="3" l="1"/>
  <c r="G558" i="3"/>
  <c r="J558" i="3"/>
  <c r="K557" i="3"/>
  <c r="L557" i="3" s="1"/>
  <c r="H558" i="3"/>
  <c r="N559" i="3"/>
  <c r="O559" i="3"/>
  <c r="F560" i="3"/>
  <c r="E561" i="3"/>
  <c r="M561" i="3" s="1"/>
  <c r="B563" i="3"/>
  <c r="A562" i="3"/>
  <c r="J559" i="3" a="1"/>
  <c r="H559" i="3" a="1"/>
  <c r="K558" i="3" a="1"/>
  <c r="G559" i="3" a="1"/>
  <c r="I559" i="3" a="1"/>
  <c r="E562" i="3" a="1"/>
  <c r="I559" i="3" l="1"/>
  <c r="G559" i="3"/>
  <c r="K558" i="3"/>
  <c r="L558" i="3" s="1"/>
  <c r="H559" i="3"/>
  <c r="J559" i="3"/>
  <c r="N560" i="3"/>
  <c r="O560" i="3"/>
  <c r="F561" i="3"/>
  <c r="E562" i="3"/>
  <c r="M562" i="3" s="1"/>
  <c r="A563" i="3"/>
  <c r="B564" i="3"/>
  <c r="G560" i="3" a="1"/>
  <c r="I560" i="3" a="1"/>
  <c r="H560" i="3" a="1"/>
  <c r="J560" i="3" a="1"/>
  <c r="K559" i="3" a="1"/>
  <c r="E563" i="3" a="1"/>
  <c r="J560" i="3" l="1"/>
  <c r="H560" i="3"/>
  <c r="K559" i="3"/>
  <c r="L559" i="3" s="1"/>
  <c r="I560" i="3"/>
  <c r="G560" i="3"/>
  <c r="N561" i="3"/>
  <c r="O561" i="3"/>
  <c r="F562" i="3"/>
  <c r="E563" i="3"/>
  <c r="M563" i="3" s="1"/>
  <c r="B565" i="3"/>
  <c r="A564" i="3"/>
  <c r="I561" i="3" a="1"/>
  <c r="J561" i="3" a="1"/>
  <c r="G561" i="3" a="1"/>
  <c r="H561" i="3" a="1"/>
  <c r="K560" i="3" a="1"/>
  <c r="E564" i="3" a="1"/>
  <c r="H561" i="3" l="1"/>
  <c r="G561" i="3"/>
  <c r="J561" i="3"/>
  <c r="I561" i="3"/>
  <c r="K560" i="3"/>
  <c r="L560" i="3" s="1"/>
  <c r="O562" i="3"/>
  <c r="N562" i="3"/>
  <c r="F563" i="3"/>
  <c r="E564" i="3"/>
  <c r="M564" i="3" s="1"/>
  <c r="A565" i="3"/>
  <c r="B566" i="3"/>
  <c r="G562" i="3" a="1"/>
  <c r="H562" i="3" a="1"/>
  <c r="J562" i="3" a="1"/>
  <c r="I562" i="3" a="1"/>
  <c r="K561" i="3" a="1"/>
  <c r="E565" i="3" a="1"/>
  <c r="I562" i="3" l="1"/>
  <c r="J562" i="3"/>
  <c r="H562" i="3"/>
  <c r="K561" i="3"/>
  <c r="L561" i="3" s="1"/>
  <c r="G562" i="3"/>
  <c r="O563" i="3"/>
  <c r="F564" i="3"/>
  <c r="N563" i="3"/>
  <c r="E565" i="3"/>
  <c r="M565" i="3" s="1"/>
  <c r="B567" i="3"/>
  <c r="A566" i="3"/>
  <c r="I563" i="3" a="1"/>
  <c r="J563" i="3" a="1"/>
  <c r="H563" i="3" a="1"/>
  <c r="G563" i="3" a="1"/>
  <c r="K562" i="3" a="1"/>
  <c r="E566" i="3" a="1"/>
  <c r="G563" i="3" l="1"/>
  <c r="H563" i="3"/>
  <c r="J563" i="3"/>
  <c r="K562" i="3"/>
  <c r="L562" i="3" s="1"/>
  <c r="I563" i="3"/>
  <c r="N564" i="3"/>
  <c r="O564" i="3"/>
  <c r="F565" i="3"/>
  <c r="E566" i="3"/>
  <c r="M566" i="3" s="1"/>
  <c r="A567" i="3"/>
  <c r="B568" i="3"/>
  <c r="I564" i="3" a="1"/>
  <c r="G564" i="3" a="1"/>
  <c r="H564" i="3" a="1"/>
  <c r="J564" i="3" a="1"/>
  <c r="K563" i="3" a="1"/>
  <c r="E567" i="3" a="1"/>
  <c r="J564" i="3" l="1"/>
  <c r="H564" i="3"/>
  <c r="G564" i="3"/>
  <c r="K563" i="3"/>
  <c r="L563" i="3" s="1"/>
  <c r="I564" i="3"/>
  <c r="O565" i="3"/>
  <c r="N565" i="3"/>
  <c r="F566" i="3"/>
  <c r="E567" i="3"/>
  <c r="M567" i="3" s="1"/>
  <c r="A568" i="3"/>
  <c r="B569" i="3"/>
  <c r="J565" i="3" a="1"/>
  <c r="G565" i="3" a="1"/>
  <c r="I565" i="3" a="1"/>
  <c r="H565" i="3" a="1"/>
  <c r="K564" i="3" a="1"/>
  <c r="E568" i="3" a="1"/>
  <c r="H565" i="3" l="1"/>
  <c r="I565" i="3"/>
  <c r="G565" i="3"/>
  <c r="J565" i="3"/>
  <c r="K564" i="3"/>
  <c r="L564" i="3" s="1"/>
  <c r="F567" i="3"/>
  <c r="O566" i="3"/>
  <c r="N566" i="3"/>
  <c r="E568" i="3"/>
  <c r="M568" i="3" s="1"/>
  <c r="A569" i="3"/>
  <c r="B570" i="3"/>
  <c r="J566" i="3" a="1"/>
  <c r="H566" i="3" a="1"/>
  <c r="I566" i="3" a="1"/>
  <c r="G566" i="3" a="1"/>
  <c r="K565" i="3" a="1"/>
  <c r="E569" i="3" a="1"/>
  <c r="G566" i="3" l="1"/>
  <c r="K565" i="3"/>
  <c r="L565" i="3" s="1"/>
  <c r="I566" i="3"/>
  <c r="H566" i="3"/>
  <c r="J566" i="3"/>
  <c r="N567" i="3"/>
  <c r="F568" i="3"/>
  <c r="O567" i="3"/>
  <c r="E569" i="3"/>
  <c r="M569" i="3" s="1"/>
  <c r="A570" i="3"/>
  <c r="B571" i="3"/>
  <c r="G567" i="3" a="1"/>
  <c r="H567" i="3" a="1"/>
  <c r="I567" i="3" a="1"/>
  <c r="J567" i="3" a="1"/>
  <c r="K566" i="3" a="1"/>
  <c r="E570" i="3" a="1"/>
  <c r="J567" i="3" l="1"/>
  <c r="I567" i="3"/>
  <c r="K566" i="3"/>
  <c r="L566" i="3" s="1"/>
  <c r="H567" i="3"/>
  <c r="G567" i="3"/>
  <c r="N568" i="3"/>
  <c r="O568" i="3"/>
  <c r="F569" i="3"/>
  <c r="E570" i="3"/>
  <c r="M570" i="3" s="1"/>
  <c r="B572" i="3"/>
  <c r="A571" i="3"/>
  <c r="H568" i="3" a="1"/>
  <c r="I568" i="3" a="1"/>
  <c r="J568" i="3" a="1"/>
  <c r="G568" i="3" a="1"/>
  <c r="K567" i="3" a="1"/>
  <c r="E571" i="3" a="1"/>
  <c r="G568" i="3" l="1"/>
  <c r="J568" i="3"/>
  <c r="I568" i="3"/>
  <c r="H568" i="3"/>
  <c r="K567" i="3"/>
  <c r="L567" i="3" s="1"/>
  <c r="O569" i="3"/>
  <c r="N569" i="3"/>
  <c r="F570" i="3"/>
  <c r="E571" i="3"/>
  <c r="M571" i="3" s="1"/>
  <c r="A572" i="3"/>
  <c r="B573" i="3"/>
  <c r="G569" i="3" a="1"/>
  <c r="H569" i="3" a="1"/>
  <c r="J569" i="3" a="1"/>
  <c r="I569" i="3" a="1"/>
  <c r="K568" i="3" a="1"/>
  <c r="E572" i="3" a="1"/>
  <c r="J569" i="3" l="1"/>
  <c r="I569" i="3"/>
  <c r="H569" i="3"/>
  <c r="K568" i="3"/>
  <c r="L568" i="3" s="1"/>
  <c r="G569" i="3"/>
  <c r="N570" i="3"/>
  <c r="O570" i="3"/>
  <c r="F571" i="3"/>
  <c r="E572" i="3"/>
  <c r="M572" i="3" s="1"/>
  <c r="A573" i="3"/>
  <c r="B574" i="3"/>
  <c r="J570" i="3" a="1"/>
  <c r="G570" i="3" a="1"/>
  <c r="I570" i="3" a="1"/>
  <c r="H570" i="3" a="1"/>
  <c r="K569" i="3" a="1"/>
  <c r="E573" i="3" a="1"/>
  <c r="I570" i="3" l="1"/>
  <c r="H570" i="3"/>
  <c r="G570" i="3"/>
  <c r="J570" i="3"/>
  <c r="K569" i="3"/>
  <c r="L569" i="3" s="1"/>
  <c r="F572" i="3"/>
  <c r="O571" i="3"/>
  <c r="N571" i="3"/>
  <c r="E573" i="3"/>
  <c r="M573" i="3" s="1"/>
  <c r="A574" i="3"/>
  <c r="B575" i="3"/>
  <c r="K570" i="3" a="1"/>
  <c r="H571" i="3" a="1"/>
  <c r="I571" i="3" a="1"/>
  <c r="J571" i="3" a="1"/>
  <c r="G571" i="3" a="1"/>
  <c r="E574" i="3" a="1"/>
  <c r="G571" i="3" l="1"/>
  <c r="J571" i="3"/>
  <c r="I571" i="3"/>
  <c r="H571" i="3"/>
  <c r="K570" i="3"/>
  <c r="L570" i="3" s="1"/>
  <c r="O572" i="3"/>
  <c r="N572" i="3"/>
  <c r="F573" i="3"/>
  <c r="E574" i="3"/>
  <c r="M574" i="3" s="1"/>
  <c r="A575" i="3"/>
  <c r="B576" i="3"/>
  <c r="K571" i="3" a="1"/>
  <c r="I572" i="3" a="1"/>
  <c r="G572" i="3" a="1"/>
  <c r="J572" i="3" a="1"/>
  <c r="H572" i="3" a="1"/>
  <c r="E575" i="3" a="1"/>
  <c r="K571" i="3" l="1"/>
  <c r="L571" i="3"/>
  <c r="H572" i="3"/>
  <c r="J572" i="3"/>
  <c r="G572" i="3"/>
  <c r="I572" i="3"/>
  <c r="O573" i="3"/>
  <c r="N573" i="3"/>
  <c r="F574" i="3"/>
  <c r="E575" i="3"/>
  <c r="M575" i="3" s="1"/>
  <c r="A576" i="3"/>
  <c r="B577" i="3"/>
  <c r="G573" i="3" a="1"/>
  <c r="H573" i="3" a="1"/>
  <c r="J573" i="3" a="1"/>
  <c r="I573" i="3" a="1"/>
  <c r="K572" i="3" a="1"/>
  <c r="E576" i="3" a="1"/>
  <c r="H573" i="3" l="1"/>
  <c r="I573" i="3"/>
  <c r="J573" i="3"/>
  <c r="K572" i="3"/>
  <c r="L572" i="3" s="1"/>
  <c r="G573" i="3"/>
  <c r="F575" i="3"/>
  <c r="O574" i="3"/>
  <c r="N574" i="3"/>
  <c r="E576" i="3"/>
  <c r="M576" i="3" s="1"/>
  <c r="A577" i="3"/>
  <c r="B578" i="3"/>
  <c r="J574" i="3" a="1"/>
  <c r="G574" i="3" a="1"/>
  <c r="I574" i="3" a="1"/>
  <c r="H574" i="3" a="1"/>
  <c r="K573" i="3" a="1"/>
  <c r="E577" i="3" a="1"/>
  <c r="H574" i="3" l="1"/>
  <c r="I574" i="3"/>
  <c r="G574" i="3"/>
  <c r="K573" i="3"/>
  <c r="L573" i="3" s="1"/>
  <c r="J574" i="3"/>
  <c r="O575" i="3"/>
  <c r="F576" i="3"/>
  <c r="N575" i="3"/>
  <c r="E577" i="3"/>
  <c r="M577" i="3" s="1"/>
  <c r="A578" i="3"/>
  <c r="B579" i="3"/>
  <c r="J575" i="3" a="1"/>
  <c r="G575" i="3" a="1"/>
  <c r="I575" i="3" a="1"/>
  <c r="H575" i="3" a="1"/>
  <c r="K574" i="3" a="1"/>
  <c r="E578" i="3" a="1"/>
  <c r="H575" i="3" l="1"/>
  <c r="I575" i="3"/>
  <c r="G575" i="3"/>
  <c r="K574" i="3"/>
  <c r="L574" i="3" s="1"/>
  <c r="J575" i="3"/>
  <c r="N576" i="3"/>
  <c r="O576" i="3"/>
  <c r="F577" i="3"/>
  <c r="E578" i="3"/>
  <c r="M578" i="3" s="1"/>
  <c r="A579" i="3"/>
  <c r="B580" i="3"/>
  <c r="I576" i="3" a="1"/>
  <c r="J576" i="3" a="1"/>
  <c r="H576" i="3" a="1"/>
  <c r="G576" i="3" a="1"/>
  <c r="K575" i="3" a="1"/>
  <c r="E579" i="3" a="1"/>
  <c r="G576" i="3" l="1"/>
  <c r="H576" i="3"/>
  <c r="K575" i="3"/>
  <c r="L575" i="3" s="1"/>
  <c r="J576" i="3"/>
  <c r="I576" i="3"/>
  <c r="O577" i="3"/>
  <c r="N577" i="3"/>
  <c r="F578" i="3"/>
  <c r="E579" i="3"/>
  <c r="M579" i="3" s="1"/>
  <c r="A580" i="3"/>
  <c r="B581" i="3"/>
  <c r="H577" i="3" a="1"/>
  <c r="J577" i="3" a="1"/>
  <c r="I577" i="3" a="1"/>
  <c r="G577" i="3" a="1"/>
  <c r="K576" i="3" a="1"/>
  <c r="E580" i="3" a="1"/>
  <c r="G577" i="3" l="1"/>
  <c r="K576" i="3"/>
  <c r="L576" i="3" s="1"/>
  <c r="I577" i="3"/>
  <c r="J577" i="3"/>
  <c r="H577" i="3"/>
  <c r="O578" i="3"/>
  <c r="F579" i="3"/>
  <c r="N578" i="3"/>
  <c r="E580" i="3"/>
  <c r="M580" i="3" s="1"/>
  <c r="A581" i="3"/>
  <c r="B582" i="3"/>
  <c r="J578" i="3" a="1"/>
  <c r="G578" i="3" a="1"/>
  <c r="I578" i="3" a="1"/>
  <c r="H578" i="3" a="1"/>
  <c r="K577" i="3" a="1"/>
  <c r="E581" i="3" a="1"/>
  <c r="H578" i="3" l="1"/>
  <c r="I578" i="3"/>
  <c r="G578" i="3"/>
  <c r="K577" i="3"/>
  <c r="L577" i="3" s="1"/>
  <c r="J578" i="3"/>
  <c r="O579" i="3"/>
  <c r="N579" i="3"/>
  <c r="F580" i="3"/>
  <c r="E581" i="3"/>
  <c r="M581" i="3" s="1"/>
  <c r="B583" i="3"/>
  <c r="A582" i="3"/>
  <c r="J579" i="3" a="1"/>
  <c r="G579" i="3" a="1"/>
  <c r="H579" i="3" a="1"/>
  <c r="I579" i="3" a="1"/>
  <c r="K578" i="3" a="1"/>
  <c r="E582" i="3" a="1"/>
  <c r="I579" i="3" l="1"/>
  <c r="K578" i="3"/>
  <c r="L578" i="3" s="1"/>
  <c r="H579" i="3"/>
  <c r="G579" i="3"/>
  <c r="J579" i="3"/>
  <c r="F581" i="3"/>
  <c r="O580" i="3"/>
  <c r="N580" i="3"/>
  <c r="E582" i="3"/>
  <c r="M582" i="3" s="1"/>
  <c r="A583" i="3"/>
  <c r="B584" i="3"/>
  <c r="I580" i="3" a="1"/>
  <c r="J580" i="3" a="1"/>
  <c r="H580" i="3" a="1"/>
  <c r="G580" i="3" a="1"/>
  <c r="K579" i="3" a="1"/>
  <c r="E583" i="3" a="1"/>
  <c r="G580" i="3" l="1"/>
  <c r="H580" i="3"/>
  <c r="J580" i="3"/>
  <c r="I580" i="3"/>
  <c r="K579" i="3"/>
  <c r="L579" i="3" s="1"/>
  <c r="N581" i="3"/>
  <c r="O581" i="3"/>
  <c r="F582" i="3"/>
  <c r="E583" i="3"/>
  <c r="M583" i="3" s="1"/>
  <c r="A584" i="3"/>
  <c r="B585" i="3"/>
  <c r="I581" i="3" a="1"/>
  <c r="J581" i="3" a="1"/>
  <c r="G581" i="3" a="1"/>
  <c r="H581" i="3" a="1"/>
  <c r="K580" i="3" a="1"/>
  <c r="E584" i="3" a="1"/>
  <c r="H581" i="3" l="1"/>
  <c r="I581" i="3"/>
  <c r="K580" i="3"/>
  <c r="L580" i="3" s="1"/>
  <c r="G581" i="3"/>
  <c r="J581" i="3"/>
  <c r="N582" i="3"/>
  <c r="O582" i="3"/>
  <c r="F583" i="3"/>
  <c r="E584" i="3"/>
  <c r="M584" i="3" s="1"/>
  <c r="B586" i="3"/>
  <c r="A585" i="3"/>
  <c r="H582" i="3" a="1"/>
  <c r="I582" i="3" a="1"/>
  <c r="G582" i="3" a="1"/>
  <c r="J582" i="3" a="1"/>
  <c r="K581" i="3" a="1"/>
  <c r="E585" i="3" a="1"/>
  <c r="J582" i="3" l="1"/>
  <c r="K581" i="3"/>
  <c r="L581" i="3" s="1"/>
  <c r="G582" i="3"/>
  <c r="I582" i="3"/>
  <c r="H582" i="3"/>
  <c r="F584" i="3"/>
  <c r="O583" i="3"/>
  <c r="N583" i="3"/>
  <c r="E585" i="3"/>
  <c r="M585" i="3" s="1"/>
  <c r="A586" i="3"/>
  <c r="B587" i="3"/>
  <c r="H583" i="3" a="1"/>
  <c r="I583" i="3" a="1"/>
  <c r="J583" i="3" a="1"/>
  <c r="G583" i="3" a="1"/>
  <c r="K582" i="3" a="1"/>
  <c r="E586" i="3" a="1"/>
  <c r="G583" i="3" l="1"/>
  <c r="J583" i="3"/>
  <c r="I583" i="3"/>
  <c r="H583" i="3"/>
  <c r="K582" i="3"/>
  <c r="L582" i="3" s="1"/>
  <c r="F585" i="3"/>
  <c r="O584" i="3"/>
  <c r="N584" i="3"/>
  <c r="E586" i="3"/>
  <c r="M586" i="3" s="1"/>
  <c r="A587" i="3"/>
  <c r="B588" i="3"/>
  <c r="H584" i="3" a="1"/>
  <c r="J584" i="3" a="1"/>
  <c r="G584" i="3" a="1"/>
  <c r="I584" i="3" a="1"/>
  <c r="K583" i="3" a="1"/>
  <c r="E587" i="3" a="1"/>
  <c r="I584" i="3" l="1"/>
  <c r="G584" i="3"/>
  <c r="J584" i="3"/>
  <c r="K583" i="3"/>
  <c r="L583" i="3" s="1"/>
  <c r="H584" i="3"/>
  <c r="F586" i="3"/>
  <c r="O585" i="3"/>
  <c r="N585" i="3"/>
  <c r="E587" i="3"/>
  <c r="M587" i="3" s="1"/>
  <c r="A588" i="3"/>
  <c r="B589" i="3"/>
  <c r="H585" i="3" a="1"/>
  <c r="J585" i="3" a="1"/>
  <c r="I585" i="3" a="1"/>
  <c r="G585" i="3" a="1"/>
  <c r="K584" i="3" a="1"/>
  <c r="E588" i="3" a="1"/>
  <c r="G585" i="3" l="1"/>
  <c r="I585" i="3"/>
  <c r="J585" i="3"/>
  <c r="H585" i="3"/>
  <c r="K584" i="3"/>
  <c r="L584" i="3" s="1"/>
  <c r="N586" i="3"/>
  <c r="F587" i="3"/>
  <c r="O586" i="3"/>
  <c r="E588" i="3"/>
  <c r="M588" i="3" s="1"/>
  <c r="A589" i="3"/>
  <c r="B590" i="3"/>
  <c r="H586" i="3" a="1"/>
  <c r="G586" i="3" a="1"/>
  <c r="J586" i="3" a="1"/>
  <c r="I586" i="3" a="1"/>
  <c r="K585" i="3" a="1"/>
  <c r="E589" i="3" a="1"/>
  <c r="I586" i="3" l="1"/>
  <c r="J586" i="3"/>
  <c r="G586" i="3"/>
  <c r="K585" i="3"/>
  <c r="L585" i="3" s="1"/>
  <c r="H586" i="3"/>
  <c r="O587" i="3"/>
  <c r="N587" i="3"/>
  <c r="F588" i="3"/>
  <c r="E589" i="3"/>
  <c r="M589" i="3" s="1"/>
  <c r="B591" i="3"/>
  <c r="A590" i="3"/>
  <c r="I587" i="3" a="1"/>
  <c r="J587" i="3" a="1"/>
  <c r="H587" i="3" a="1"/>
  <c r="G587" i="3" a="1"/>
  <c r="K586" i="3" a="1"/>
  <c r="E590" i="3" a="1"/>
  <c r="G587" i="3" l="1"/>
  <c r="H587" i="3"/>
  <c r="J587" i="3"/>
  <c r="K586" i="3"/>
  <c r="L586" i="3" s="1"/>
  <c r="I587" i="3"/>
  <c r="N588" i="3"/>
  <c r="O588" i="3"/>
  <c r="F589" i="3"/>
  <c r="E590" i="3"/>
  <c r="M590" i="3" s="1"/>
  <c r="B592" i="3"/>
  <c r="A591" i="3"/>
  <c r="G588" i="3" a="1"/>
  <c r="J588" i="3" a="1"/>
  <c r="I588" i="3" a="1"/>
  <c r="H588" i="3" a="1"/>
  <c r="K587" i="3" a="1"/>
  <c r="E591" i="3" a="1"/>
  <c r="H588" i="3" l="1"/>
  <c r="I588" i="3"/>
  <c r="K587" i="3"/>
  <c r="L587" i="3" s="1"/>
  <c r="J588" i="3"/>
  <c r="G588" i="3"/>
  <c r="F590" i="3"/>
  <c r="O589" i="3"/>
  <c r="N589" i="3"/>
  <c r="E591" i="3"/>
  <c r="M591" i="3" s="1"/>
  <c r="B593" i="3"/>
  <c r="A592" i="3"/>
  <c r="J589" i="3" a="1"/>
  <c r="I589" i="3" a="1"/>
  <c r="H589" i="3" a="1"/>
  <c r="G589" i="3" a="1"/>
  <c r="K588" i="3" a="1"/>
  <c r="E592" i="3" a="1"/>
  <c r="G589" i="3" l="1"/>
  <c r="H589" i="3"/>
  <c r="K588" i="3"/>
  <c r="L588" i="3" s="1"/>
  <c r="I589" i="3"/>
  <c r="J589" i="3"/>
  <c r="F591" i="3"/>
  <c r="O590" i="3"/>
  <c r="N590" i="3"/>
  <c r="E592" i="3"/>
  <c r="M592" i="3" s="1"/>
  <c r="A593" i="3"/>
  <c r="B594" i="3"/>
  <c r="H590" i="3" a="1"/>
  <c r="J590" i="3" a="1"/>
  <c r="G590" i="3" a="1"/>
  <c r="I590" i="3" a="1"/>
  <c r="K589" i="3" a="1"/>
  <c r="E593" i="3" a="1"/>
  <c r="I590" i="3" l="1"/>
  <c r="G590" i="3"/>
  <c r="K589" i="3"/>
  <c r="L589" i="3" s="1"/>
  <c r="J590" i="3"/>
  <c r="H590" i="3"/>
  <c r="O591" i="3"/>
  <c r="N591" i="3"/>
  <c r="F592" i="3"/>
  <c r="E593" i="3"/>
  <c r="M593" i="3" s="1"/>
  <c r="B595" i="3"/>
  <c r="A594" i="3"/>
  <c r="H591" i="3" a="1"/>
  <c r="I591" i="3" a="1"/>
  <c r="G591" i="3" a="1"/>
  <c r="J591" i="3" a="1"/>
  <c r="K590" i="3" a="1"/>
  <c r="E594" i="3" a="1"/>
  <c r="K590" i="3" l="1"/>
  <c r="L590" i="3" s="1"/>
  <c r="J591" i="3"/>
  <c r="G591" i="3"/>
  <c r="I591" i="3"/>
  <c r="H591" i="3"/>
  <c r="F593" i="3"/>
  <c r="O592" i="3"/>
  <c r="N592" i="3"/>
  <c r="E594" i="3"/>
  <c r="M594" i="3" s="1"/>
  <c r="A595" i="3"/>
  <c r="B596" i="3"/>
  <c r="H592" i="3" a="1"/>
  <c r="J592" i="3" a="1"/>
  <c r="G592" i="3" a="1"/>
  <c r="I592" i="3" a="1"/>
  <c r="K591" i="3" a="1"/>
  <c r="E595" i="3" a="1"/>
  <c r="I592" i="3" l="1"/>
  <c r="G592" i="3"/>
  <c r="J592" i="3"/>
  <c r="K591" i="3"/>
  <c r="L591" i="3" s="1"/>
  <c r="H592" i="3"/>
  <c r="O593" i="3"/>
  <c r="N593" i="3"/>
  <c r="F594" i="3"/>
  <c r="E595" i="3"/>
  <c r="M595" i="3" s="1"/>
  <c r="B597" i="3"/>
  <c r="A596" i="3"/>
  <c r="H593" i="3" a="1"/>
  <c r="J593" i="3" a="1"/>
  <c r="I593" i="3" a="1"/>
  <c r="G593" i="3" a="1"/>
  <c r="K592" i="3" a="1"/>
  <c r="E596" i="3" a="1"/>
  <c r="I593" i="3" l="1"/>
  <c r="G593" i="3"/>
  <c r="K592" i="3"/>
  <c r="L592" i="3" s="1"/>
  <c r="J593" i="3"/>
  <c r="H593" i="3"/>
  <c r="N594" i="3"/>
  <c r="O594" i="3"/>
  <c r="F595" i="3"/>
  <c r="E596" i="3"/>
  <c r="M596" i="3" s="1"/>
  <c r="A597" i="3"/>
  <c r="B598" i="3"/>
  <c r="H594" i="3" a="1"/>
  <c r="J594" i="3" a="1"/>
  <c r="I594" i="3" a="1"/>
  <c r="G594" i="3" a="1"/>
  <c r="K593" i="3" a="1"/>
  <c r="E597" i="3" a="1"/>
  <c r="I594" i="3" l="1"/>
  <c r="G594" i="3"/>
  <c r="K593" i="3"/>
  <c r="L593" i="3" s="1"/>
  <c r="J594" i="3"/>
  <c r="H594" i="3"/>
  <c r="O595" i="3"/>
  <c r="F596" i="3"/>
  <c r="N595" i="3"/>
  <c r="E597" i="3"/>
  <c r="M597" i="3" s="1"/>
  <c r="A598" i="3"/>
  <c r="B599" i="3"/>
  <c r="J595" i="3" a="1"/>
  <c r="I595" i="3" a="1"/>
  <c r="G595" i="3" a="1"/>
  <c r="H595" i="3" a="1"/>
  <c r="K594" i="3" a="1"/>
  <c r="E598" i="3" a="1"/>
  <c r="H595" i="3" l="1"/>
  <c r="K594" i="3"/>
  <c r="L594" i="3" s="1"/>
  <c r="G595" i="3"/>
  <c r="I595" i="3"/>
  <c r="J595" i="3"/>
  <c r="N596" i="3"/>
  <c r="O596" i="3"/>
  <c r="F597" i="3"/>
  <c r="E598" i="3"/>
  <c r="M598" i="3" s="1"/>
  <c r="A599" i="3"/>
  <c r="B600" i="3"/>
  <c r="I596" i="3" a="1"/>
  <c r="H596" i="3" a="1"/>
  <c r="J596" i="3" a="1"/>
  <c r="G596" i="3" a="1"/>
  <c r="K595" i="3" a="1"/>
  <c r="E599" i="3" a="1"/>
  <c r="G596" i="3" l="1"/>
  <c r="K595" i="3"/>
  <c r="L595" i="3" s="1"/>
  <c r="J596" i="3"/>
  <c r="H596" i="3"/>
  <c r="I596" i="3"/>
  <c r="F598" i="3"/>
  <c r="O597" i="3"/>
  <c r="N597" i="3"/>
  <c r="E599" i="3"/>
  <c r="M599" i="3" s="1"/>
  <c r="A600" i="3"/>
  <c r="B601" i="3"/>
  <c r="I597" i="3" a="1"/>
  <c r="H597" i="3" a="1"/>
  <c r="G597" i="3" a="1"/>
  <c r="J597" i="3" a="1"/>
  <c r="K596" i="3" a="1"/>
  <c r="E600" i="3" a="1"/>
  <c r="J597" i="3" l="1"/>
  <c r="G597" i="3"/>
  <c r="H597" i="3"/>
  <c r="I597" i="3"/>
  <c r="K596" i="3"/>
  <c r="L596" i="3" s="1"/>
  <c r="F599" i="3"/>
  <c r="O598" i="3"/>
  <c r="N598" i="3"/>
  <c r="E600" i="3"/>
  <c r="M600" i="3" s="1"/>
  <c r="B602" i="3"/>
  <c r="A601" i="3"/>
  <c r="G598" i="3" a="1"/>
  <c r="H598" i="3" a="1"/>
  <c r="J598" i="3" a="1"/>
  <c r="I598" i="3" a="1"/>
  <c r="K597" i="3" a="1"/>
  <c r="E601" i="3" a="1"/>
  <c r="I598" i="3" l="1"/>
  <c r="J598" i="3"/>
  <c r="H598" i="3"/>
  <c r="G598" i="3"/>
  <c r="K597" i="3"/>
  <c r="L597" i="3" s="1"/>
  <c r="N599" i="3"/>
  <c r="O599" i="3"/>
  <c r="F600" i="3"/>
  <c r="E601" i="3"/>
  <c r="M601" i="3" s="1"/>
  <c r="A602" i="3"/>
  <c r="B603" i="3"/>
  <c r="G599" i="3" a="1"/>
  <c r="H599" i="3" a="1"/>
  <c r="J599" i="3" a="1"/>
  <c r="I599" i="3" a="1"/>
  <c r="K598" i="3" a="1"/>
  <c r="E602" i="3" a="1"/>
  <c r="I599" i="3" l="1"/>
  <c r="J599" i="3"/>
  <c r="H599" i="3"/>
  <c r="K598" i="3"/>
  <c r="L598" i="3" s="1"/>
  <c r="G599" i="3"/>
  <c r="O600" i="3"/>
  <c r="N600" i="3"/>
  <c r="F601" i="3"/>
  <c r="E602" i="3"/>
  <c r="M602" i="3" s="1"/>
  <c r="B604" i="3"/>
  <c r="A603" i="3"/>
  <c r="G600" i="3" a="1"/>
  <c r="H600" i="3" a="1"/>
  <c r="J600" i="3" a="1"/>
  <c r="I600" i="3" a="1"/>
  <c r="K599" i="3" a="1"/>
  <c r="E603" i="3" a="1"/>
  <c r="I600" i="3" l="1"/>
  <c r="J600" i="3"/>
  <c r="H600" i="3"/>
  <c r="G600" i="3"/>
  <c r="K599" i="3"/>
  <c r="L599" i="3" s="1"/>
  <c r="F602" i="3"/>
  <c r="L602" i="3" s="1"/>
  <c r="O601" i="3"/>
  <c r="N601" i="3"/>
  <c r="E603" i="3"/>
  <c r="M603" i="3" s="1"/>
  <c r="A604" i="3"/>
  <c r="B605" i="3"/>
  <c r="H601" i="3" a="1"/>
  <c r="G601" i="3" a="1"/>
  <c r="J601" i="3" a="1"/>
  <c r="I601" i="3" a="1"/>
  <c r="K600" i="3" a="1"/>
  <c r="E604" i="3" a="1"/>
  <c r="I601" i="3" l="1"/>
  <c r="K600" i="3"/>
  <c r="L600" i="3" s="1"/>
  <c r="J601" i="3"/>
  <c r="G601" i="3"/>
  <c r="H601" i="3"/>
  <c r="O602" i="3"/>
  <c r="F603" i="3"/>
  <c r="N602" i="3"/>
  <c r="E604" i="3"/>
  <c r="M604" i="3" s="1"/>
  <c r="A605" i="3"/>
  <c r="B606" i="3"/>
  <c r="J602" i="3" a="1"/>
  <c r="G602" i="3" a="1"/>
  <c r="I602" i="3" a="1"/>
  <c r="H602" i="3" a="1"/>
  <c r="K601" i="3" a="1"/>
  <c r="E605" i="3" a="1"/>
  <c r="H602" i="3" l="1"/>
  <c r="I602" i="3"/>
  <c r="G602" i="3"/>
  <c r="K601" i="3"/>
  <c r="L601" i="3" s="1"/>
  <c r="J602" i="3"/>
  <c r="F604" i="3"/>
  <c r="O603" i="3"/>
  <c r="N603" i="3"/>
  <c r="E605" i="3"/>
  <c r="M605" i="3" s="1"/>
  <c r="A606" i="3"/>
  <c r="B607" i="3"/>
  <c r="K602" i="3" a="1"/>
  <c r="G603" i="3" a="1"/>
  <c r="I603" i="3" a="1"/>
  <c r="H603" i="3" a="1"/>
  <c r="J603" i="3" a="1"/>
  <c r="E606" i="3" a="1"/>
  <c r="J603" i="3" l="1"/>
  <c r="H603" i="3"/>
  <c r="I603" i="3"/>
  <c r="K602" i="3"/>
  <c r="G603" i="3"/>
  <c r="F605" i="3"/>
  <c r="O604" i="3"/>
  <c r="N604" i="3"/>
  <c r="E606" i="3"/>
  <c r="M606" i="3" s="1"/>
  <c r="A607" i="3"/>
  <c r="B608" i="3"/>
  <c r="J604" i="3" a="1"/>
  <c r="G604" i="3" a="1"/>
  <c r="H604" i="3" a="1"/>
  <c r="I604" i="3" a="1"/>
  <c r="K603" i="3" a="1"/>
  <c r="E607" i="3" a="1"/>
  <c r="I604" i="3" l="1"/>
  <c r="H604" i="3"/>
  <c r="G604" i="3"/>
  <c r="J604" i="3"/>
  <c r="K603" i="3"/>
  <c r="L603" i="3" s="1"/>
  <c r="O605" i="3"/>
  <c r="N605" i="3"/>
  <c r="F606" i="3"/>
  <c r="E607" i="3"/>
  <c r="M607" i="3" s="1"/>
  <c r="B609" i="3"/>
  <c r="A608" i="3"/>
  <c r="I605" i="3" a="1"/>
  <c r="J605" i="3" a="1"/>
  <c r="H605" i="3" a="1"/>
  <c r="G605" i="3" a="1"/>
  <c r="K604" i="3" a="1"/>
  <c r="E608" i="3" a="1"/>
  <c r="G605" i="3" l="1"/>
  <c r="H605" i="3"/>
  <c r="K604" i="3"/>
  <c r="L604" i="3" s="1"/>
  <c r="J605" i="3"/>
  <c r="I605" i="3"/>
  <c r="N606" i="3"/>
  <c r="O606" i="3"/>
  <c r="F607" i="3"/>
  <c r="E608" i="3"/>
  <c r="M608" i="3" s="1"/>
  <c r="B610" i="3"/>
  <c r="A609" i="3"/>
  <c r="I606" i="3" a="1"/>
  <c r="J606" i="3" a="1"/>
  <c r="G606" i="3" a="1"/>
  <c r="H606" i="3" a="1"/>
  <c r="K605" i="3" a="1"/>
  <c r="E609" i="3" a="1"/>
  <c r="H606" i="3" l="1"/>
  <c r="G606" i="3"/>
  <c r="K605" i="3"/>
  <c r="L605" i="3" s="1"/>
  <c r="J606" i="3"/>
  <c r="I606" i="3"/>
  <c r="F608" i="3"/>
  <c r="O607" i="3"/>
  <c r="N607" i="3"/>
  <c r="E609" i="3"/>
  <c r="M609" i="3" s="1"/>
  <c r="B611" i="3"/>
  <c r="A610" i="3"/>
  <c r="J607" i="3" a="1"/>
  <c r="I607" i="3" a="1"/>
  <c r="H607" i="3" a="1"/>
  <c r="G607" i="3" a="1"/>
  <c r="K606" i="3" a="1"/>
  <c r="E610" i="3" a="1"/>
  <c r="G607" i="3" l="1"/>
  <c r="H607" i="3"/>
  <c r="I607" i="3"/>
  <c r="K606" i="3"/>
  <c r="L606" i="3" s="1"/>
  <c r="J607" i="3"/>
  <c r="O608" i="3"/>
  <c r="N608" i="3"/>
  <c r="F609" i="3"/>
  <c r="E610" i="3"/>
  <c r="M610" i="3" s="1"/>
  <c r="A611" i="3"/>
  <c r="B612" i="3"/>
  <c r="G608" i="3" a="1"/>
  <c r="H608" i="3" a="1"/>
  <c r="J608" i="3" a="1"/>
  <c r="I608" i="3" a="1"/>
  <c r="K607" i="3" a="1"/>
  <c r="E611" i="3" a="1"/>
  <c r="I608" i="3" l="1"/>
  <c r="J608" i="3"/>
  <c r="K607" i="3"/>
  <c r="L607" i="3" s="1"/>
  <c r="H608" i="3"/>
  <c r="G608" i="3"/>
  <c r="O609" i="3"/>
  <c r="F610" i="3"/>
  <c r="N609" i="3"/>
  <c r="E611" i="3"/>
  <c r="M611" i="3" s="1"/>
  <c r="A612" i="3"/>
  <c r="B613" i="3"/>
  <c r="I609" i="3" a="1"/>
  <c r="G609" i="3" a="1"/>
  <c r="J609" i="3" a="1"/>
  <c r="H609" i="3" a="1"/>
  <c r="K608" i="3" a="1"/>
  <c r="E612" i="3" a="1"/>
  <c r="H609" i="3" l="1"/>
  <c r="J609" i="3"/>
  <c r="G609" i="3"/>
  <c r="I609" i="3"/>
  <c r="K608" i="3"/>
  <c r="L608" i="3" s="1"/>
  <c r="F611" i="3"/>
  <c r="O610" i="3"/>
  <c r="N610" i="3"/>
  <c r="E612" i="3"/>
  <c r="M612" i="3" s="1"/>
  <c r="A613" i="3"/>
  <c r="B614" i="3"/>
  <c r="I610" i="3" a="1"/>
  <c r="H610" i="3" a="1"/>
  <c r="J610" i="3" a="1"/>
  <c r="G610" i="3" a="1"/>
  <c r="K609" i="3" a="1"/>
  <c r="E613" i="3" a="1"/>
  <c r="G610" i="3" l="1"/>
  <c r="J610" i="3"/>
  <c r="H610" i="3"/>
  <c r="K609" i="3"/>
  <c r="L609" i="3" s="1"/>
  <c r="I610" i="3"/>
  <c r="O611" i="3"/>
  <c r="F612" i="3"/>
  <c r="N611" i="3"/>
  <c r="E613" i="3"/>
  <c r="M613" i="3" s="1"/>
  <c r="B615" i="3"/>
  <c r="A614" i="3"/>
  <c r="J611" i="3" a="1"/>
  <c r="I611" i="3" a="1"/>
  <c r="H611" i="3" a="1"/>
  <c r="G611" i="3" a="1"/>
  <c r="K610" i="3" a="1"/>
  <c r="E614" i="3" a="1"/>
  <c r="G611" i="3" l="1"/>
  <c r="H611" i="3"/>
  <c r="I611" i="3"/>
  <c r="K610" i="3"/>
  <c r="L610" i="3" s="1"/>
  <c r="J611" i="3"/>
  <c r="N612" i="3"/>
  <c r="O612" i="3"/>
  <c r="F613" i="3"/>
  <c r="E614" i="3"/>
  <c r="M614" i="3" s="1"/>
  <c r="B616" i="3"/>
  <c r="A615" i="3"/>
  <c r="H612" i="3" a="1"/>
  <c r="I612" i="3" a="1"/>
  <c r="G612" i="3" a="1"/>
  <c r="J612" i="3" a="1"/>
  <c r="K611" i="3" a="1"/>
  <c r="E615" i="3" a="1"/>
  <c r="J612" i="3" l="1"/>
  <c r="K611" i="3"/>
  <c r="L611" i="3" s="1"/>
  <c r="G612" i="3"/>
  <c r="I612" i="3"/>
  <c r="H612" i="3"/>
  <c r="N613" i="3"/>
  <c r="F614" i="3"/>
  <c r="O613" i="3"/>
  <c r="E615" i="3"/>
  <c r="M615" i="3" s="1"/>
  <c r="A616" i="3"/>
  <c r="B617" i="3"/>
  <c r="I613" i="3" a="1"/>
  <c r="J613" i="3" a="1"/>
  <c r="H613" i="3" a="1"/>
  <c r="G613" i="3" a="1"/>
  <c r="K612" i="3" a="1"/>
  <c r="E616" i="3" a="1"/>
  <c r="G613" i="3" l="1"/>
  <c r="H613" i="3"/>
  <c r="J613" i="3"/>
  <c r="I613" i="3"/>
  <c r="K612" i="3"/>
  <c r="L612" i="3" s="1"/>
  <c r="N614" i="3"/>
  <c r="O614" i="3"/>
  <c r="F615" i="3"/>
  <c r="E616" i="3"/>
  <c r="M616" i="3" s="1"/>
  <c r="A617" i="3"/>
  <c r="B618" i="3"/>
  <c r="G614" i="3" a="1"/>
  <c r="H614" i="3" a="1"/>
  <c r="J614" i="3" a="1"/>
  <c r="I614" i="3" a="1"/>
  <c r="K613" i="3" a="1"/>
  <c r="E617" i="3" a="1"/>
  <c r="I614" i="3" l="1"/>
  <c r="J614" i="3"/>
  <c r="K613" i="3"/>
  <c r="L613" i="3" s="1"/>
  <c r="H614" i="3"/>
  <c r="G614" i="3"/>
  <c r="N615" i="3"/>
  <c r="O615" i="3"/>
  <c r="F616" i="3"/>
  <c r="E617" i="3"/>
  <c r="M617" i="3" s="1"/>
  <c r="B619" i="3"/>
  <c r="A618" i="3"/>
  <c r="H615" i="3" a="1"/>
  <c r="I615" i="3" a="1"/>
  <c r="G615" i="3" a="1"/>
  <c r="J615" i="3" a="1"/>
  <c r="K614" i="3" a="1"/>
  <c r="E618" i="3" a="1"/>
  <c r="J615" i="3" l="1"/>
  <c r="G615" i="3"/>
  <c r="I615" i="3"/>
  <c r="K614" i="3"/>
  <c r="L614" i="3" s="1"/>
  <c r="H615" i="3"/>
  <c r="F617" i="3"/>
  <c r="O616" i="3"/>
  <c r="N616" i="3"/>
  <c r="E618" i="3"/>
  <c r="M618" i="3" s="1"/>
  <c r="A619" i="3"/>
  <c r="B620" i="3"/>
  <c r="I616" i="3" a="1"/>
  <c r="H616" i="3" a="1"/>
  <c r="G616" i="3" a="1"/>
  <c r="J616" i="3" a="1"/>
  <c r="K615" i="3" a="1"/>
  <c r="E619" i="3" a="1"/>
  <c r="G616" i="3" l="1"/>
  <c r="J616" i="3"/>
  <c r="H616" i="3"/>
  <c r="I616" i="3"/>
  <c r="K615" i="3"/>
  <c r="L615" i="3" s="1"/>
  <c r="O617" i="3"/>
  <c r="N617" i="3"/>
  <c r="F618" i="3"/>
  <c r="E619" i="3"/>
  <c r="M619" i="3" s="1"/>
  <c r="B621" i="3"/>
  <c r="A620" i="3"/>
  <c r="J617" i="3" a="1"/>
  <c r="G617" i="3" a="1"/>
  <c r="H617" i="3" a="1"/>
  <c r="I617" i="3" a="1"/>
  <c r="K616" i="3" a="1"/>
  <c r="E620" i="3" a="1"/>
  <c r="I617" i="3" l="1"/>
  <c r="H617" i="3"/>
  <c r="G617" i="3"/>
  <c r="K616" i="3"/>
  <c r="L616" i="3" s="1"/>
  <c r="J617" i="3"/>
  <c r="N618" i="3"/>
  <c r="O618" i="3"/>
  <c r="F619" i="3"/>
  <c r="E620" i="3"/>
  <c r="M620" i="3" s="1"/>
  <c r="A621" i="3"/>
  <c r="B622" i="3"/>
  <c r="H618" i="3" a="1"/>
  <c r="I618" i="3" a="1"/>
  <c r="J618" i="3" a="1"/>
  <c r="G618" i="3" a="1"/>
  <c r="K617" i="3" a="1"/>
  <c r="E621" i="3" a="1"/>
  <c r="G618" i="3" l="1"/>
  <c r="J618" i="3"/>
  <c r="K617" i="3"/>
  <c r="L617" i="3" s="1"/>
  <c r="I618" i="3"/>
  <c r="H618" i="3"/>
  <c r="F620" i="3"/>
  <c r="O619" i="3"/>
  <c r="N619" i="3"/>
  <c r="E621" i="3"/>
  <c r="M621" i="3" s="1"/>
  <c r="B623" i="3"/>
  <c r="A622" i="3"/>
  <c r="I619" i="3" a="1"/>
  <c r="J619" i="3" a="1"/>
  <c r="G619" i="3" a="1"/>
  <c r="H619" i="3" a="1"/>
  <c r="K618" i="3" a="1"/>
  <c r="E622" i="3" a="1"/>
  <c r="H619" i="3" l="1"/>
  <c r="G619" i="3"/>
  <c r="J619" i="3"/>
  <c r="K618" i="3"/>
  <c r="L618" i="3" s="1"/>
  <c r="I619" i="3"/>
  <c r="O620" i="3"/>
  <c r="N620" i="3"/>
  <c r="F621" i="3"/>
  <c r="E622" i="3"/>
  <c r="M622" i="3" s="1"/>
  <c r="A623" i="3"/>
  <c r="B624" i="3"/>
  <c r="H620" i="3" a="1"/>
  <c r="I620" i="3" a="1"/>
  <c r="J620" i="3" a="1"/>
  <c r="G620" i="3" a="1"/>
  <c r="K619" i="3" a="1"/>
  <c r="E623" i="3" a="1"/>
  <c r="G620" i="3" l="1"/>
  <c r="J620" i="3"/>
  <c r="K619" i="3"/>
  <c r="L619" i="3" s="1"/>
  <c r="I620" i="3"/>
  <c r="H620" i="3"/>
  <c r="F622" i="3"/>
  <c r="O621" i="3"/>
  <c r="N621" i="3"/>
  <c r="E623" i="3"/>
  <c r="M623" i="3" s="1"/>
  <c r="A624" i="3"/>
  <c r="B625" i="3"/>
  <c r="J621" i="3" a="1"/>
  <c r="I621" i="3" a="1"/>
  <c r="H621" i="3" a="1"/>
  <c r="G621" i="3" a="1"/>
  <c r="K620" i="3" a="1"/>
  <c r="E624" i="3" a="1"/>
  <c r="G621" i="3" l="1"/>
  <c r="H621" i="3"/>
  <c r="I621" i="3"/>
  <c r="K620" i="3"/>
  <c r="L620" i="3" s="1"/>
  <c r="J621" i="3"/>
  <c r="O622" i="3"/>
  <c r="N622" i="3"/>
  <c r="F623" i="3"/>
  <c r="E624" i="3"/>
  <c r="M624" i="3" s="1"/>
  <c r="B626" i="3"/>
  <c r="A625" i="3"/>
  <c r="H622" i="3" a="1"/>
  <c r="J622" i="3" a="1"/>
  <c r="I622" i="3" a="1"/>
  <c r="G622" i="3" a="1"/>
  <c r="K621" i="3" a="1"/>
  <c r="E625" i="3" a="1"/>
  <c r="G622" i="3" l="1"/>
  <c r="K621" i="3"/>
  <c r="L621" i="3" s="1"/>
  <c r="I622" i="3"/>
  <c r="J622" i="3"/>
  <c r="H622" i="3"/>
  <c r="O623" i="3"/>
  <c r="F624" i="3"/>
  <c r="N623" i="3"/>
  <c r="E625" i="3"/>
  <c r="M625" i="3" s="1"/>
  <c r="A626" i="3"/>
  <c r="B627" i="3"/>
  <c r="I623" i="3" a="1"/>
  <c r="G623" i="3" a="1"/>
  <c r="J623" i="3" a="1"/>
  <c r="H623" i="3" a="1"/>
  <c r="K622" i="3" a="1"/>
  <c r="E626" i="3" a="1"/>
  <c r="H623" i="3" l="1"/>
  <c r="K622" i="3"/>
  <c r="L622" i="3" s="1"/>
  <c r="J623" i="3"/>
  <c r="G623" i="3"/>
  <c r="I623" i="3"/>
  <c r="N624" i="3"/>
  <c r="O624" i="3"/>
  <c r="F625" i="3"/>
  <c r="E626" i="3"/>
  <c r="M626" i="3" s="1"/>
  <c r="A627" i="3"/>
  <c r="B628" i="3"/>
  <c r="H624" i="3" a="1"/>
  <c r="I624" i="3" a="1"/>
  <c r="G624" i="3" a="1"/>
  <c r="J624" i="3" a="1"/>
  <c r="K623" i="3" a="1"/>
  <c r="E627" i="3" a="1"/>
  <c r="J624" i="3" l="1"/>
  <c r="G624" i="3"/>
  <c r="K623" i="3"/>
  <c r="L623" i="3" s="1"/>
  <c r="I624" i="3"/>
  <c r="H624" i="3"/>
  <c r="F626" i="3"/>
  <c r="O625" i="3"/>
  <c r="N625" i="3"/>
  <c r="E627" i="3"/>
  <c r="M627" i="3" s="1"/>
  <c r="A628" i="3"/>
  <c r="B629" i="3"/>
  <c r="I625" i="3" a="1"/>
  <c r="J625" i="3" a="1"/>
  <c r="H625" i="3" a="1"/>
  <c r="G625" i="3" a="1"/>
  <c r="K624" i="3" a="1"/>
  <c r="E628" i="3" a="1"/>
  <c r="G625" i="3" l="1"/>
  <c r="H625" i="3"/>
  <c r="J625" i="3"/>
  <c r="I625" i="3"/>
  <c r="K624" i="3"/>
  <c r="L624" i="3" s="1"/>
  <c r="F627" i="3"/>
  <c r="O626" i="3"/>
  <c r="N626" i="3"/>
  <c r="E628" i="3"/>
  <c r="M628" i="3" s="1"/>
  <c r="A629" i="3"/>
  <c r="B630" i="3"/>
  <c r="I626" i="3" a="1"/>
  <c r="H626" i="3" a="1"/>
  <c r="G626" i="3" a="1"/>
  <c r="J626" i="3" a="1"/>
  <c r="K625" i="3" a="1"/>
  <c r="E629" i="3" a="1"/>
  <c r="J626" i="3" l="1"/>
  <c r="G626" i="3"/>
  <c r="H626" i="3"/>
  <c r="I626" i="3"/>
  <c r="K625" i="3"/>
  <c r="L625" i="3" s="1"/>
  <c r="O627" i="3"/>
  <c r="F628" i="3"/>
  <c r="N627" i="3"/>
  <c r="E629" i="3"/>
  <c r="M629" i="3" s="1"/>
  <c r="A630" i="3"/>
  <c r="B631" i="3"/>
  <c r="G627" i="3" a="1"/>
  <c r="H627" i="3" a="1"/>
  <c r="I627" i="3" a="1"/>
  <c r="J627" i="3" a="1"/>
  <c r="K626" i="3" a="1"/>
  <c r="E630" i="3" a="1"/>
  <c r="J627" i="3" l="1"/>
  <c r="I627" i="3"/>
  <c r="H627" i="3"/>
  <c r="G627" i="3"/>
  <c r="K626" i="3"/>
  <c r="L626" i="3" s="1"/>
  <c r="F629" i="3"/>
  <c r="O628" i="3"/>
  <c r="N628" i="3"/>
  <c r="E630" i="3"/>
  <c r="M630" i="3" s="1"/>
  <c r="B632" i="3"/>
  <c r="A631" i="3"/>
  <c r="I628" i="3" a="1"/>
  <c r="G628" i="3" a="1"/>
  <c r="H628" i="3" a="1"/>
  <c r="J628" i="3" a="1"/>
  <c r="K627" i="3" a="1"/>
  <c r="E631" i="3" a="1"/>
  <c r="H628" i="3" l="1"/>
  <c r="J628" i="3"/>
  <c r="G628" i="3"/>
  <c r="I628" i="3"/>
  <c r="K627" i="3"/>
  <c r="L627" i="3" s="1"/>
  <c r="N629" i="3"/>
  <c r="O629" i="3"/>
  <c r="F630" i="3"/>
  <c r="E631" i="3"/>
  <c r="M631" i="3" s="1"/>
  <c r="B633" i="3"/>
  <c r="A632" i="3"/>
  <c r="G629" i="3" a="1"/>
  <c r="H629" i="3" a="1"/>
  <c r="J629" i="3" a="1"/>
  <c r="I629" i="3" a="1"/>
  <c r="K628" i="3" a="1"/>
  <c r="E632" i="3" a="1"/>
  <c r="I629" i="3" l="1"/>
  <c r="J629" i="3"/>
  <c r="H629" i="3"/>
  <c r="G629" i="3"/>
  <c r="K628" i="3"/>
  <c r="L628" i="3" s="1"/>
  <c r="O630" i="3"/>
  <c r="N630" i="3"/>
  <c r="F631" i="3"/>
  <c r="E632" i="3"/>
  <c r="M632" i="3" s="1"/>
  <c r="A633" i="3"/>
  <c r="B634" i="3"/>
  <c r="G630" i="3" a="1"/>
  <c r="J630" i="3" a="1"/>
  <c r="I630" i="3" a="1"/>
  <c r="H630" i="3" a="1"/>
  <c r="K629" i="3" a="1"/>
  <c r="E633" i="3" a="1"/>
  <c r="H630" i="3" l="1"/>
  <c r="I630" i="3"/>
  <c r="J630" i="3"/>
  <c r="K629" i="3"/>
  <c r="L629" i="3" s="1"/>
  <c r="G630" i="3"/>
  <c r="F632" i="3"/>
  <c r="O631" i="3"/>
  <c r="N631" i="3"/>
  <c r="E633" i="3"/>
  <c r="M633" i="3" s="1"/>
  <c r="A634" i="3"/>
  <c r="B635" i="3"/>
  <c r="J631" i="3" a="1"/>
  <c r="G631" i="3" a="1"/>
  <c r="H631" i="3" a="1"/>
  <c r="I631" i="3" a="1"/>
  <c r="K630" i="3" a="1"/>
  <c r="E634" i="3" a="1"/>
  <c r="I631" i="3" l="1"/>
  <c r="H631" i="3"/>
  <c r="G631" i="3"/>
  <c r="K630" i="3"/>
  <c r="L630" i="3" s="1"/>
  <c r="J631" i="3"/>
  <c r="N632" i="3"/>
  <c r="F633" i="3"/>
  <c r="O632" i="3"/>
  <c r="E634" i="3"/>
  <c r="M634" i="3" s="1"/>
  <c r="B636" i="3"/>
  <c r="A635" i="3"/>
  <c r="H632" i="3" a="1"/>
  <c r="I632" i="3" a="1"/>
  <c r="G632" i="3" a="1"/>
  <c r="J632" i="3" a="1"/>
  <c r="K631" i="3" a="1"/>
  <c r="E635" i="3" a="1"/>
  <c r="J632" i="3" l="1"/>
  <c r="G632" i="3"/>
  <c r="K631" i="3"/>
  <c r="L631" i="3" s="1"/>
  <c r="I632" i="3"/>
  <c r="H632" i="3"/>
  <c r="N633" i="3"/>
  <c r="O633" i="3"/>
  <c r="F634" i="3"/>
  <c r="E635" i="3"/>
  <c r="M635" i="3" s="1"/>
  <c r="A636" i="3"/>
  <c r="B637" i="3"/>
  <c r="I633" i="3" a="1"/>
  <c r="J633" i="3" a="1"/>
  <c r="G633" i="3" a="1"/>
  <c r="K632" i="3" a="1"/>
  <c r="H633" i="3" a="1"/>
  <c r="E636" i="3" a="1"/>
  <c r="H633" i="3" l="1"/>
  <c r="G633" i="3"/>
  <c r="J633" i="3"/>
  <c r="I633" i="3"/>
  <c r="K632" i="3"/>
  <c r="L632" i="3" s="1"/>
  <c r="O634" i="3"/>
  <c r="N634" i="3"/>
  <c r="F635" i="3"/>
  <c r="E636" i="3"/>
  <c r="M636" i="3" s="1"/>
  <c r="A637" i="3"/>
  <c r="B638" i="3"/>
  <c r="G634" i="3" a="1"/>
  <c r="K633" i="3" a="1"/>
  <c r="H634" i="3" a="1"/>
  <c r="I634" i="3" a="1"/>
  <c r="J634" i="3" a="1"/>
  <c r="E637" i="3" a="1"/>
  <c r="K633" i="3" l="1"/>
  <c r="L633" i="3"/>
  <c r="J634" i="3"/>
  <c r="I634" i="3"/>
  <c r="H634" i="3"/>
  <c r="G634" i="3"/>
  <c r="O635" i="3"/>
  <c r="F636" i="3"/>
  <c r="N635" i="3"/>
  <c r="E637" i="3"/>
  <c r="M637" i="3" s="1"/>
  <c r="A638" i="3"/>
  <c r="B639" i="3"/>
  <c r="G635" i="3" a="1"/>
  <c r="I635" i="3" a="1"/>
  <c r="J635" i="3" a="1"/>
  <c r="H635" i="3" a="1"/>
  <c r="K634" i="3" a="1"/>
  <c r="E638" i="3" a="1"/>
  <c r="J635" i="3" l="1"/>
  <c r="I635" i="3"/>
  <c r="H635" i="3"/>
  <c r="G635" i="3"/>
  <c r="K634" i="3"/>
  <c r="L634" i="3" s="1"/>
  <c r="N636" i="3"/>
  <c r="O636" i="3"/>
  <c r="F637" i="3"/>
  <c r="E638" i="3"/>
  <c r="M638" i="3" s="1"/>
  <c r="A639" i="3"/>
  <c r="B640" i="3"/>
  <c r="J636" i="3" a="1"/>
  <c r="H636" i="3" a="1"/>
  <c r="G636" i="3" a="1"/>
  <c r="I636" i="3" a="1"/>
  <c r="K635" i="3" a="1"/>
  <c r="E639" i="3" a="1"/>
  <c r="G636" i="3" l="1"/>
  <c r="I636" i="3"/>
  <c r="H636" i="3"/>
  <c r="J636" i="3"/>
  <c r="K635" i="3"/>
  <c r="L635" i="3" s="1"/>
  <c r="O637" i="3"/>
  <c r="N637" i="3"/>
  <c r="F638" i="3"/>
  <c r="E639" i="3"/>
  <c r="M639" i="3" s="1"/>
  <c r="A640" i="3"/>
  <c r="B641" i="3"/>
  <c r="G637" i="3" a="1"/>
  <c r="I637" i="3" a="1"/>
  <c r="H637" i="3" a="1"/>
  <c r="J637" i="3" a="1"/>
  <c r="K636" i="3" a="1"/>
  <c r="E640" i="3" a="1"/>
  <c r="J637" i="3" l="1"/>
  <c r="K636" i="3"/>
  <c r="L636" i="3" s="1"/>
  <c r="H637" i="3"/>
  <c r="I637" i="3"/>
  <c r="G637" i="3"/>
  <c r="O638" i="3"/>
  <c r="F639" i="3"/>
  <c r="N638" i="3"/>
  <c r="E640" i="3"/>
  <c r="M640" i="3" s="1"/>
  <c r="A641" i="3"/>
  <c r="B642" i="3"/>
  <c r="H638" i="3" a="1"/>
  <c r="I638" i="3" a="1"/>
  <c r="J638" i="3" a="1"/>
  <c r="G638" i="3" a="1"/>
  <c r="K637" i="3" a="1"/>
  <c r="E641" i="3" a="1"/>
  <c r="G638" i="3" l="1"/>
  <c r="J638" i="3"/>
  <c r="I638" i="3"/>
  <c r="H638" i="3"/>
  <c r="K637" i="3"/>
  <c r="L637" i="3" s="1"/>
  <c r="F640" i="3"/>
  <c r="O639" i="3"/>
  <c r="N639" i="3"/>
  <c r="E641" i="3"/>
  <c r="M641" i="3" s="1"/>
  <c r="B643" i="3"/>
  <c r="A642" i="3"/>
  <c r="I639" i="3" a="1"/>
  <c r="J639" i="3" a="1"/>
  <c r="H639" i="3" a="1"/>
  <c r="G639" i="3" a="1"/>
  <c r="K638" i="3" a="1"/>
  <c r="E642" i="3" a="1"/>
  <c r="G639" i="3" l="1"/>
  <c r="H639" i="3"/>
  <c r="J639" i="3"/>
  <c r="K638" i="3"/>
  <c r="L638" i="3" s="1"/>
  <c r="I639" i="3"/>
  <c r="F641" i="3"/>
  <c r="O640" i="3"/>
  <c r="N640" i="3"/>
  <c r="E642" i="3"/>
  <c r="M642" i="3" s="1"/>
  <c r="A643" i="3"/>
  <c r="B644" i="3"/>
  <c r="G640" i="3" a="1"/>
  <c r="H640" i="3" a="1"/>
  <c r="I640" i="3" a="1"/>
  <c r="J640" i="3" a="1"/>
  <c r="K639" i="3" a="1"/>
  <c r="E643" i="3" a="1"/>
  <c r="J640" i="3" l="1"/>
  <c r="I640" i="3"/>
  <c r="H640" i="3"/>
  <c r="K639" i="3"/>
  <c r="L639" i="3" s="1"/>
  <c r="G640" i="3"/>
  <c r="F642" i="3"/>
  <c r="N641" i="3"/>
  <c r="O641" i="3"/>
  <c r="E643" i="3"/>
  <c r="M643" i="3" s="1"/>
  <c r="B645" i="3"/>
  <c r="A644" i="3"/>
  <c r="J641" i="3" a="1"/>
  <c r="H641" i="3" a="1"/>
  <c r="I641" i="3" a="1"/>
  <c r="G641" i="3" a="1"/>
  <c r="K640" i="3" a="1"/>
  <c r="E644" i="3" a="1"/>
  <c r="G641" i="3" l="1"/>
  <c r="I641" i="3"/>
  <c r="H641" i="3"/>
  <c r="J641" i="3"/>
  <c r="K640" i="3"/>
  <c r="L640" i="3" s="1"/>
  <c r="N642" i="3"/>
  <c r="O642" i="3"/>
  <c r="F643" i="3"/>
  <c r="E644" i="3"/>
  <c r="M644" i="3" s="1"/>
  <c r="A645" i="3"/>
  <c r="B646" i="3"/>
  <c r="I642" i="3" a="1"/>
  <c r="J642" i="3" a="1"/>
  <c r="G642" i="3" a="1"/>
  <c r="H642" i="3" a="1"/>
  <c r="K641" i="3" a="1"/>
  <c r="E645" i="3" a="1"/>
  <c r="K641" i="3" l="1"/>
  <c r="L641" i="3" s="1"/>
  <c r="H642" i="3"/>
  <c r="G642" i="3"/>
  <c r="J642" i="3"/>
  <c r="I642" i="3"/>
  <c r="O643" i="3"/>
  <c r="F644" i="3"/>
  <c r="N643" i="3"/>
  <c r="E645" i="3"/>
  <c r="M645" i="3" s="1"/>
  <c r="B647" i="3"/>
  <c r="A646" i="3"/>
  <c r="H643" i="3" a="1"/>
  <c r="I643" i="3" a="1"/>
  <c r="G643" i="3" a="1"/>
  <c r="J643" i="3" a="1"/>
  <c r="K642" i="3" a="1"/>
  <c r="E646" i="3" a="1"/>
  <c r="J643" i="3" l="1"/>
  <c r="G643" i="3"/>
  <c r="I643" i="3"/>
  <c r="K642" i="3"/>
  <c r="L642" i="3" s="1"/>
  <c r="H643" i="3"/>
  <c r="O644" i="3"/>
  <c r="F645" i="3"/>
  <c r="N644" i="3"/>
  <c r="E646" i="3"/>
  <c r="M646" i="3" s="1"/>
  <c r="A647" i="3"/>
  <c r="B648" i="3"/>
  <c r="J644" i="3" a="1"/>
  <c r="G644" i="3" a="1"/>
  <c r="H644" i="3" a="1"/>
  <c r="I644" i="3" a="1"/>
  <c r="K643" i="3" a="1"/>
  <c r="E647" i="3" a="1"/>
  <c r="H644" i="3" l="1"/>
  <c r="I644" i="3"/>
  <c r="G644" i="3"/>
  <c r="J644" i="3"/>
  <c r="K643" i="3"/>
  <c r="L643" i="3" s="1"/>
  <c r="N645" i="3"/>
  <c r="O645" i="3"/>
  <c r="F646" i="3"/>
  <c r="E647" i="3"/>
  <c r="M647" i="3" s="1"/>
  <c r="A648" i="3"/>
  <c r="B649" i="3"/>
  <c r="J645" i="3" a="1"/>
  <c r="G645" i="3" a="1"/>
  <c r="H645" i="3" a="1"/>
  <c r="I645" i="3" a="1"/>
  <c r="K644" i="3" a="1"/>
  <c r="E648" i="3" a="1"/>
  <c r="H645" i="3" l="1"/>
  <c r="I645" i="3"/>
  <c r="K644" i="3"/>
  <c r="L644" i="3" s="1"/>
  <c r="G645" i="3"/>
  <c r="J645" i="3"/>
  <c r="F647" i="3"/>
  <c r="O646" i="3"/>
  <c r="N646" i="3"/>
  <c r="E648" i="3"/>
  <c r="M648" i="3" s="1"/>
  <c r="A649" i="3"/>
  <c r="B650" i="3"/>
  <c r="H646" i="3" a="1"/>
  <c r="J646" i="3" a="1"/>
  <c r="G646" i="3" a="1"/>
  <c r="I646" i="3" a="1"/>
  <c r="K645" i="3" a="1"/>
  <c r="E649" i="3" a="1"/>
  <c r="G646" i="3" l="1"/>
  <c r="I646" i="3"/>
  <c r="J646" i="3"/>
  <c r="K645" i="3"/>
  <c r="L645" i="3" s="1"/>
  <c r="H646" i="3"/>
  <c r="N647" i="3"/>
  <c r="O647" i="3"/>
  <c r="F648" i="3"/>
  <c r="E649" i="3"/>
  <c r="M649" i="3" s="1"/>
  <c r="B651" i="3"/>
  <c r="A650" i="3"/>
  <c r="J647" i="3" a="1"/>
  <c r="H647" i="3" a="1"/>
  <c r="G647" i="3" a="1"/>
  <c r="I647" i="3" a="1"/>
  <c r="K646" i="3" a="1"/>
  <c r="E650" i="3" a="1"/>
  <c r="I647" i="3" l="1"/>
  <c r="G647" i="3"/>
  <c r="K646" i="3"/>
  <c r="L646" i="3" s="1"/>
  <c r="H647" i="3"/>
  <c r="J647" i="3"/>
  <c r="N648" i="3"/>
  <c r="O648" i="3"/>
  <c r="F649" i="3"/>
  <c r="E650" i="3"/>
  <c r="M650" i="3" s="1"/>
  <c r="A651" i="3"/>
  <c r="B652" i="3"/>
  <c r="I648" i="3" a="1"/>
  <c r="J648" i="3" a="1"/>
  <c r="K647" i="3" a="1"/>
  <c r="G648" i="3" a="1"/>
  <c r="H648" i="3" a="1"/>
  <c r="E651" i="3" a="1"/>
  <c r="H648" i="3" l="1"/>
  <c r="G648" i="3"/>
  <c r="K647" i="3"/>
  <c r="L647" i="3" s="1"/>
  <c r="J648" i="3"/>
  <c r="I648" i="3"/>
  <c r="O649" i="3"/>
  <c r="N649" i="3"/>
  <c r="F650" i="3"/>
  <c r="E651" i="3"/>
  <c r="M651" i="3" s="1"/>
  <c r="A652" i="3"/>
  <c r="B653" i="3"/>
  <c r="G649" i="3" a="1"/>
  <c r="I649" i="3" a="1"/>
  <c r="H649" i="3" a="1"/>
  <c r="J649" i="3" a="1"/>
  <c r="K648" i="3" a="1"/>
  <c r="E652" i="3" a="1"/>
  <c r="J649" i="3" l="1"/>
  <c r="K648" i="3"/>
  <c r="L648" i="3" s="1"/>
  <c r="H649" i="3"/>
  <c r="I649" i="3"/>
  <c r="G649" i="3"/>
  <c r="F651" i="3"/>
  <c r="O650" i="3"/>
  <c r="N650" i="3"/>
  <c r="E652" i="3"/>
  <c r="M652" i="3" s="1"/>
  <c r="A653" i="3"/>
  <c r="B654" i="3"/>
  <c r="J650" i="3" a="1"/>
  <c r="H650" i="3" a="1"/>
  <c r="G650" i="3" a="1"/>
  <c r="I650" i="3" a="1"/>
  <c r="K649" i="3" a="1"/>
  <c r="E653" i="3" a="1"/>
  <c r="I650" i="3" l="1"/>
  <c r="G650" i="3"/>
  <c r="H650" i="3"/>
  <c r="J650" i="3"/>
  <c r="K649" i="3"/>
  <c r="L649" i="3" s="1"/>
  <c r="O651" i="3"/>
  <c r="N651" i="3"/>
  <c r="F652" i="3"/>
  <c r="E653" i="3"/>
  <c r="M653" i="3" s="1"/>
  <c r="A654" i="3"/>
  <c r="B655" i="3"/>
  <c r="I651" i="3" a="1"/>
  <c r="J651" i="3" a="1"/>
  <c r="G651" i="3" a="1"/>
  <c r="K650" i="3" a="1"/>
  <c r="H651" i="3" a="1"/>
  <c r="E654" i="3" a="1"/>
  <c r="H651" i="3" l="1"/>
  <c r="K650" i="3"/>
  <c r="L650" i="3" s="1"/>
  <c r="G651" i="3"/>
  <c r="J651" i="3"/>
  <c r="I651" i="3"/>
  <c r="F653" i="3"/>
  <c r="O652" i="3"/>
  <c r="N652" i="3"/>
  <c r="E654" i="3"/>
  <c r="M654" i="3" s="1"/>
  <c r="A655" i="3"/>
  <c r="B656" i="3"/>
  <c r="J652" i="3" a="1"/>
  <c r="H652" i="3" a="1"/>
  <c r="G652" i="3" a="1"/>
  <c r="I652" i="3" a="1"/>
  <c r="K651" i="3" a="1"/>
  <c r="E655" i="3" a="1"/>
  <c r="I652" i="3" l="1"/>
  <c r="G652" i="3"/>
  <c r="H652" i="3"/>
  <c r="K651" i="3"/>
  <c r="L651" i="3" s="1"/>
  <c r="J652" i="3"/>
  <c r="N653" i="3"/>
  <c r="O653" i="3"/>
  <c r="F654" i="3"/>
  <c r="E655" i="3"/>
  <c r="M655" i="3" s="1"/>
  <c r="B657" i="3"/>
  <c r="A656" i="3"/>
  <c r="I653" i="3" a="1"/>
  <c r="G653" i="3" a="1"/>
  <c r="J653" i="3" a="1"/>
  <c r="H653" i="3" a="1"/>
  <c r="K652" i="3" a="1"/>
  <c r="E656" i="3" a="1"/>
  <c r="H653" i="3" l="1"/>
  <c r="K652" i="3"/>
  <c r="L652" i="3" s="1"/>
  <c r="J653" i="3"/>
  <c r="G653" i="3"/>
  <c r="I653" i="3"/>
  <c r="N654" i="3"/>
  <c r="O654" i="3"/>
  <c r="F655" i="3"/>
  <c r="E656" i="3"/>
  <c r="M656" i="3" s="1"/>
  <c r="B658" i="3"/>
  <c r="A657" i="3"/>
  <c r="H654" i="3" a="1"/>
  <c r="G654" i="3" a="1"/>
  <c r="I654" i="3" a="1"/>
  <c r="J654" i="3" a="1"/>
  <c r="K653" i="3" a="1"/>
  <c r="E657" i="3" a="1"/>
  <c r="I654" i="3" l="1"/>
  <c r="G654" i="3"/>
  <c r="K653" i="3"/>
  <c r="L653" i="3" s="1"/>
  <c r="J654" i="3"/>
  <c r="H654" i="3"/>
  <c r="F656" i="3"/>
  <c r="O655" i="3"/>
  <c r="N655" i="3"/>
  <c r="E657" i="3"/>
  <c r="M657" i="3" s="1"/>
  <c r="A658" i="3"/>
  <c r="B659" i="3"/>
  <c r="G655" i="3" a="1"/>
  <c r="I655" i="3" a="1"/>
  <c r="J655" i="3" a="1"/>
  <c r="H655" i="3" a="1"/>
  <c r="K654" i="3" a="1"/>
  <c r="E658" i="3" a="1"/>
  <c r="H655" i="3" l="1"/>
  <c r="J655" i="3"/>
  <c r="K654" i="3"/>
  <c r="L654" i="3" s="1"/>
  <c r="I655" i="3"/>
  <c r="G655" i="3"/>
  <c r="F657" i="3"/>
  <c r="O656" i="3"/>
  <c r="N656" i="3"/>
  <c r="E658" i="3"/>
  <c r="M658" i="3" s="1"/>
  <c r="A659" i="3"/>
  <c r="B660" i="3"/>
  <c r="G656" i="3" a="1"/>
  <c r="H656" i="3" a="1"/>
  <c r="J656" i="3" a="1"/>
  <c r="I656" i="3" a="1"/>
  <c r="K655" i="3" a="1"/>
  <c r="E659" i="3" a="1"/>
  <c r="I656" i="3" l="1"/>
  <c r="J656" i="3"/>
  <c r="H656" i="3"/>
  <c r="K655" i="3"/>
  <c r="L655" i="3" s="1"/>
  <c r="G656" i="3"/>
  <c r="O657" i="3"/>
  <c r="F658" i="3"/>
  <c r="N657" i="3"/>
  <c r="E659" i="3"/>
  <c r="M659" i="3" s="1"/>
  <c r="B661" i="3"/>
  <c r="A660" i="3"/>
  <c r="I657" i="3" a="1"/>
  <c r="J657" i="3" a="1"/>
  <c r="G657" i="3" a="1"/>
  <c r="H657" i="3" a="1"/>
  <c r="K656" i="3" a="1"/>
  <c r="E660" i="3" a="1"/>
  <c r="H657" i="3" l="1"/>
  <c r="G657" i="3"/>
  <c r="J657" i="3"/>
  <c r="I657" i="3"/>
  <c r="K656" i="3"/>
  <c r="L656" i="3" s="1"/>
  <c r="F659" i="3"/>
  <c r="O658" i="3"/>
  <c r="N658" i="3"/>
  <c r="E660" i="3"/>
  <c r="M660" i="3" s="1"/>
  <c r="A661" i="3"/>
  <c r="B662" i="3"/>
  <c r="H658" i="3" a="1"/>
  <c r="J658" i="3" a="1"/>
  <c r="I658" i="3" a="1"/>
  <c r="G658" i="3" a="1"/>
  <c r="K657" i="3" a="1"/>
  <c r="E661" i="3" a="1"/>
  <c r="G658" i="3" l="1"/>
  <c r="I658" i="3"/>
  <c r="J658" i="3"/>
  <c r="K657" i="3"/>
  <c r="L657" i="3" s="1"/>
  <c r="H658" i="3"/>
  <c r="F660" i="3"/>
  <c r="O659" i="3"/>
  <c r="N659" i="3"/>
  <c r="E661" i="3"/>
  <c r="M661" i="3" s="1"/>
  <c r="A662" i="3"/>
  <c r="B663" i="3"/>
  <c r="I659" i="3" a="1"/>
  <c r="G659" i="3" a="1"/>
  <c r="H659" i="3" a="1"/>
  <c r="J659" i="3" a="1"/>
  <c r="K658" i="3" a="1"/>
  <c r="E662" i="3" a="1"/>
  <c r="J659" i="3" l="1"/>
  <c r="H659" i="3"/>
  <c r="G659" i="3"/>
  <c r="I659" i="3"/>
  <c r="K658" i="3"/>
  <c r="L658" i="3" s="1"/>
  <c r="O660" i="3"/>
  <c r="N660" i="3"/>
  <c r="F661" i="3"/>
  <c r="E662" i="3"/>
  <c r="M662" i="3" s="1"/>
  <c r="A663" i="3"/>
  <c r="B664" i="3"/>
  <c r="G660" i="3" a="1"/>
  <c r="J660" i="3" a="1"/>
  <c r="I660" i="3" a="1"/>
  <c r="H660" i="3" a="1"/>
  <c r="K659" i="3" a="1"/>
  <c r="E663" i="3" a="1"/>
  <c r="H660" i="3" l="1"/>
  <c r="I660" i="3"/>
  <c r="J660" i="3"/>
  <c r="G660" i="3"/>
  <c r="K659" i="3"/>
  <c r="L659" i="3" s="1"/>
  <c r="N661" i="3"/>
  <c r="O661" i="3"/>
  <c r="F662" i="3"/>
  <c r="E663" i="3"/>
  <c r="M663" i="3" s="1"/>
  <c r="B665" i="3"/>
  <c r="A664" i="3"/>
  <c r="J661" i="3" a="1"/>
  <c r="G661" i="3" a="1"/>
  <c r="H661" i="3" a="1"/>
  <c r="I661" i="3" a="1"/>
  <c r="K660" i="3" a="1"/>
  <c r="E664" i="3" a="1"/>
  <c r="H661" i="3" l="1"/>
  <c r="I661" i="3"/>
  <c r="G661" i="3"/>
  <c r="K660" i="3"/>
  <c r="L660" i="3" s="1"/>
  <c r="J661" i="3"/>
  <c r="N662" i="3"/>
  <c r="F663" i="3"/>
  <c r="O662" i="3"/>
  <c r="E664" i="3"/>
  <c r="M664" i="3" s="1"/>
  <c r="A665" i="3"/>
  <c r="B666" i="3"/>
  <c r="J662" i="3" a="1"/>
  <c r="G662" i="3" a="1"/>
  <c r="I662" i="3" a="1"/>
  <c r="H662" i="3" a="1"/>
  <c r="K661" i="3" a="1"/>
  <c r="E665" i="3" a="1"/>
  <c r="I662" i="3" l="1"/>
  <c r="H662" i="3"/>
  <c r="G662" i="3"/>
  <c r="K661" i="3"/>
  <c r="L661" i="3" s="1"/>
  <c r="J662" i="3"/>
  <c r="O663" i="3"/>
  <c r="N663" i="3"/>
  <c r="F664" i="3"/>
  <c r="E665" i="3"/>
  <c r="M665" i="3" s="1"/>
  <c r="A666" i="3"/>
  <c r="B667" i="3"/>
  <c r="G663" i="3" a="1"/>
  <c r="H663" i="3" a="1"/>
  <c r="I663" i="3" a="1"/>
  <c r="J663" i="3" a="1"/>
  <c r="K662" i="3" a="1"/>
  <c r="E666" i="3" a="1"/>
  <c r="J663" i="3" l="1"/>
  <c r="I663" i="3"/>
  <c r="K662" i="3"/>
  <c r="L662" i="3" s="1"/>
  <c r="H663" i="3"/>
  <c r="G663" i="3"/>
  <c r="F665" i="3"/>
  <c r="O664" i="3"/>
  <c r="N664" i="3"/>
  <c r="E666" i="3"/>
  <c r="M666" i="3" s="1"/>
  <c r="B668" i="3"/>
  <c r="A667" i="3"/>
  <c r="I664" i="3" a="1"/>
  <c r="J664" i="3" a="1"/>
  <c r="G664" i="3" a="1"/>
  <c r="H664" i="3" a="1"/>
  <c r="K663" i="3" a="1"/>
  <c r="E667" i="3" a="1"/>
  <c r="H664" i="3" l="1"/>
  <c r="G664" i="3"/>
  <c r="J664" i="3"/>
  <c r="I664" i="3"/>
  <c r="K663" i="3"/>
  <c r="L663" i="3" s="1"/>
  <c r="O665" i="3"/>
  <c r="N665" i="3"/>
  <c r="F666" i="3"/>
  <c r="E667" i="3"/>
  <c r="M667" i="3" s="1"/>
  <c r="A668" i="3"/>
  <c r="B669" i="3"/>
  <c r="G665" i="3" a="1"/>
  <c r="I665" i="3" a="1"/>
  <c r="H665" i="3" a="1"/>
  <c r="J665" i="3" a="1"/>
  <c r="K664" i="3" a="1"/>
  <c r="E668" i="3" a="1"/>
  <c r="J665" i="3" l="1"/>
  <c r="H665" i="3"/>
  <c r="K664" i="3"/>
  <c r="L664" i="3" s="1"/>
  <c r="I665" i="3"/>
  <c r="G665" i="3"/>
  <c r="N666" i="3"/>
  <c r="O666" i="3"/>
  <c r="F667" i="3"/>
  <c r="E668" i="3"/>
  <c r="M668" i="3" s="1"/>
  <c r="A669" i="3"/>
  <c r="B670" i="3"/>
  <c r="G666" i="3" a="1"/>
  <c r="I666" i="3" a="1"/>
  <c r="J666" i="3" a="1"/>
  <c r="H666" i="3" a="1"/>
  <c r="K665" i="3" a="1"/>
  <c r="E669" i="3" a="1"/>
  <c r="H666" i="3" l="1"/>
  <c r="J666" i="3"/>
  <c r="I666" i="3"/>
  <c r="G666" i="3"/>
  <c r="K665" i="3"/>
  <c r="L665" i="3" s="1"/>
  <c r="F668" i="3"/>
  <c r="O667" i="3"/>
  <c r="N667" i="3"/>
  <c r="E669" i="3"/>
  <c r="M669" i="3" s="1"/>
  <c r="A670" i="3"/>
  <c r="B671" i="3"/>
  <c r="H667" i="3" a="1"/>
  <c r="I667" i="3" a="1"/>
  <c r="J667" i="3" a="1"/>
  <c r="G667" i="3" a="1"/>
  <c r="K666" i="3" a="1"/>
  <c r="E670" i="3" a="1"/>
  <c r="G667" i="3" l="1"/>
  <c r="J667" i="3"/>
  <c r="I667" i="3"/>
  <c r="K666" i="3"/>
  <c r="L666" i="3" s="1"/>
  <c r="H667" i="3"/>
  <c r="N668" i="3"/>
  <c r="F669" i="3"/>
  <c r="O668" i="3"/>
  <c r="E670" i="3"/>
  <c r="M670" i="3" s="1"/>
  <c r="A671" i="3"/>
  <c r="B672" i="3"/>
  <c r="G668" i="3" a="1"/>
  <c r="J668" i="3" a="1"/>
  <c r="I668" i="3" a="1"/>
  <c r="H668" i="3" a="1"/>
  <c r="K667" i="3" a="1"/>
  <c r="E671" i="3" a="1"/>
  <c r="I668" i="3" l="1"/>
  <c r="H668" i="3"/>
  <c r="J668" i="3"/>
  <c r="K667" i="3"/>
  <c r="L667" i="3" s="1"/>
  <c r="G668" i="3"/>
  <c r="N669" i="3"/>
  <c r="O669" i="3"/>
  <c r="F670" i="3"/>
  <c r="E671" i="3"/>
  <c r="M671" i="3" s="1"/>
  <c r="A672" i="3"/>
  <c r="B673" i="3"/>
  <c r="I669" i="3" a="1"/>
  <c r="J669" i="3" a="1"/>
  <c r="H669" i="3" a="1"/>
  <c r="G669" i="3" a="1"/>
  <c r="K668" i="3" a="1"/>
  <c r="E672" i="3" a="1"/>
  <c r="G669" i="3" l="1"/>
  <c r="H669" i="3"/>
  <c r="J669" i="3"/>
  <c r="K668" i="3"/>
  <c r="L668" i="3" s="1"/>
  <c r="I669" i="3"/>
  <c r="N670" i="3"/>
  <c r="O670" i="3"/>
  <c r="F671" i="3"/>
  <c r="E672" i="3"/>
  <c r="M672" i="3" s="1"/>
  <c r="B674" i="3"/>
  <c r="A673" i="3"/>
  <c r="G670" i="3" a="1"/>
  <c r="H670" i="3" a="1"/>
  <c r="I670" i="3" a="1"/>
  <c r="J670" i="3" a="1"/>
  <c r="K669" i="3" a="1"/>
  <c r="E673" i="3" a="1"/>
  <c r="J670" i="3" l="1"/>
  <c r="I670" i="3"/>
  <c r="K669" i="3"/>
  <c r="L669" i="3" s="1"/>
  <c r="H670" i="3"/>
  <c r="G670" i="3"/>
  <c r="F672" i="3"/>
  <c r="N671" i="3"/>
  <c r="O671" i="3"/>
  <c r="E673" i="3"/>
  <c r="M673" i="3" s="1"/>
  <c r="B675" i="3"/>
  <c r="A674" i="3"/>
  <c r="I671" i="3" a="1"/>
  <c r="J671" i="3" a="1"/>
  <c r="H671" i="3" a="1"/>
  <c r="G671" i="3" a="1"/>
  <c r="K670" i="3" a="1"/>
  <c r="E674" i="3" a="1"/>
  <c r="G671" i="3" l="1"/>
  <c r="H671" i="3"/>
  <c r="J671" i="3"/>
  <c r="I671" i="3"/>
  <c r="K670" i="3"/>
  <c r="L670" i="3" s="1"/>
  <c r="N672" i="3"/>
  <c r="O672" i="3"/>
  <c r="F673" i="3"/>
  <c r="E674" i="3"/>
  <c r="M674" i="3" s="1"/>
  <c r="A675" i="3"/>
  <c r="B676" i="3"/>
  <c r="H672" i="3" a="1"/>
  <c r="G672" i="3" a="1"/>
  <c r="J672" i="3" a="1"/>
  <c r="I672" i="3" a="1"/>
  <c r="K671" i="3" a="1"/>
  <c r="E675" i="3" a="1"/>
  <c r="I672" i="3" l="1"/>
  <c r="J672" i="3"/>
  <c r="K671" i="3"/>
  <c r="L671" i="3" s="1"/>
  <c r="G672" i="3"/>
  <c r="H672" i="3"/>
  <c r="O673" i="3"/>
  <c r="F674" i="3"/>
  <c r="N673" i="3"/>
  <c r="E675" i="3"/>
  <c r="M675" i="3" s="1"/>
  <c r="A676" i="3"/>
  <c r="B677" i="3"/>
  <c r="H673" i="3" a="1"/>
  <c r="G673" i="3" a="1"/>
  <c r="J673" i="3" a="1"/>
  <c r="I673" i="3" a="1"/>
  <c r="K672" i="3" a="1"/>
  <c r="E676" i="3" a="1"/>
  <c r="I673" i="3" l="1"/>
  <c r="J673" i="3"/>
  <c r="G673" i="3"/>
  <c r="K672" i="3"/>
  <c r="L672" i="3" s="1"/>
  <c r="H673" i="3"/>
  <c r="F675" i="3"/>
  <c r="O674" i="3"/>
  <c r="N674" i="3"/>
  <c r="E676" i="3"/>
  <c r="M676" i="3" s="1"/>
  <c r="A677" i="3"/>
  <c r="B678" i="3"/>
  <c r="G674" i="3" a="1"/>
  <c r="H674" i="3" a="1"/>
  <c r="J674" i="3" a="1"/>
  <c r="I674" i="3" a="1"/>
  <c r="K673" i="3" a="1"/>
  <c r="E677" i="3" a="1"/>
  <c r="I674" i="3" l="1"/>
  <c r="J674" i="3"/>
  <c r="H674" i="3"/>
  <c r="K673" i="3"/>
  <c r="L673" i="3" s="1"/>
  <c r="G674" i="3"/>
  <c r="N675" i="3"/>
  <c r="O675" i="3"/>
  <c r="F676" i="3"/>
  <c r="E677" i="3"/>
  <c r="M677" i="3" s="1"/>
  <c r="A678" i="3"/>
  <c r="B679" i="3"/>
  <c r="H675" i="3" a="1"/>
  <c r="J675" i="3" a="1"/>
  <c r="I675" i="3" a="1"/>
  <c r="G675" i="3" a="1"/>
  <c r="K674" i="3" a="1"/>
  <c r="E678" i="3" a="1"/>
  <c r="G675" i="3" l="1"/>
  <c r="I675" i="3"/>
  <c r="J675" i="3"/>
  <c r="K674" i="3"/>
  <c r="L674" i="3" s="1"/>
  <c r="H675" i="3"/>
  <c r="N676" i="3"/>
  <c r="O676" i="3"/>
  <c r="F677" i="3"/>
  <c r="E678" i="3"/>
  <c r="M678" i="3" s="1"/>
  <c r="A679" i="3"/>
  <c r="B680" i="3"/>
  <c r="J676" i="3" a="1"/>
  <c r="I676" i="3" a="1"/>
  <c r="G676" i="3" a="1"/>
  <c r="H676" i="3" a="1"/>
  <c r="K675" i="3" a="1"/>
  <c r="E679" i="3" a="1"/>
  <c r="H676" i="3" l="1"/>
  <c r="G676" i="3"/>
  <c r="I676" i="3"/>
  <c r="K675" i="3"/>
  <c r="L675" i="3" s="1"/>
  <c r="J676" i="3"/>
  <c r="N677" i="3"/>
  <c r="O677" i="3"/>
  <c r="F678" i="3"/>
  <c r="E679" i="3"/>
  <c r="M679" i="3" s="1"/>
  <c r="A680" i="3"/>
  <c r="B681" i="3"/>
  <c r="J677" i="3" a="1"/>
  <c r="I677" i="3" a="1"/>
  <c r="G677" i="3" a="1"/>
  <c r="H677" i="3" a="1"/>
  <c r="K676" i="3" a="1"/>
  <c r="E680" i="3" a="1"/>
  <c r="H677" i="3" l="1"/>
  <c r="G677" i="3"/>
  <c r="K676" i="3"/>
  <c r="L676" i="3" s="1"/>
  <c r="I677" i="3"/>
  <c r="J677" i="3"/>
  <c r="N678" i="3"/>
  <c r="O678" i="3"/>
  <c r="F679" i="3"/>
  <c r="E680" i="3"/>
  <c r="M680" i="3" s="1"/>
  <c r="B682" i="3"/>
  <c r="A681" i="3"/>
  <c r="J678" i="3" a="1"/>
  <c r="I678" i="3" a="1"/>
  <c r="G678" i="3" a="1"/>
  <c r="H678" i="3" a="1"/>
  <c r="K677" i="3" a="1"/>
  <c r="E681" i="3" a="1"/>
  <c r="H678" i="3" l="1"/>
  <c r="G678" i="3"/>
  <c r="K677" i="3"/>
  <c r="L677" i="3" s="1"/>
  <c r="I678" i="3"/>
  <c r="J678" i="3"/>
  <c r="F680" i="3"/>
  <c r="O679" i="3"/>
  <c r="N679" i="3"/>
  <c r="E681" i="3"/>
  <c r="M681" i="3" s="1"/>
  <c r="B683" i="3"/>
  <c r="A682" i="3"/>
  <c r="G679" i="3" a="1"/>
  <c r="H679" i="3" a="1"/>
  <c r="I679" i="3" a="1"/>
  <c r="J679" i="3" a="1"/>
  <c r="K678" i="3" a="1"/>
  <c r="E682" i="3" a="1"/>
  <c r="J679" i="3" l="1"/>
  <c r="I679" i="3"/>
  <c r="H679" i="3"/>
  <c r="G679" i="3"/>
  <c r="K678" i="3"/>
  <c r="L678" i="3" s="1"/>
  <c r="O680" i="3"/>
  <c r="N680" i="3"/>
  <c r="F681" i="3"/>
  <c r="E682" i="3"/>
  <c r="M682" i="3" s="1"/>
  <c r="A683" i="3"/>
  <c r="B684" i="3"/>
  <c r="I680" i="3" a="1"/>
  <c r="J680" i="3" a="1"/>
  <c r="H680" i="3" a="1"/>
  <c r="G680" i="3" a="1"/>
  <c r="K679" i="3" a="1"/>
  <c r="E683" i="3" a="1"/>
  <c r="G680" i="3" l="1"/>
  <c r="J680" i="3"/>
  <c r="H680" i="3"/>
  <c r="I680" i="3"/>
  <c r="K679" i="3"/>
  <c r="L679" i="3" s="1"/>
  <c r="F682" i="3"/>
  <c r="O681" i="3"/>
  <c r="N681" i="3"/>
  <c r="E683" i="3"/>
  <c r="M683" i="3" s="1"/>
  <c r="A684" i="3"/>
  <c r="B685" i="3"/>
  <c r="I681" i="3" a="1"/>
  <c r="J681" i="3" a="1"/>
  <c r="H681" i="3" a="1"/>
  <c r="G681" i="3" a="1"/>
  <c r="K680" i="3" a="1"/>
  <c r="E684" i="3" a="1"/>
  <c r="G681" i="3" l="1"/>
  <c r="H681" i="3"/>
  <c r="J681" i="3"/>
  <c r="K680" i="3"/>
  <c r="L680" i="3" s="1"/>
  <c r="I681" i="3"/>
  <c r="N682" i="3"/>
  <c r="F683" i="3"/>
  <c r="O682" i="3"/>
  <c r="E684" i="3"/>
  <c r="M684" i="3" s="1"/>
  <c r="A685" i="3"/>
  <c r="B686" i="3"/>
  <c r="J682" i="3" a="1"/>
  <c r="G682" i="3" a="1"/>
  <c r="I682" i="3" a="1"/>
  <c r="H682" i="3" a="1"/>
  <c r="K681" i="3" a="1"/>
  <c r="E685" i="3" a="1"/>
  <c r="H682" i="3" l="1"/>
  <c r="I682" i="3"/>
  <c r="G682" i="3"/>
  <c r="K681" i="3"/>
  <c r="L681" i="3" s="1"/>
  <c r="J682" i="3"/>
  <c r="N683" i="3"/>
  <c r="F684" i="3"/>
  <c r="O683" i="3"/>
  <c r="E685" i="3"/>
  <c r="M685" i="3" s="1"/>
  <c r="A686" i="3"/>
  <c r="B687" i="3"/>
  <c r="H683" i="3" a="1"/>
  <c r="G683" i="3" a="1"/>
  <c r="I683" i="3" a="1"/>
  <c r="J683" i="3" a="1"/>
  <c r="K682" i="3" a="1"/>
  <c r="E686" i="3" a="1"/>
  <c r="J683" i="3" l="1"/>
  <c r="K682" i="3"/>
  <c r="L682" i="3" s="1"/>
  <c r="I683" i="3"/>
  <c r="G683" i="3"/>
  <c r="H683" i="3"/>
  <c r="N684" i="3"/>
  <c r="O684" i="3"/>
  <c r="F685" i="3"/>
  <c r="E686" i="3"/>
  <c r="M686" i="3" s="1"/>
  <c r="A687" i="3"/>
  <c r="B688" i="3"/>
  <c r="H684" i="3" a="1"/>
  <c r="J684" i="3" a="1"/>
  <c r="I684" i="3" a="1"/>
  <c r="G684" i="3" a="1"/>
  <c r="K683" i="3" a="1"/>
  <c r="E687" i="3" a="1"/>
  <c r="G684" i="3" l="1"/>
  <c r="I684" i="3"/>
  <c r="J684" i="3"/>
  <c r="H684" i="3"/>
  <c r="K683" i="3"/>
  <c r="L683" i="3" s="1"/>
  <c r="N685" i="3"/>
  <c r="O685" i="3"/>
  <c r="F686" i="3"/>
  <c r="E687" i="3"/>
  <c r="M687" i="3" s="1"/>
  <c r="A688" i="3"/>
  <c r="B689" i="3"/>
  <c r="I685" i="3" a="1"/>
  <c r="G685" i="3" a="1"/>
  <c r="J685" i="3" a="1"/>
  <c r="H685" i="3" a="1"/>
  <c r="K684" i="3" a="1"/>
  <c r="E688" i="3" a="1"/>
  <c r="H685" i="3" l="1"/>
  <c r="J685" i="3"/>
  <c r="G685" i="3"/>
  <c r="K684" i="3"/>
  <c r="L684" i="3" s="1"/>
  <c r="I685" i="3"/>
  <c r="N686" i="3"/>
  <c r="O686" i="3"/>
  <c r="F687" i="3"/>
  <c r="E688" i="3"/>
  <c r="M688" i="3" s="1"/>
  <c r="A689" i="3"/>
  <c r="B690" i="3"/>
  <c r="H686" i="3" a="1"/>
  <c r="G686" i="3" a="1"/>
  <c r="I686" i="3" a="1"/>
  <c r="J686" i="3" a="1"/>
  <c r="K685" i="3" a="1"/>
  <c r="E689" i="3" a="1"/>
  <c r="J686" i="3" l="1"/>
  <c r="I686" i="3"/>
  <c r="G686" i="3"/>
  <c r="K685" i="3"/>
  <c r="L685" i="3" s="1"/>
  <c r="H686" i="3"/>
  <c r="N687" i="3"/>
  <c r="O687" i="3"/>
  <c r="F688" i="3"/>
  <c r="E689" i="3"/>
  <c r="M689" i="3" s="1"/>
  <c r="B691" i="3"/>
  <c r="A690" i="3"/>
  <c r="I687" i="3" a="1"/>
  <c r="J687" i="3" a="1"/>
  <c r="H687" i="3" a="1"/>
  <c r="G687" i="3" a="1"/>
  <c r="K686" i="3" a="1"/>
  <c r="E690" i="3" a="1"/>
  <c r="G687" i="3" l="1"/>
  <c r="H687" i="3"/>
  <c r="J687" i="3"/>
  <c r="I687" i="3"/>
  <c r="K686" i="3"/>
  <c r="L686" i="3" s="1"/>
  <c r="N688" i="3"/>
  <c r="O688" i="3"/>
  <c r="F689" i="3"/>
  <c r="E690" i="3"/>
  <c r="M690" i="3" s="1"/>
  <c r="B692" i="3"/>
  <c r="A691" i="3"/>
  <c r="I688" i="3" a="1"/>
  <c r="J688" i="3" a="1"/>
  <c r="H688" i="3" a="1"/>
  <c r="G688" i="3" a="1"/>
  <c r="K687" i="3" a="1"/>
  <c r="E691" i="3" a="1"/>
  <c r="G688" i="3" l="1"/>
  <c r="H688" i="3"/>
  <c r="J688" i="3"/>
  <c r="K687" i="3"/>
  <c r="L687" i="3" s="1"/>
  <c r="I688" i="3"/>
  <c r="O689" i="3"/>
  <c r="N689" i="3"/>
  <c r="F690" i="3"/>
  <c r="E691" i="3"/>
  <c r="M691" i="3" s="1"/>
  <c r="A692" i="3"/>
  <c r="B693" i="3"/>
  <c r="H689" i="3" a="1"/>
  <c r="J689" i="3" a="1"/>
  <c r="G689" i="3" a="1"/>
  <c r="I689" i="3" a="1"/>
  <c r="K688" i="3" a="1"/>
  <c r="E692" i="3" a="1"/>
  <c r="I689" i="3" l="1"/>
  <c r="G689" i="3"/>
  <c r="J689" i="3"/>
  <c r="K688" i="3"/>
  <c r="L688" i="3" s="1"/>
  <c r="H689" i="3"/>
  <c r="N690" i="3"/>
  <c r="O690" i="3"/>
  <c r="F691" i="3"/>
  <c r="E692" i="3"/>
  <c r="M692" i="3" s="1"/>
  <c r="B694" i="3"/>
  <c r="A693" i="3"/>
  <c r="I690" i="3" a="1"/>
  <c r="J690" i="3" a="1"/>
  <c r="G690" i="3" a="1"/>
  <c r="H690" i="3" a="1"/>
  <c r="K689" i="3" a="1"/>
  <c r="E693" i="3" a="1"/>
  <c r="H690" i="3" l="1"/>
  <c r="G690" i="3"/>
  <c r="K689" i="3"/>
  <c r="L689" i="3" s="1"/>
  <c r="J690" i="3"/>
  <c r="I690" i="3"/>
  <c r="N691" i="3"/>
  <c r="O691" i="3"/>
  <c r="F692" i="3"/>
  <c r="E693" i="3"/>
  <c r="M693" i="3" s="1"/>
  <c r="A694" i="3"/>
  <c r="B695" i="3"/>
  <c r="I691" i="3" a="1"/>
  <c r="J691" i="3" a="1"/>
  <c r="H691" i="3" a="1"/>
  <c r="G691" i="3" a="1"/>
  <c r="K690" i="3" a="1"/>
  <c r="E694" i="3" a="1"/>
  <c r="G691" i="3" l="1"/>
  <c r="H691" i="3"/>
  <c r="K690" i="3"/>
  <c r="L690" i="3" s="1"/>
  <c r="J691" i="3"/>
  <c r="I691" i="3"/>
  <c r="F693" i="3"/>
  <c r="O692" i="3"/>
  <c r="N692" i="3"/>
  <c r="E694" i="3"/>
  <c r="M694" i="3" s="1"/>
  <c r="A695" i="3"/>
  <c r="B696" i="3"/>
  <c r="H692" i="3" a="1"/>
  <c r="I692" i="3" a="1"/>
  <c r="G692" i="3" a="1"/>
  <c r="J692" i="3" a="1"/>
  <c r="K691" i="3" a="1"/>
  <c r="E695" i="3" a="1"/>
  <c r="J692" i="3" l="1"/>
  <c r="G692" i="3"/>
  <c r="I692" i="3"/>
  <c r="H692" i="3"/>
  <c r="K691" i="3"/>
  <c r="L691" i="3" s="1"/>
  <c r="N693" i="3"/>
  <c r="O693" i="3"/>
  <c r="F694" i="3"/>
  <c r="L694" i="3" s="1"/>
  <c r="E695" i="3"/>
  <c r="M695" i="3" s="1"/>
  <c r="B697" i="3"/>
  <c r="A696" i="3"/>
  <c r="I693" i="3" a="1"/>
  <c r="H693" i="3" a="1"/>
  <c r="G693" i="3" a="1"/>
  <c r="J693" i="3" a="1"/>
  <c r="K692" i="3" a="1"/>
  <c r="E696" i="3" a="1"/>
  <c r="G693" i="3" l="1"/>
  <c r="J693" i="3"/>
  <c r="H693" i="3"/>
  <c r="I693" i="3"/>
  <c r="K692" i="3"/>
  <c r="L692" i="3" s="1"/>
  <c r="O694" i="3"/>
  <c r="N694" i="3"/>
  <c r="F695" i="3"/>
  <c r="L695" i="3" s="1"/>
  <c r="E696" i="3"/>
  <c r="M696" i="3" s="1"/>
  <c r="A697" i="3"/>
  <c r="B698" i="3"/>
  <c r="J694" i="3" a="1"/>
  <c r="G694" i="3" a="1"/>
  <c r="I694" i="3" a="1"/>
  <c r="H694" i="3" a="1"/>
  <c r="K693" i="3" a="1"/>
  <c r="E697" i="3" a="1"/>
  <c r="H694" i="3" l="1"/>
  <c r="I694" i="3"/>
  <c r="G694" i="3"/>
  <c r="K693" i="3"/>
  <c r="L693" i="3" s="1"/>
  <c r="J694" i="3"/>
  <c r="O695" i="3"/>
  <c r="F696" i="3"/>
  <c r="N695" i="3"/>
  <c r="E697" i="3"/>
  <c r="M697" i="3" s="1"/>
  <c r="A698" i="3"/>
  <c r="B699" i="3"/>
  <c r="J695" i="3" a="1"/>
  <c r="G695" i="3" a="1"/>
  <c r="K694" i="3" a="1"/>
  <c r="H695" i="3" a="1"/>
  <c r="I695" i="3" a="1"/>
  <c r="E698" i="3" a="1"/>
  <c r="I695" i="3" l="1"/>
  <c r="H695" i="3"/>
  <c r="K694" i="3"/>
  <c r="G695" i="3"/>
  <c r="J695" i="3"/>
  <c r="N696" i="3"/>
  <c r="O696" i="3"/>
  <c r="F697" i="3"/>
  <c r="E698" i="3"/>
  <c r="M698" i="3" s="1"/>
  <c r="B700" i="3"/>
  <c r="A699" i="3"/>
  <c r="K695" i="3" a="1"/>
  <c r="G696" i="3" a="1"/>
  <c r="J696" i="3" a="1"/>
  <c r="H696" i="3" a="1"/>
  <c r="I696" i="3" a="1"/>
  <c r="E699" i="3" a="1"/>
  <c r="I696" i="3" l="1"/>
  <c r="H696" i="3"/>
  <c r="K695" i="3"/>
  <c r="J696" i="3"/>
  <c r="G696" i="3"/>
  <c r="O697" i="3"/>
  <c r="N697" i="3"/>
  <c r="F698" i="3"/>
  <c r="E699" i="3"/>
  <c r="M699" i="3" s="1"/>
  <c r="B701" i="3"/>
  <c r="A700" i="3"/>
  <c r="G697" i="3" a="1"/>
  <c r="J697" i="3" a="1"/>
  <c r="I697" i="3" a="1"/>
  <c r="H697" i="3" a="1"/>
  <c r="K696" i="3" a="1"/>
  <c r="E700" i="3" a="1"/>
  <c r="H697" i="3" l="1"/>
  <c r="I697" i="3"/>
  <c r="K696" i="3"/>
  <c r="L696" i="3" s="1"/>
  <c r="J697" i="3"/>
  <c r="G697" i="3"/>
  <c r="O698" i="3"/>
  <c r="F699" i="3"/>
  <c r="N698" i="3"/>
  <c r="E700" i="3"/>
  <c r="M700" i="3" s="1"/>
  <c r="A701" i="3"/>
  <c r="B702" i="3"/>
  <c r="G698" i="3" a="1"/>
  <c r="H698" i="3" a="1"/>
  <c r="J698" i="3" a="1"/>
  <c r="I698" i="3" a="1"/>
  <c r="K697" i="3" a="1"/>
  <c r="E701" i="3" a="1"/>
  <c r="I698" i="3" l="1"/>
  <c r="K697" i="3"/>
  <c r="L697" i="3" s="1"/>
  <c r="J698" i="3"/>
  <c r="H698" i="3"/>
  <c r="G698" i="3"/>
  <c r="F700" i="3"/>
  <c r="O699" i="3"/>
  <c r="N699" i="3"/>
  <c r="E701" i="3"/>
  <c r="M701" i="3" s="1"/>
  <c r="B703" i="3"/>
  <c r="A702" i="3"/>
  <c r="G699" i="3" a="1"/>
  <c r="I699" i="3" a="1"/>
  <c r="J699" i="3" a="1"/>
  <c r="H699" i="3" a="1"/>
  <c r="K698" i="3" a="1"/>
  <c r="E702" i="3" a="1"/>
  <c r="H699" i="3" l="1"/>
  <c r="J699" i="3"/>
  <c r="I699" i="3"/>
  <c r="K698" i="3"/>
  <c r="L698" i="3" s="1"/>
  <c r="G699" i="3"/>
  <c r="F701" i="3"/>
  <c r="N700" i="3"/>
  <c r="O700" i="3"/>
  <c r="E702" i="3"/>
  <c r="M702" i="3" s="1"/>
  <c r="B704" i="3"/>
  <c r="A703" i="3"/>
  <c r="G700" i="3" a="1"/>
  <c r="J700" i="3" a="1"/>
  <c r="I700" i="3" a="1"/>
  <c r="H700" i="3" a="1"/>
  <c r="K699" i="3" a="1"/>
  <c r="E703" i="3" a="1"/>
  <c r="H700" i="3" l="1"/>
  <c r="I700" i="3"/>
  <c r="J700" i="3"/>
  <c r="K699" i="3"/>
  <c r="L699" i="3" s="1"/>
  <c r="G700" i="3"/>
  <c r="O701" i="3"/>
  <c r="N701" i="3"/>
  <c r="F702" i="3"/>
  <c r="E703" i="3"/>
  <c r="M703" i="3" s="1"/>
  <c r="A704" i="3"/>
  <c r="B705" i="3"/>
  <c r="G701" i="3" a="1"/>
  <c r="H701" i="3" a="1"/>
  <c r="J701" i="3" a="1"/>
  <c r="I701" i="3" a="1"/>
  <c r="K700" i="3" a="1"/>
  <c r="E704" i="3" a="1"/>
  <c r="I701" i="3" l="1"/>
  <c r="J701" i="3"/>
  <c r="K700" i="3"/>
  <c r="L700" i="3" s="1"/>
  <c r="H701" i="3"/>
  <c r="G701" i="3"/>
  <c r="O702" i="3"/>
  <c r="N702" i="3"/>
  <c r="F703" i="3"/>
  <c r="E704" i="3"/>
  <c r="M704" i="3" s="1"/>
  <c r="A705" i="3"/>
  <c r="B706" i="3"/>
  <c r="H702" i="3" a="1"/>
  <c r="I702" i="3" a="1"/>
  <c r="G702" i="3" a="1"/>
  <c r="J702" i="3" a="1"/>
  <c r="K701" i="3" a="1"/>
  <c r="E705" i="3" a="1"/>
  <c r="J702" i="3" l="1"/>
  <c r="G702" i="3"/>
  <c r="I702" i="3"/>
  <c r="H702" i="3"/>
  <c r="K701" i="3"/>
  <c r="L701" i="3" s="1"/>
  <c r="F704" i="3"/>
  <c r="O703" i="3"/>
  <c r="N703" i="3"/>
  <c r="E705" i="3"/>
  <c r="M705" i="3" s="1"/>
  <c r="A706" i="3"/>
  <c r="B707" i="3"/>
  <c r="H703" i="3" a="1"/>
  <c r="I703" i="3" a="1"/>
  <c r="G703" i="3" a="1"/>
  <c r="J703" i="3" a="1"/>
  <c r="K702" i="3" a="1"/>
  <c r="E706" i="3" a="1"/>
  <c r="J703" i="3" l="1"/>
  <c r="G703" i="3"/>
  <c r="I703" i="3"/>
  <c r="H703" i="3"/>
  <c r="K702" i="3"/>
  <c r="L702" i="3" s="1"/>
  <c r="N704" i="3"/>
  <c r="F705" i="3"/>
  <c r="O704" i="3"/>
  <c r="E706" i="3"/>
  <c r="M706" i="3" s="1"/>
  <c r="A707" i="3"/>
  <c r="B708" i="3"/>
  <c r="H704" i="3" a="1"/>
  <c r="G704" i="3" a="1"/>
  <c r="J704" i="3" a="1"/>
  <c r="I704" i="3" a="1"/>
  <c r="K703" i="3" a="1"/>
  <c r="E707" i="3" a="1"/>
  <c r="I704" i="3" l="1"/>
  <c r="J704" i="3"/>
  <c r="G704" i="3"/>
  <c r="H704" i="3"/>
  <c r="K703" i="3"/>
  <c r="L703" i="3" s="1"/>
  <c r="N705" i="3"/>
  <c r="O705" i="3"/>
  <c r="F706" i="3"/>
  <c r="E707" i="3"/>
  <c r="M707" i="3" s="1"/>
  <c r="A708" i="3"/>
  <c r="B709" i="3"/>
  <c r="G705" i="3" a="1"/>
  <c r="J705" i="3" a="1"/>
  <c r="K704" i="3" a="1"/>
  <c r="I705" i="3" a="1"/>
  <c r="H705" i="3" a="1"/>
  <c r="E708" i="3" a="1"/>
  <c r="H705" i="3" l="1"/>
  <c r="I705" i="3"/>
  <c r="K704" i="3"/>
  <c r="L704" i="3" s="1"/>
  <c r="J705" i="3"/>
  <c r="G705" i="3"/>
  <c r="O706" i="3"/>
  <c r="N706" i="3"/>
  <c r="F707" i="3"/>
  <c r="E708" i="3"/>
  <c r="M708" i="3" s="1"/>
  <c r="A709" i="3"/>
  <c r="B710" i="3"/>
  <c r="I706" i="3" a="1"/>
  <c r="J706" i="3" a="1"/>
  <c r="H706" i="3" a="1"/>
  <c r="G706" i="3" a="1"/>
  <c r="K705" i="3" a="1"/>
  <c r="E709" i="3" a="1"/>
  <c r="G706" i="3" l="1"/>
  <c r="H706" i="3"/>
  <c r="K705" i="3"/>
  <c r="L705" i="3" s="1"/>
  <c r="J706" i="3"/>
  <c r="I706" i="3"/>
  <c r="N707" i="3"/>
  <c r="O707" i="3"/>
  <c r="F708" i="3"/>
  <c r="E709" i="3"/>
  <c r="M709" i="3" s="1"/>
  <c r="B711" i="3"/>
  <c r="A710" i="3"/>
  <c r="J707" i="3" a="1"/>
  <c r="H707" i="3" a="1"/>
  <c r="I707" i="3" a="1"/>
  <c r="G707" i="3" a="1"/>
  <c r="K706" i="3" a="1"/>
  <c r="E710" i="3" a="1"/>
  <c r="G707" i="3" l="1"/>
  <c r="I707" i="3"/>
  <c r="K706" i="3"/>
  <c r="L706" i="3" s="1"/>
  <c r="H707" i="3"/>
  <c r="J707" i="3"/>
  <c r="N708" i="3"/>
  <c r="O708" i="3"/>
  <c r="F709" i="3"/>
  <c r="E710" i="3"/>
  <c r="M710" i="3" s="1"/>
  <c r="A711" i="3"/>
  <c r="B712" i="3"/>
  <c r="I708" i="3" a="1"/>
  <c r="J708" i="3" a="1"/>
  <c r="H708" i="3" a="1"/>
  <c r="G708" i="3" a="1"/>
  <c r="K707" i="3" a="1"/>
  <c r="E711" i="3" a="1"/>
  <c r="G708" i="3" l="1"/>
  <c r="K707" i="3"/>
  <c r="L707" i="3" s="1"/>
  <c r="H708" i="3"/>
  <c r="J708" i="3"/>
  <c r="I708" i="3"/>
  <c r="O709" i="3"/>
  <c r="N709" i="3"/>
  <c r="F710" i="3"/>
  <c r="E711" i="3"/>
  <c r="M711" i="3" s="1"/>
  <c r="A712" i="3"/>
  <c r="B713" i="3"/>
  <c r="H709" i="3" a="1"/>
  <c r="J709" i="3" a="1"/>
  <c r="I709" i="3" a="1"/>
  <c r="G709" i="3" a="1"/>
  <c r="K708" i="3" a="1"/>
  <c r="E712" i="3" a="1"/>
  <c r="G709" i="3" l="1"/>
  <c r="I709" i="3"/>
  <c r="K708" i="3"/>
  <c r="L708" i="3" s="1"/>
  <c r="J709" i="3"/>
  <c r="H709" i="3"/>
  <c r="O710" i="3"/>
  <c r="F711" i="3"/>
  <c r="N710" i="3"/>
  <c r="E712" i="3"/>
  <c r="M712" i="3" s="1"/>
  <c r="A713" i="3"/>
  <c r="B714" i="3"/>
  <c r="J710" i="3" a="1"/>
  <c r="H710" i="3" a="1"/>
  <c r="G710" i="3" a="1"/>
  <c r="I710" i="3" a="1"/>
  <c r="K709" i="3" a="1"/>
  <c r="E713" i="3" a="1"/>
  <c r="I710" i="3" l="1"/>
  <c r="G710" i="3"/>
  <c r="K709" i="3"/>
  <c r="L709" i="3" s="1"/>
  <c r="H710" i="3"/>
  <c r="J710" i="3"/>
  <c r="O711" i="3"/>
  <c r="N711" i="3"/>
  <c r="F712" i="3"/>
  <c r="E713" i="3"/>
  <c r="M713" i="3" s="1"/>
  <c r="A714" i="3"/>
  <c r="B715" i="3"/>
  <c r="G711" i="3" a="1"/>
  <c r="H711" i="3" a="1"/>
  <c r="I711" i="3" a="1"/>
  <c r="J711" i="3" a="1"/>
  <c r="K710" i="3" a="1"/>
  <c r="E714" i="3" a="1"/>
  <c r="J711" i="3" l="1"/>
  <c r="K710" i="3"/>
  <c r="L710" i="3" s="1"/>
  <c r="I711" i="3"/>
  <c r="H711" i="3"/>
  <c r="G711" i="3"/>
  <c r="N712" i="3"/>
  <c r="O712" i="3"/>
  <c r="F713" i="3"/>
  <c r="E714" i="3"/>
  <c r="M714" i="3" s="1"/>
  <c r="B716" i="3"/>
  <c r="A715" i="3"/>
  <c r="H712" i="3" a="1"/>
  <c r="I712" i="3" a="1"/>
  <c r="G712" i="3" a="1"/>
  <c r="J712" i="3" a="1"/>
  <c r="K711" i="3" a="1"/>
  <c r="E715" i="3" a="1"/>
  <c r="J712" i="3" l="1"/>
  <c r="G712" i="3"/>
  <c r="I712" i="3"/>
  <c r="H712" i="3"/>
  <c r="K711" i="3"/>
  <c r="L711" i="3" s="1"/>
  <c r="F714" i="3"/>
  <c r="O713" i="3"/>
  <c r="N713" i="3"/>
  <c r="E715" i="3"/>
  <c r="M715" i="3" s="1"/>
  <c r="B717" i="3"/>
  <c r="A716" i="3"/>
  <c r="H713" i="3" a="1"/>
  <c r="I713" i="3" a="1"/>
  <c r="G713" i="3" a="1"/>
  <c r="J713" i="3" a="1"/>
  <c r="K712" i="3" a="1"/>
  <c r="E716" i="3" a="1"/>
  <c r="J713" i="3" l="1"/>
  <c r="G713" i="3"/>
  <c r="I713" i="3"/>
  <c r="H713" i="3"/>
  <c r="K712" i="3"/>
  <c r="L712" i="3" s="1"/>
  <c r="O714" i="3"/>
  <c r="N714" i="3"/>
  <c r="F715" i="3"/>
  <c r="E716" i="3"/>
  <c r="M716" i="3" s="1"/>
  <c r="B718" i="3"/>
  <c r="A717" i="3"/>
  <c r="I714" i="3" a="1"/>
  <c r="J714" i="3" a="1"/>
  <c r="G714" i="3" a="1"/>
  <c r="H714" i="3" a="1"/>
  <c r="K713" i="3" a="1"/>
  <c r="E717" i="3" a="1"/>
  <c r="H714" i="3" l="1"/>
  <c r="G714" i="3"/>
  <c r="J714" i="3"/>
  <c r="I714" i="3"/>
  <c r="K713" i="3"/>
  <c r="L713" i="3" s="1"/>
  <c r="O715" i="3"/>
  <c r="N715" i="3"/>
  <c r="F716" i="3"/>
  <c r="E717" i="3"/>
  <c r="M717" i="3" s="1"/>
  <c r="B719" i="3"/>
  <c r="A718" i="3"/>
  <c r="G715" i="3" a="1"/>
  <c r="H715" i="3" a="1"/>
  <c r="I715" i="3" a="1"/>
  <c r="J715" i="3" a="1"/>
  <c r="K714" i="3" a="1"/>
  <c r="E718" i="3" a="1"/>
  <c r="J715" i="3" l="1"/>
  <c r="I715" i="3"/>
  <c r="K714" i="3"/>
  <c r="L714" i="3" s="1"/>
  <c r="H715" i="3"/>
  <c r="G715" i="3"/>
  <c r="O716" i="3"/>
  <c r="N716" i="3"/>
  <c r="F717" i="3"/>
  <c r="E718" i="3"/>
  <c r="M718" i="3" s="1"/>
  <c r="A719" i="3"/>
  <c r="B720" i="3"/>
  <c r="J716" i="3" a="1"/>
  <c r="H716" i="3" a="1"/>
  <c r="I716" i="3" a="1"/>
  <c r="G716" i="3" a="1"/>
  <c r="K715" i="3" a="1"/>
  <c r="E719" i="3" a="1"/>
  <c r="G716" i="3" l="1"/>
  <c r="I716" i="3"/>
  <c r="H716" i="3"/>
  <c r="J716" i="3"/>
  <c r="K715" i="3"/>
  <c r="L715" i="3" s="1"/>
  <c r="N717" i="3"/>
  <c r="O717" i="3"/>
  <c r="F718" i="3"/>
  <c r="E719" i="3"/>
  <c r="M719" i="3" s="1"/>
  <c r="B721" i="3"/>
  <c r="A720" i="3"/>
  <c r="H717" i="3" a="1"/>
  <c r="J717" i="3" a="1"/>
  <c r="I717" i="3" a="1"/>
  <c r="G717" i="3" a="1"/>
  <c r="K716" i="3" a="1"/>
  <c r="E720" i="3" a="1"/>
  <c r="I717" i="3" l="1"/>
  <c r="G717" i="3"/>
  <c r="K716" i="3"/>
  <c r="L716" i="3" s="1"/>
  <c r="J717" i="3"/>
  <c r="H717" i="3"/>
  <c r="O718" i="3"/>
  <c r="F719" i="3"/>
  <c r="N718" i="3"/>
  <c r="E720" i="3"/>
  <c r="M720" i="3" s="1"/>
  <c r="A721" i="3"/>
  <c r="B722" i="3"/>
  <c r="H718" i="3" a="1"/>
  <c r="G718" i="3" a="1"/>
  <c r="J718" i="3" a="1"/>
  <c r="I718" i="3" a="1"/>
  <c r="K717" i="3" a="1"/>
  <c r="E721" i="3" a="1"/>
  <c r="I718" i="3" l="1"/>
  <c r="J718" i="3"/>
  <c r="K717" i="3"/>
  <c r="L717" i="3" s="1"/>
  <c r="G718" i="3"/>
  <c r="H718" i="3"/>
  <c r="F720" i="3"/>
  <c r="O719" i="3"/>
  <c r="N719" i="3"/>
  <c r="E721" i="3"/>
  <c r="M721" i="3" s="1"/>
  <c r="A722" i="3"/>
  <c r="B723" i="3"/>
  <c r="G719" i="3" a="1"/>
  <c r="I719" i="3" a="1"/>
  <c r="J719" i="3" a="1"/>
  <c r="H719" i="3" a="1"/>
  <c r="K718" i="3" a="1"/>
  <c r="E722" i="3" a="1"/>
  <c r="H719" i="3" l="1"/>
  <c r="J719" i="3"/>
  <c r="I719" i="3"/>
  <c r="K718" i="3"/>
  <c r="L718" i="3" s="1"/>
  <c r="G719" i="3"/>
  <c r="O720" i="3"/>
  <c r="N720" i="3"/>
  <c r="F721" i="3"/>
  <c r="E722" i="3"/>
  <c r="M722" i="3" s="1"/>
  <c r="A723" i="3"/>
  <c r="B724" i="3"/>
  <c r="I720" i="3" a="1"/>
  <c r="J720" i="3" a="1"/>
  <c r="H720" i="3" a="1"/>
  <c r="G720" i="3" a="1"/>
  <c r="K719" i="3" a="1"/>
  <c r="E723" i="3" a="1"/>
  <c r="H720" i="3" l="1"/>
  <c r="G720" i="3"/>
  <c r="J720" i="3"/>
  <c r="K719" i="3"/>
  <c r="L719" i="3" s="1"/>
  <c r="I720" i="3"/>
  <c r="O721" i="3"/>
  <c r="F722" i="3"/>
  <c r="N721" i="3"/>
  <c r="E723" i="3"/>
  <c r="M723" i="3" s="1"/>
  <c r="A724" i="3"/>
  <c r="B725" i="3"/>
  <c r="H721" i="3" a="1"/>
  <c r="I721" i="3" a="1"/>
  <c r="G721" i="3" a="1"/>
  <c r="J721" i="3" a="1"/>
  <c r="K720" i="3" a="1"/>
  <c r="E724" i="3" a="1"/>
  <c r="J721" i="3" l="1"/>
  <c r="G721" i="3"/>
  <c r="K720" i="3"/>
  <c r="L720" i="3" s="1"/>
  <c r="I721" i="3"/>
  <c r="H721" i="3"/>
  <c r="O722" i="3"/>
  <c r="F723" i="3"/>
  <c r="N722" i="3"/>
  <c r="E724" i="3"/>
  <c r="M724" i="3" s="1"/>
  <c r="A725" i="3"/>
  <c r="B726" i="3"/>
  <c r="I722" i="3" a="1"/>
  <c r="G722" i="3" a="1"/>
  <c r="H722" i="3" a="1"/>
  <c r="J722" i="3" a="1"/>
  <c r="K721" i="3" a="1"/>
  <c r="E725" i="3" a="1"/>
  <c r="J722" i="3" l="1"/>
  <c r="H722" i="3"/>
  <c r="G722" i="3"/>
  <c r="I722" i="3"/>
  <c r="K721" i="3"/>
  <c r="L721" i="3" s="1"/>
  <c r="N723" i="3"/>
  <c r="O723" i="3"/>
  <c r="F724" i="3"/>
  <c r="E725" i="3"/>
  <c r="M725" i="3" s="1"/>
  <c r="A726" i="3"/>
  <c r="B727" i="3"/>
  <c r="G723" i="3" a="1"/>
  <c r="H723" i="3" a="1"/>
  <c r="I723" i="3" a="1"/>
  <c r="J723" i="3" a="1"/>
  <c r="K722" i="3" a="1"/>
  <c r="E726" i="3" a="1"/>
  <c r="J723" i="3" l="1"/>
  <c r="I723" i="3"/>
  <c r="H723" i="3"/>
  <c r="G723" i="3"/>
  <c r="K722" i="3"/>
  <c r="L722" i="3" s="1"/>
  <c r="F725" i="3"/>
  <c r="O724" i="3"/>
  <c r="N724" i="3"/>
  <c r="E726" i="3"/>
  <c r="M726" i="3" s="1"/>
  <c r="A727" i="3"/>
  <c r="B728" i="3"/>
  <c r="I724" i="3" a="1"/>
  <c r="J724" i="3" a="1"/>
  <c r="K723" i="3" a="1"/>
  <c r="G724" i="3" a="1"/>
  <c r="H724" i="3" a="1"/>
  <c r="E727" i="3" a="1"/>
  <c r="H724" i="3" l="1"/>
  <c r="G724" i="3"/>
  <c r="J724" i="3"/>
  <c r="I724" i="3"/>
  <c r="K723" i="3"/>
  <c r="L723" i="3" s="1"/>
  <c r="F726" i="3"/>
  <c r="N725" i="3"/>
  <c r="O725" i="3"/>
  <c r="E727" i="3"/>
  <c r="M727" i="3" s="1"/>
  <c r="B729" i="3"/>
  <c r="A728" i="3"/>
  <c r="J725" i="3" a="1"/>
  <c r="K724" i="3" a="1"/>
  <c r="G725" i="3" a="1"/>
  <c r="I725" i="3" a="1"/>
  <c r="H725" i="3" a="1"/>
  <c r="E728" i="3" a="1"/>
  <c r="H725" i="3" l="1"/>
  <c r="I725" i="3"/>
  <c r="G725" i="3"/>
  <c r="K724" i="3"/>
  <c r="J725" i="3"/>
  <c r="L724" i="3"/>
  <c r="N726" i="3"/>
  <c r="O726" i="3"/>
  <c r="F727" i="3"/>
  <c r="E728" i="3"/>
  <c r="M728" i="3" s="1"/>
  <c r="B730" i="3"/>
  <c r="A729" i="3"/>
  <c r="H726" i="3" a="1"/>
  <c r="J726" i="3" a="1"/>
  <c r="I726" i="3" a="1"/>
  <c r="K725" i="3" a="1"/>
  <c r="G726" i="3" a="1"/>
  <c r="E729" i="3" a="1"/>
  <c r="G726" i="3" l="1"/>
  <c r="K725" i="3"/>
  <c r="I726" i="3"/>
  <c r="J726" i="3"/>
  <c r="H726" i="3"/>
  <c r="L725" i="3"/>
  <c r="O727" i="3"/>
  <c r="F728" i="3"/>
  <c r="N727" i="3"/>
  <c r="E729" i="3"/>
  <c r="M729" i="3" s="1"/>
  <c r="A730" i="3"/>
  <c r="B731" i="3"/>
  <c r="G727" i="3" a="1"/>
  <c r="I727" i="3" a="1"/>
  <c r="K726" i="3" a="1"/>
  <c r="J727" i="3" a="1"/>
  <c r="H727" i="3" a="1"/>
  <c r="E730" i="3" a="1"/>
  <c r="K726" i="3" l="1"/>
  <c r="L726" i="3"/>
  <c r="H727" i="3"/>
  <c r="J727" i="3"/>
  <c r="I727" i="3"/>
  <c r="G727" i="3"/>
  <c r="O728" i="3"/>
  <c r="F729" i="3"/>
  <c r="N728" i="3"/>
  <c r="E730" i="3"/>
  <c r="M730" i="3" s="1"/>
  <c r="A731" i="3"/>
  <c r="B732" i="3"/>
  <c r="J728" i="3" a="1"/>
  <c r="I728" i="3" a="1"/>
  <c r="G728" i="3" a="1"/>
  <c r="H728" i="3" a="1"/>
  <c r="K727" i="3" a="1"/>
  <c r="E731" i="3" a="1"/>
  <c r="G728" i="3" l="1"/>
  <c r="H728" i="3"/>
  <c r="I728" i="3"/>
  <c r="J728" i="3"/>
  <c r="K727" i="3"/>
  <c r="L727" i="3" s="1"/>
  <c r="O729" i="3"/>
  <c r="F730" i="3"/>
  <c r="N729" i="3"/>
  <c r="E731" i="3"/>
  <c r="M731" i="3" s="1"/>
  <c r="B733" i="3"/>
  <c r="A732" i="3"/>
  <c r="G729" i="3" a="1"/>
  <c r="H729" i="3" a="1"/>
  <c r="I729" i="3" a="1"/>
  <c r="J729" i="3" a="1"/>
  <c r="K728" i="3" a="1"/>
  <c r="E732" i="3" a="1"/>
  <c r="I729" i="3" l="1"/>
  <c r="J729" i="3"/>
  <c r="K728" i="3"/>
  <c r="L728" i="3" s="1"/>
  <c r="H729" i="3"/>
  <c r="G729" i="3"/>
  <c r="O730" i="3"/>
  <c r="F731" i="3"/>
  <c r="N730" i="3"/>
  <c r="E732" i="3"/>
  <c r="M732" i="3" s="1"/>
  <c r="A733" i="3"/>
  <c r="B734" i="3"/>
  <c r="H730" i="3" a="1"/>
  <c r="J730" i="3" a="1"/>
  <c r="I730" i="3" a="1"/>
  <c r="G730" i="3" a="1"/>
  <c r="K729" i="3" a="1"/>
  <c r="E733" i="3" a="1"/>
  <c r="G730" i="3" l="1"/>
  <c r="I730" i="3"/>
  <c r="J730" i="3"/>
  <c r="K729" i="3"/>
  <c r="L729" i="3" s="1"/>
  <c r="H730" i="3"/>
  <c r="O731" i="3"/>
  <c r="F732" i="3"/>
  <c r="N731" i="3"/>
  <c r="E733" i="3"/>
  <c r="M733" i="3" s="1"/>
  <c r="A734" i="3"/>
  <c r="B735" i="3"/>
  <c r="I731" i="3" a="1"/>
  <c r="J731" i="3" a="1"/>
  <c r="H731" i="3" a="1"/>
  <c r="G731" i="3" a="1"/>
  <c r="K730" i="3" a="1"/>
  <c r="E734" i="3" a="1"/>
  <c r="G731" i="3" l="1"/>
  <c r="H731" i="3"/>
  <c r="K730" i="3"/>
  <c r="L730" i="3" s="1"/>
  <c r="J731" i="3"/>
  <c r="I731" i="3"/>
  <c r="N732" i="3"/>
  <c r="O732" i="3"/>
  <c r="F733" i="3"/>
  <c r="E734" i="3"/>
  <c r="M734" i="3" s="1"/>
  <c r="A735" i="3"/>
  <c r="B736" i="3"/>
  <c r="J732" i="3" a="1"/>
  <c r="H732" i="3" a="1"/>
  <c r="G732" i="3" a="1"/>
  <c r="I732" i="3" a="1"/>
  <c r="K731" i="3" a="1"/>
  <c r="E735" i="3" a="1"/>
  <c r="I732" i="3" l="1"/>
  <c r="G732" i="3"/>
  <c r="K731" i="3"/>
  <c r="L731" i="3" s="1"/>
  <c r="H732" i="3"/>
  <c r="J732" i="3"/>
  <c r="F734" i="3"/>
  <c r="N733" i="3"/>
  <c r="O733" i="3"/>
  <c r="E735" i="3"/>
  <c r="M735" i="3" s="1"/>
  <c r="B737" i="3"/>
  <c r="A736" i="3"/>
  <c r="I733" i="3" a="1"/>
  <c r="G733" i="3" a="1"/>
  <c r="H733" i="3" a="1"/>
  <c r="J733" i="3" a="1"/>
  <c r="K732" i="3" a="1"/>
  <c r="E736" i="3" a="1"/>
  <c r="J733" i="3" l="1"/>
  <c r="H733" i="3"/>
  <c r="G733" i="3"/>
  <c r="K732" i="3"/>
  <c r="L732" i="3" s="1"/>
  <c r="I733" i="3"/>
  <c r="F735" i="3"/>
  <c r="N734" i="3"/>
  <c r="O734" i="3"/>
  <c r="E736" i="3"/>
  <c r="M736" i="3" s="1"/>
  <c r="A737" i="3"/>
  <c r="B738" i="3"/>
  <c r="G734" i="3" a="1"/>
  <c r="J734" i="3" a="1"/>
  <c r="H734" i="3" a="1"/>
  <c r="I734" i="3" a="1"/>
  <c r="K733" i="3" a="1"/>
  <c r="E737" i="3" a="1"/>
  <c r="I734" i="3" l="1"/>
  <c r="H734" i="3"/>
  <c r="J734" i="3"/>
  <c r="G734" i="3"/>
  <c r="K733" i="3"/>
  <c r="L733" i="3" s="1"/>
  <c r="N735" i="3"/>
  <c r="F736" i="3"/>
  <c r="O735" i="3"/>
  <c r="E737" i="3"/>
  <c r="M737" i="3" s="1"/>
  <c r="B739" i="3"/>
  <c r="A738" i="3"/>
  <c r="I735" i="3" a="1"/>
  <c r="H735" i="3" a="1"/>
  <c r="J735" i="3" a="1"/>
  <c r="G735" i="3" a="1"/>
  <c r="K734" i="3" a="1"/>
  <c r="E738" i="3" a="1"/>
  <c r="G735" i="3" l="1"/>
  <c r="J735" i="3"/>
  <c r="K734" i="3"/>
  <c r="L734" i="3" s="1"/>
  <c r="H735" i="3"/>
  <c r="I735" i="3"/>
  <c r="F737" i="3"/>
  <c r="N736" i="3"/>
  <c r="O736" i="3"/>
  <c r="E738" i="3"/>
  <c r="M738" i="3" s="1"/>
  <c r="A739" i="3"/>
  <c r="B740" i="3"/>
  <c r="I736" i="3" a="1"/>
  <c r="J736" i="3" a="1"/>
  <c r="G736" i="3" a="1"/>
  <c r="H736" i="3" a="1"/>
  <c r="K735" i="3" a="1"/>
  <c r="E739" i="3" a="1"/>
  <c r="H736" i="3" l="1"/>
  <c r="G736" i="3"/>
  <c r="J736" i="3"/>
  <c r="K735" i="3"/>
  <c r="L735" i="3" s="1"/>
  <c r="I736" i="3"/>
  <c r="O737" i="3"/>
  <c r="N737" i="3"/>
  <c r="F738" i="3"/>
  <c r="E739" i="3"/>
  <c r="M739" i="3" s="1"/>
  <c r="A740" i="3"/>
  <c r="B741" i="3"/>
  <c r="G737" i="3" a="1"/>
  <c r="J737" i="3" a="1"/>
  <c r="H737" i="3" a="1"/>
  <c r="I737" i="3" a="1"/>
  <c r="K736" i="3" a="1"/>
  <c r="E740" i="3" a="1"/>
  <c r="I737" i="3" l="1"/>
  <c r="H737" i="3"/>
  <c r="K736" i="3"/>
  <c r="L736" i="3" s="1"/>
  <c r="J737" i="3"/>
  <c r="G737" i="3"/>
  <c r="N738" i="3"/>
  <c r="O738" i="3"/>
  <c r="F739" i="3"/>
  <c r="E740" i="3"/>
  <c r="M740" i="3" s="1"/>
  <c r="B742" i="3"/>
  <c r="A741" i="3"/>
  <c r="I738" i="3" a="1"/>
  <c r="J738" i="3" a="1"/>
  <c r="G738" i="3" a="1"/>
  <c r="H738" i="3" a="1"/>
  <c r="K737" i="3" a="1"/>
  <c r="E741" i="3" a="1"/>
  <c r="H738" i="3" l="1"/>
  <c r="K737" i="3"/>
  <c r="L737" i="3" s="1"/>
  <c r="G738" i="3"/>
  <c r="J738" i="3"/>
  <c r="I738" i="3"/>
  <c r="F740" i="3"/>
  <c r="O739" i="3"/>
  <c r="N739" i="3"/>
  <c r="E741" i="3"/>
  <c r="M741" i="3" s="1"/>
  <c r="A742" i="3"/>
  <c r="B743" i="3"/>
  <c r="J739" i="3" a="1"/>
  <c r="H739" i="3" a="1"/>
  <c r="I739" i="3" a="1"/>
  <c r="G739" i="3" a="1"/>
  <c r="K738" i="3" a="1"/>
  <c r="E742" i="3" a="1"/>
  <c r="G739" i="3" l="1"/>
  <c r="I739" i="3"/>
  <c r="H739" i="3"/>
  <c r="K738" i="3"/>
  <c r="L738" i="3" s="1"/>
  <c r="J739" i="3"/>
  <c r="F741" i="3"/>
  <c r="O740" i="3"/>
  <c r="N740" i="3"/>
  <c r="E742" i="3"/>
  <c r="M742" i="3" s="1"/>
  <c r="A743" i="3"/>
  <c r="B744" i="3"/>
  <c r="I740" i="3" a="1"/>
  <c r="H740" i="3" a="1"/>
  <c r="J740" i="3" a="1"/>
  <c r="G740" i="3" a="1"/>
  <c r="K739" i="3" a="1"/>
  <c r="E743" i="3" a="1"/>
  <c r="G740" i="3" l="1"/>
  <c r="K739" i="3"/>
  <c r="L739" i="3" s="1"/>
  <c r="J740" i="3"/>
  <c r="H740" i="3"/>
  <c r="I740" i="3"/>
  <c r="O741" i="3"/>
  <c r="F742" i="3"/>
  <c r="N741" i="3"/>
  <c r="E743" i="3"/>
  <c r="M743" i="3" s="1"/>
  <c r="B745" i="3"/>
  <c r="A744" i="3"/>
  <c r="I741" i="3" a="1"/>
  <c r="J741" i="3" a="1"/>
  <c r="G741" i="3" a="1"/>
  <c r="H741" i="3" a="1"/>
  <c r="K740" i="3" a="1"/>
  <c r="E744" i="3" a="1"/>
  <c r="H741" i="3" l="1"/>
  <c r="G741" i="3"/>
  <c r="K740" i="3"/>
  <c r="L740" i="3" s="1"/>
  <c r="J741" i="3"/>
  <c r="I741" i="3"/>
  <c r="F743" i="3"/>
  <c r="O742" i="3"/>
  <c r="N742" i="3"/>
  <c r="E744" i="3"/>
  <c r="M744" i="3" s="1"/>
  <c r="B746" i="3"/>
  <c r="A745" i="3"/>
  <c r="J742" i="3" a="1"/>
  <c r="G742" i="3" a="1"/>
  <c r="H742" i="3" a="1"/>
  <c r="I742" i="3" a="1"/>
  <c r="K741" i="3" a="1"/>
  <c r="E745" i="3" a="1"/>
  <c r="I742" i="3" l="1"/>
  <c r="H742" i="3"/>
  <c r="G742" i="3"/>
  <c r="K741" i="3"/>
  <c r="L741" i="3" s="1"/>
  <c r="J742" i="3"/>
  <c r="N743" i="3"/>
  <c r="O743" i="3"/>
  <c r="F744" i="3"/>
  <c r="E745" i="3"/>
  <c r="M745" i="3" s="1"/>
  <c r="A746" i="3"/>
  <c r="B747" i="3"/>
  <c r="I743" i="3" a="1"/>
  <c r="J743" i="3" a="1"/>
  <c r="H743" i="3" a="1"/>
  <c r="G743" i="3" a="1"/>
  <c r="K742" i="3" a="1"/>
  <c r="E746" i="3" a="1"/>
  <c r="G743" i="3" l="1"/>
  <c r="H743" i="3"/>
  <c r="K742" i="3"/>
  <c r="L742" i="3" s="1"/>
  <c r="J743" i="3"/>
  <c r="I743" i="3"/>
  <c r="N744" i="3"/>
  <c r="O744" i="3"/>
  <c r="F745" i="3"/>
  <c r="E746" i="3"/>
  <c r="M746" i="3" s="1"/>
  <c r="B748" i="3"/>
  <c r="A747" i="3"/>
  <c r="H744" i="3" a="1"/>
  <c r="I744" i="3" a="1"/>
  <c r="J744" i="3" a="1"/>
  <c r="G744" i="3" a="1"/>
  <c r="K743" i="3" a="1"/>
  <c r="E747" i="3" a="1"/>
  <c r="G744" i="3" l="1"/>
  <c r="K743" i="3"/>
  <c r="L743" i="3" s="1"/>
  <c r="J744" i="3"/>
  <c r="I744" i="3"/>
  <c r="H744" i="3"/>
  <c r="O745" i="3"/>
  <c r="F746" i="3"/>
  <c r="N745" i="3"/>
  <c r="E747" i="3"/>
  <c r="M747" i="3" s="1"/>
  <c r="A748" i="3"/>
  <c r="B749" i="3"/>
  <c r="G745" i="3" a="1"/>
  <c r="J745" i="3" a="1"/>
  <c r="I745" i="3" a="1"/>
  <c r="H745" i="3" a="1"/>
  <c r="K744" i="3" a="1"/>
  <c r="E748" i="3" a="1"/>
  <c r="H745" i="3" l="1"/>
  <c r="I745" i="3"/>
  <c r="J745" i="3"/>
  <c r="K744" i="3"/>
  <c r="L744" i="3" s="1"/>
  <c r="G745" i="3"/>
  <c r="N746" i="3"/>
  <c r="F747" i="3"/>
  <c r="O746" i="3"/>
  <c r="E748" i="3"/>
  <c r="M748" i="3" s="1"/>
  <c r="A749" i="3"/>
  <c r="B750" i="3"/>
  <c r="G746" i="3" a="1"/>
  <c r="J746" i="3" a="1"/>
  <c r="H746" i="3" a="1"/>
  <c r="I746" i="3" a="1"/>
  <c r="K745" i="3" a="1"/>
  <c r="E749" i="3" a="1"/>
  <c r="I746" i="3" l="1"/>
  <c r="H746" i="3"/>
  <c r="K745" i="3"/>
  <c r="L745" i="3" s="1"/>
  <c r="J746" i="3"/>
  <c r="G746" i="3"/>
  <c r="F748" i="3"/>
  <c r="O747" i="3"/>
  <c r="N747" i="3"/>
  <c r="E749" i="3"/>
  <c r="M749" i="3" s="1"/>
  <c r="A750" i="3"/>
  <c r="B751" i="3"/>
  <c r="H747" i="3" a="1"/>
  <c r="J747" i="3" a="1"/>
  <c r="I747" i="3" a="1"/>
  <c r="G747" i="3" a="1"/>
  <c r="K746" i="3" a="1"/>
  <c r="E750" i="3" a="1"/>
  <c r="G747" i="3" l="1"/>
  <c r="I747" i="3"/>
  <c r="K746" i="3"/>
  <c r="L746" i="3" s="1"/>
  <c r="J747" i="3"/>
  <c r="H747" i="3"/>
  <c r="F749" i="3"/>
  <c r="O748" i="3"/>
  <c r="N748" i="3"/>
  <c r="E750" i="3"/>
  <c r="M750" i="3" s="1"/>
  <c r="B752" i="3"/>
  <c r="A751" i="3"/>
  <c r="J748" i="3" a="1"/>
  <c r="I748" i="3" a="1"/>
  <c r="G748" i="3" a="1"/>
  <c r="H748" i="3" a="1"/>
  <c r="K747" i="3" a="1"/>
  <c r="E751" i="3" a="1"/>
  <c r="H748" i="3" l="1"/>
  <c r="G748" i="3"/>
  <c r="I748" i="3"/>
  <c r="J748" i="3"/>
  <c r="K747" i="3"/>
  <c r="L747" i="3" s="1"/>
  <c r="N749" i="3"/>
  <c r="O749" i="3"/>
  <c r="F750" i="3"/>
  <c r="E751" i="3"/>
  <c r="M751" i="3" s="1"/>
  <c r="A752" i="3"/>
  <c r="B753" i="3"/>
  <c r="J749" i="3" a="1"/>
  <c r="I749" i="3" a="1"/>
  <c r="G749" i="3" a="1"/>
  <c r="K748" i="3" a="1"/>
  <c r="H749" i="3" a="1"/>
  <c r="E752" i="3" a="1"/>
  <c r="H749" i="3" l="1"/>
  <c r="K748" i="3"/>
  <c r="L748" i="3" s="1"/>
  <c r="G749" i="3"/>
  <c r="I749" i="3"/>
  <c r="J749" i="3"/>
  <c r="F751" i="3"/>
  <c r="N750" i="3"/>
  <c r="O750" i="3"/>
  <c r="E752" i="3"/>
  <c r="M752" i="3" s="1"/>
  <c r="A753" i="3"/>
  <c r="B754" i="3"/>
  <c r="J750" i="3" a="1"/>
  <c r="H750" i="3" a="1"/>
  <c r="I750" i="3" a="1"/>
  <c r="G750" i="3" a="1"/>
  <c r="K749" i="3" a="1"/>
  <c r="E753" i="3" a="1"/>
  <c r="G750" i="3" l="1"/>
  <c r="I750" i="3"/>
  <c r="H750" i="3"/>
  <c r="J750" i="3"/>
  <c r="K749" i="3"/>
  <c r="L749" i="3" s="1"/>
  <c r="N751" i="3"/>
  <c r="F752" i="3"/>
  <c r="O751" i="3"/>
  <c r="E753" i="3"/>
  <c r="M753" i="3" s="1"/>
  <c r="A754" i="3"/>
  <c r="B755" i="3"/>
  <c r="I751" i="3" a="1"/>
  <c r="J751" i="3" a="1"/>
  <c r="H751" i="3" a="1"/>
  <c r="G751" i="3" a="1"/>
  <c r="K750" i="3" a="1"/>
  <c r="E754" i="3" a="1"/>
  <c r="G751" i="3" l="1"/>
  <c r="H751" i="3"/>
  <c r="J751" i="3"/>
  <c r="K750" i="3"/>
  <c r="L750" i="3" s="1"/>
  <c r="I751" i="3"/>
  <c r="O752" i="3"/>
  <c r="N752" i="3"/>
  <c r="F753" i="3"/>
  <c r="E754" i="3"/>
  <c r="M754" i="3" s="1"/>
  <c r="B756" i="3"/>
  <c r="A755" i="3"/>
  <c r="J752" i="3" a="1"/>
  <c r="G752" i="3" a="1"/>
  <c r="I752" i="3" a="1"/>
  <c r="H752" i="3" a="1"/>
  <c r="K751" i="3" a="1"/>
  <c r="E755" i="3" a="1"/>
  <c r="H752" i="3" l="1"/>
  <c r="I752" i="3"/>
  <c r="K751" i="3"/>
  <c r="L751" i="3" s="1"/>
  <c r="G752" i="3"/>
  <c r="J752" i="3"/>
  <c r="F754" i="3"/>
  <c r="O753" i="3"/>
  <c r="N753" i="3"/>
  <c r="E755" i="3"/>
  <c r="M755" i="3" s="1"/>
  <c r="B757" i="3"/>
  <c r="A756" i="3"/>
  <c r="H753" i="3" a="1"/>
  <c r="I753" i="3" a="1"/>
  <c r="J753" i="3" a="1"/>
  <c r="G753" i="3" a="1"/>
  <c r="K752" i="3" a="1"/>
  <c r="E756" i="3" a="1"/>
  <c r="G753" i="3" l="1"/>
  <c r="J753" i="3"/>
  <c r="I753" i="3"/>
  <c r="K752" i="3"/>
  <c r="L752" i="3" s="1"/>
  <c r="H753" i="3"/>
  <c r="O754" i="3"/>
  <c r="N754" i="3"/>
  <c r="F755" i="3"/>
  <c r="E756" i="3"/>
  <c r="M756" i="3" s="1"/>
  <c r="A757" i="3"/>
  <c r="B758" i="3"/>
  <c r="I754" i="3" a="1"/>
  <c r="G754" i="3" a="1"/>
  <c r="H754" i="3" a="1"/>
  <c r="J754" i="3" a="1"/>
  <c r="K753" i="3" a="1"/>
  <c r="E757" i="3" a="1"/>
  <c r="J754" i="3" l="1"/>
  <c r="H754" i="3"/>
  <c r="G754" i="3"/>
  <c r="K753" i="3"/>
  <c r="L753" i="3" s="1"/>
  <c r="I754" i="3"/>
  <c r="N755" i="3"/>
  <c r="O755" i="3"/>
  <c r="F756" i="3"/>
  <c r="E757" i="3"/>
  <c r="M757" i="3" s="1"/>
  <c r="B759" i="3"/>
  <c r="A758" i="3"/>
  <c r="I755" i="3" a="1"/>
  <c r="H755" i="3" a="1"/>
  <c r="G755" i="3" a="1"/>
  <c r="J755" i="3" a="1"/>
  <c r="K754" i="3" a="1"/>
  <c r="E758" i="3" a="1"/>
  <c r="J755" i="3" l="1"/>
  <c r="G755" i="3"/>
  <c r="H755" i="3"/>
  <c r="I755" i="3"/>
  <c r="K754" i="3"/>
  <c r="L754" i="3" s="1"/>
  <c r="F757" i="3"/>
  <c r="L757" i="3" s="1"/>
  <c r="O756" i="3"/>
  <c r="N756" i="3"/>
  <c r="E758" i="3"/>
  <c r="M758" i="3" s="1"/>
  <c r="B760" i="3"/>
  <c r="A759" i="3"/>
  <c r="I756" i="3" a="1"/>
  <c r="G756" i="3" a="1"/>
  <c r="H756" i="3" a="1"/>
  <c r="J756" i="3" a="1"/>
  <c r="K755" i="3" a="1"/>
  <c r="E759" i="3" a="1"/>
  <c r="J756" i="3" l="1"/>
  <c r="H756" i="3"/>
  <c r="G756" i="3"/>
  <c r="I756" i="3"/>
  <c r="K755" i="3"/>
  <c r="L755" i="3" s="1"/>
  <c r="F758" i="3"/>
  <c r="O757" i="3"/>
  <c r="N757" i="3"/>
  <c r="E759" i="3"/>
  <c r="M759" i="3" s="1"/>
  <c r="B761" i="3"/>
  <c r="A760" i="3"/>
  <c r="H757" i="3" a="1"/>
  <c r="J757" i="3" a="1"/>
  <c r="G757" i="3" a="1"/>
  <c r="I757" i="3" a="1"/>
  <c r="K756" i="3" a="1"/>
  <c r="E760" i="3" a="1"/>
  <c r="I757" i="3" l="1"/>
  <c r="G757" i="3"/>
  <c r="J757" i="3"/>
  <c r="H757" i="3"/>
  <c r="K756" i="3"/>
  <c r="L756" i="3" s="1"/>
  <c r="N758" i="3"/>
  <c r="F759" i="3"/>
  <c r="O758" i="3"/>
  <c r="E760" i="3"/>
  <c r="M760" i="3" s="1"/>
  <c r="A761" i="3"/>
  <c r="B762" i="3"/>
  <c r="K757" i="3" a="1"/>
  <c r="G758" i="3" a="1"/>
  <c r="J758" i="3" a="1"/>
  <c r="H758" i="3" a="1"/>
  <c r="I758" i="3" a="1"/>
  <c r="E761" i="3" a="1"/>
  <c r="I758" i="3" l="1"/>
  <c r="H758" i="3"/>
  <c r="J758" i="3"/>
  <c r="K757" i="3"/>
  <c r="G758" i="3"/>
  <c r="N759" i="3"/>
  <c r="O759" i="3"/>
  <c r="F760" i="3"/>
  <c r="E761" i="3"/>
  <c r="M761" i="3" s="1"/>
  <c r="A762" i="3"/>
  <c r="B763" i="3"/>
  <c r="G759" i="3" a="1"/>
  <c r="I759" i="3" a="1"/>
  <c r="H759" i="3" a="1"/>
  <c r="J759" i="3" a="1"/>
  <c r="K758" i="3" a="1"/>
  <c r="E762" i="3" a="1"/>
  <c r="J759" i="3" l="1"/>
  <c r="H759" i="3"/>
  <c r="I759" i="3"/>
  <c r="K758" i="3"/>
  <c r="L758" i="3" s="1"/>
  <c r="G759" i="3"/>
  <c r="N760" i="3"/>
  <c r="O760" i="3"/>
  <c r="F761" i="3"/>
  <c r="E762" i="3"/>
  <c r="M762" i="3" s="1"/>
  <c r="A763" i="3"/>
  <c r="B764" i="3"/>
  <c r="J760" i="3" a="1"/>
  <c r="I760" i="3" a="1"/>
  <c r="H760" i="3" a="1"/>
  <c r="G760" i="3" a="1"/>
  <c r="K759" i="3" a="1"/>
  <c r="E763" i="3" a="1"/>
  <c r="G760" i="3" l="1"/>
  <c r="H760" i="3"/>
  <c r="I760" i="3"/>
  <c r="J760" i="3"/>
  <c r="K759" i="3"/>
  <c r="L759" i="3" s="1"/>
  <c r="N761" i="3"/>
  <c r="O761" i="3"/>
  <c r="F762" i="3"/>
  <c r="E763" i="3"/>
  <c r="M763" i="3" s="1"/>
  <c r="B765" i="3"/>
  <c r="A764" i="3"/>
  <c r="J761" i="3" a="1"/>
  <c r="G761" i="3" a="1"/>
  <c r="I761" i="3" a="1"/>
  <c r="H761" i="3" a="1"/>
  <c r="K760" i="3" a="1"/>
  <c r="E764" i="3" a="1"/>
  <c r="H761" i="3" l="1"/>
  <c r="I761" i="3"/>
  <c r="G761" i="3"/>
  <c r="K760" i="3"/>
  <c r="L760" i="3" s="1"/>
  <c r="J761" i="3"/>
  <c r="F763" i="3"/>
  <c r="O762" i="3"/>
  <c r="N762" i="3"/>
  <c r="E764" i="3"/>
  <c r="M764" i="3" s="1"/>
  <c r="B766" i="3"/>
  <c r="A765" i="3"/>
  <c r="J762" i="3" a="1"/>
  <c r="H762" i="3" a="1"/>
  <c r="I762" i="3" a="1"/>
  <c r="G762" i="3" a="1"/>
  <c r="K761" i="3" a="1"/>
  <c r="E765" i="3" a="1"/>
  <c r="G762" i="3" l="1"/>
  <c r="I762" i="3"/>
  <c r="K761" i="3"/>
  <c r="L761" i="3" s="1"/>
  <c r="H762" i="3"/>
  <c r="J762" i="3"/>
  <c r="O763" i="3"/>
  <c r="F764" i="3"/>
  <c r="N763" i="3"/>
  <c r="E765" i="3"/>
  <c r="M765" i="3" s="1"/>
  <c r="B767" i="3"/>
  <c r="A766" i="3"/>
  <c r="I763" i="3" a="1"/>
  <c r="G763" i="3" a="1"/>
  <c r="J763" i="3" a="1"/>
  <c r="H763" i="3" a="1"/>
  <c r="K762" i="3" a="1"/>
  <c r="E766" i="3" a="1"/>
  <c r="H763" i="3" l="1"/>
  <c r="J763" i="3"/>
  <c r="G763" i="3"/>
  <c r="K762" i="3"/>
  <c r="L762" i="3" s="1"/>
  <c r="I763" i="3"/>
  <c r="O764" i="3"/>
  <c r="N764" i="3"/>
  <c r="F765" i="3"/>
  <c r="E766" i="3"/>
  <c r="M766" i="3" s="1"/>
  <c r="A767" i="3"/>
  <c r="B768" i="3"/>
  <c r="H764" i="3" a="1"/>
  <c r="G764" i="3" a="1"/>
  <c r="J764" i="3" a="1"/>
  <c r="I764" i="3" a="1"/>
  <c r="K763" i="3" a="1"/>
  <c r="E767" i="3" a="1"/>
  <c r="I764" i="3" l="1"/>
  <c r="J764" i="3"/>
  <c r="G764" i="3"/>
  <c r="K763" i="3"/>
  <c r="L763" i="3" s="1"/>
  <c r="H764" i="3"/>
  <c r="F766" i="3"/>
  <c r="O765" i="3"/>
  <c r="N765" i="3"/>
  <c r="E767" i="3"/>
  <c r="M767" i="3" s="1"/>
  <c r="B769" i="3"/>
  <c r="A768" i="3"/>
  <c r="H765" i="3" a="1"/>
  <c r="J765" i="3" a="1"/>
  <c r="G765" i="3" a="1"/>
  <c r="I765" i="3" a="1"/>
  <c r="K764" i="3" a="1"/>
  <c r="E768" i="3" a="1"/>
  <c r="I765" i="3" l="1"/>
  <c r="G765" i="3"/>
  <c r="J765" i="3"/>
  <c r="K764" i="3"/>
  <c r="L764" i="3" s="1"/>
  <c r="H765" i="3"/>
  <c r="O766" i="3"/>
  <c r="N766" i="3"/>
  <c r="F767" i="3"/>
  <c r="E768" i="3"/>
  <c r="M768" i="3" s="1"/>
  <c r="A769" i="3"/>
  <c r="B770" i="3"/>
  <c r="H766" i="3" a="1"/>
  <c r="J766" i="3" a="1"/>
  <c r="I766" i="3" a="1"/>
  <c r="G766" i="3" a="1"/>
  <c r="K765" i="3" a="1"/>
  <c r="E769" i="3" a="1"/>
  <c r="G766" i="3" l="1"/>
  <c r="I766" i="3"/>
  <c r="J766" i="3"/>
  <c r="K765" i="3"/>
  <c r="L765" i="3" s="1"/>
  <c r="H766" i="3"/>
  <c r="O767" i="3"/>
  <c r="N767" i="3"/>
  <c r="F768" i="3"/>
  <c r="E769" i="3"/>
  <c r="M769" i="3" s="1"/>
  <c r="A770" i="3"/>
  <c r="B771" i="3"/>
  <c r="J767" i="3" a="1"/>
  <c r="G767" i="3" a="1"/>
  <c r="H767" i="3" a="1"/>
  <c r="I767" i="3" a="1"/>
  <c r="K766" i="3" a="1"/>
  <c r="E770" i="3" a="1"/>
  <c r="I767" i="3" l="1"/>
  <c r="H767" i="3"/>
  <c r="G767" i="3"/>
  <c r="K766" i="3"/>
  <c r="L766" i="3" s="1"/>
  <c r="J767" i="3"/>
  <c r="O768" i="3"/>
  <c r="F769" i="3"/>
  <c r="N768" i="3"/>
  <c r="E770" i="3"/>
  <c r="M770" i="3" s="1"/>
  <c r="B772" i="3"/>
  <c r="A771" i="3"/>
  <c r="H768" i="3" a="1"/>
  <c r="J768" i="3" a="1"/>
  <c r="G768" i="3" a="1"/>
  <c r="I768" i="3" a="1"/>
  <c r="K767" i="3" a="1"/>
  <c r="E771" i="3" a="1"/>
  <c r="I768" i="3" l="1"/>
  <c r="G768" i="3"/>
  <c r="K767" i="3"/>
  <c r="L767" i="3" s="1"/>
  <c r="J768" i="3"/>
  <c r="H768" i="3"/>
  <c r="O769" i="3"/>
  <c r="F770" i="3"/>
  <c r="N769" i="3"/>
  <c r="E771" i="3"/>
  <c r="M771" i="3" s="1"/>
  <c r="A772" i="3"/>
  <c r="B773" i="3"/>
  <c r="J769" i="3" a="1"/>
  <c r="I769" i="3" a="1"/>
  <c r="H769" i="3" a="1"/>
  <c r="G769" i="3" a="1"/>
  <c r="K768" i="3" a="1"/>
  <c r="E772" i="3" a="1"/>
  <c r="G769" i="3" l="1"/>
  <c r="K768" i="3"/>
  <c r="L768" i="3" s="1"/>
  <c r="H769" i="3"/>
  <c r="I769" i="3"/>
  <c r="J769" i="3"/>
  <c r="F771" i="3"/>
  <c r="N770" i="3"/>
  <c r="O770" i="3"/>
  <c r="E772" i="3"/>
  <c r="M772" i="3" s="1"/>
  <c r="A773" i="3"/>
  <c r="B774" i="3"/>
  <c r="I770" i="3" a="1"/>
  <c r="G770" i="3" a="1"/>
  <c r="H770" i="3" a="1"/>
  <c r="J770" i="3" a="1"/>
  <c r="K769" i="3" a="1"/>
  <c r="E773" i="3" a="1"/>
  <c r="J770" i="3" l="1"/>
  <c r="H770" i="3"/>
  <c r="K769" i="3"/>
  <c r="L769" i="3" s="1"/>
  <c r="G770" i="3"/>
  <c r="I770" i="3"/>
  <c r="F772" i="3"/>
  <c r="O771" i="3"/>
  <c r="N771" i="3"/>
  <c r="E773" i="3"/>
  <c r="M773" i="3" s="1"/>
  <c r="A774" i="3"/>
  <c r="B775" i="3"/>
  <c r="G771" i="3" a="1"/>
  <c r="H771" i="3" a="1"/>
  <c r="J771" i="3" a="1"/>
  <c r="I771" i="3" a="1"/>
  <c r="K770" i="3" a="1"/>
  <c r="E774" i="3" a="1"/>
  <c r="I771" i="3" l="1"/>
  <c r="J771" i="3"/>
  <c r="H771" i="3"/>
  <c r="G771" i="3"/>
  <c r="K770" i="3"/>
  <c r="L770" i="3" s="1"/>
  <c r="N772" i="3"/>
  <c r="O772" i="3"/>
  <c r="F773" i="3"/>
  <c r="E774" i="3"/>
  <c r="M774" i="3" s="1"/>
  <c r="B776" i="3"/>
  <c r="A775" i="3"/>
  <c r="G772" i="3" a="1"/>
  <c r="H772" i="3" a="1"/>
  <c r="I772" i="3" a="1"/>
  <c r="J772" i="3" a="1"/>
  <c r="K771" i="3" a="1"/>
  <c r="E775" i="3" a="1"/>
  <c r="J772" i="3" l="1"/>
  <c r="I772" i="3"/>
  <c r="H772" i="3"/>
  <c r="G772" i="3"/>
  <c r="K771" i="3"/>
  <c r="L771" i="3" s="1"/>
  <c r="O773" i="3"/>
  <c r="N773" i="3"/>
  <c r="F774" i="3"/>
  <c r="E775" i="3"/>
  <c r="M775" i="3" s="1"/>
  <c r="A776" i="3"/>
  <c r="B777" i="3"/>
  <c r="G773" i="3" a="1"/>
  <c r="H773" i="3" a="1"/>
  <c r="I773" i="3" a="1"/>
  <c r="J773" i="3" a="1"/>
  <c r="K772" i="3" a="1"/>
  <c r="E776" i="3" a="1"/>
  <c r="J773" i="3" l="1"/>
  <c r="I773" i="3"/>
  <c r="H773" i="3"/>
  <c r="G773" i="3"/>
  <c r="K772" i="3"/>
  <c r="L772" i="3" s="1"/>
  <c r="F775" i="3"/>
  <c r="O774" i="3"/>
  <c r="N774" i="3"/>
  <c r="E776" i="3"/>
  <c r="M776" i="3" s="1"/>
  <c r="B778" i="3"/>
  <c r="A777" i="3"/>
  <c r="J774" i="3" a="1"/>
  <c r="G774" i="3" a="1"/>
  <c r="H774" i="3" a="1"/>
  <c r="I774" i="3" a="1"/>
  <c r="K773" i="3" a="1"/>
  <c r="E777" i="3" a="1"/>
  <c r="I774" i="3" l="1"/>
  <c r="H774" i="3"/>
  <c r="G774" i="3"/>
  <c r="J774" i="3"/>
  <c r="K773" i="3"/>
  <c r="L773" i="3" s="1"/>
  <c r="F776" i="3"/>
  <c r="O775" i="3"/>
  <c r="N775" i="3"/>
  <c r="E777" i="3"/>
  <c r="M777" i="3" s="1"/>
  <c r="A778" i="3"/>
  <c r="B779" i="3"/>
  <c r="G775" i="3" a="1"/>
  <c r="I775" i="3" a="1"/>
  <c r="J775" i="3" a="1"/>
  <c r="H775" i="3" a="1"/>
  <c r="K774" i="3" a="1"/>
  <c r="E778" i="3" a="1"/>
  <c r="H775" i="3" l="1"/>
  <c r="J775" i="3"/>
  <c r="I775" i="3"/>
  <c r="K774" i="3"/>
  <c r="L774" i="3" s="1"/>
  <c r="G775" i="3"/>
  <c r="F777" i="3"/>
  <c r="O776" i="3"/>
  <c r="N776" i="3"/>
  <c r="E778" i="3"/>
  <c r="M778" i="3" s="1"/>
  <c r="A779" i="3"/>
  <c r="B780" i="3"/>
  <c r="G776" i="3" a="1"/>
  <c r="J776" i="3" a="1"/>
  <c r="I776" i="3" a="1"/>
  <c r="H776" i="3" a="1"/>
  <c r="K775" i="3" a="1"/>
  <c r="E779" i="3" a="1"/>
  <c r="I776" i="3" l="1"/>
  <c r="H776" i="3"/>
  <c r="J776" i="3"/>
  <c r="G776" i="3"/>
  <c r="K775" i="3"/>
  <c r="L775" i="3" s="1"/>
  <c r="N777" i="3"/>
  <c r="F778" i="3"/>
  <c r="O777" i="3"/>
  <c r="E779" i="3"/>
  <c r="M779" i="3" s="1"/>
  <c r="A780" i="3"/>
  <c r="B781" i="3"/>
  <c r="I777" i="3" a="1"/>
  <c r="H777" i="3" a="1"/>
  <c r="J777" i="3" a="1"/>
  <c r="G777" i="3" a="1"/>
  <c r="K776" i="3" a="1"/>
  <c r="E780" i="3" a="1"/>
  <c r="G777" i="3" l="1"/>
  <c r="J777" i="3"/>
  <c r="H777" i="3"/>
  <c r="K776" i="3"/>
  <c r="L776" i="3" s="1"/>
  <c r="I777" i="3"/>
  <c r="O778" i="3"/>
  <c r="N778" i="3"/>
  <c r="F779" i="3"/>
  <c r="E780" i="3"/>
  <c r="M780" i="3" s="1"/>
  <c r="A781" i="3"/>
  <c r="B782" i="3"/>
  <c r="J778" i="3" a="1"/>
  <c r="I778" i="3" a="1"/>
  <c r="G778" i="3" a="1"/>
  <c r="H778" i="3" a="1"/>
  <c r="K777" i="3" a="1"/>
  <c r="E781" i="3" a="1"/>
  <c r="H778" i="3" l="1"/>
  <c r="G778" i="3"/>
  <c r="I778" i="3"/>
  <c r="K777" i="3"/>
  <c r="L777" i="3" s="1"/>
  <c r="J778" i="3"/>
  <c r="N779" i="3"/>
  <c r="O779" i="3"/>
  <c r="F780" i="3"/>
  <c r="E781" i="3"/>
  <c r="M781" i="3" s="1"/>
  <c r="B783" i="3"/>
  <c r="A782" i="3"/>
  <c r="J779" i="3" a="1"/>
  <c r="G779" i="3" a="1"/>
  <c r="H779" i="3" a="1"/>
  <c r="I779" i="3" a="1"/>
  <c r="K778" i="3" a="1"/>
  <c r="E782" i="3" a="1"/>
  <c r="H779" i="3" l="1"/>
  <c r="I779" i="3"/>
  <c r="K778" i="3"/>
  <c r="L778" i="3" s="1"/>
  <c r="G779" i="3"/>
  <c r="J779" i="3"/>
  <c r="F781" i="3"/>
  <c r="O780" i="3"/>
  <c r="N780" i="3"/>
  <c r="E782" i="3"/>
  <c r="M782" i="3" s="1"/>
  <c r="B784" i="3"/>
  <c r="A783" i="3"/>
  <c r="I780" i="3" a="1"/>
  <c r="J780" i="3" a="1"/>
  <c r="G780" i="3" a="1"/>
  <c r="H780" i="3" a="1"/>
  <c r="K779" i="3" a="1"/>
  <c r="E783" i="3" a="1"/>
  <c r="H780" i="3" l="1"/>
  <c r="G780" i="3"/>
  <c r="J780" i="3"/>
  <c r="I780" i="3"/>
  <c r="K779" i="3"/>
  <c r="L779" i="3" s="1"/>
  <c r="O781" i="3"/>
  <c r="N781" i="3"/>
  <c r="F782" i="3"/>
  <c r="E783" i="3"/>
  <c r="M783" i="3" s="1"/>
  <c r="B785" i="3"/>
  <c r="A784" i="3"/>
  <c r="H781" i="3" a="1"/>
  <c r="G781" i="3" a="1"/>
  <c r="I781" i="3" a="1"/>
  <c r="J781" i="3" a="1"/>
  <c r="K780" i="3" a="1"/>
  <c r="E784" i="3" a="1"/>
  <c r="J781" i="3" l="1"/>
  <c r="I781" i="3"/>
  <c r="G781" i="3"/>
  <c r="K780" i="3"/>
  <c r="L780" i="3" s="1"/>
  <c r="H781" i="3"/>
  <c r="F783" i="3"/>
  <c r="O782" i="3"/>
  <c r="N782" i="3"/>
  <c r="E784" i="3"/>
  <c r="M784" i="3" s="1"/>
  <c r="A785" i="3"/>
  <c r="B786" i="3"/>
  <c r="I782" i="3" a="1"/>
  <c r="G782" i="3" a="1"/>
  <c r="J782" i="3" a="1"/>
  <c r="H782" i="3" a="1"/>
  <c r="K781" i="3" a="1"/>
  <c r="E785" i="3" a="1"/>
  <c r="H782" i="3" l="1"/>
  <c r="J782" i="3"/>
  <c r="G782" i="3"/>
  <c r="I782" i="3"/>
  <c r="K781" i="3"/>
  <c r="L781" i="3" s="1"/>
  <c r="F784" i="3"/>
  <c r="O783" i="3"/>
  <c r="N783" i="3"/>
  <c r="E785" i="3"/>
  <c r="M785" i="3" s="1"/>
  <c r="A786" i="3"/>
  <c r="B787" i="3"/>
  <c r="H783" i="3" a="1"/>
  <c r="I783" i="3" a="1"/>
  <c r="G783" i="3" a="1"/>
  <c r="J783" i="3" a="1"/>
  <c r="K782" i="3" a="1"/>
  <c r="E786" i="3" a="1"/>
  <c r="J783" i="3" l="1"/>
  <c r="G783" i="3"/>
  <c r="I783" i="3"/>
  <c r="K782" i="3"/>
  <c r="L782" i="3" s="1"/>
  <c r="H783" i="3"/>
  <c r="F785" i="3"/>
  <c r="O784" i="3"/>
  <c r="N784" i="3"/>
  <c r="E786" i="3"/>
  <c r="M786" i="3" s="1"/>
  <c r="B788" i="3"/>
  <c r="A787" i="3"/>
  <c r="J784" i="3" a="1"/>
  <c r="G784" i="3" a="1"/>
  <c r="I784" i="3" a="1"/>
  <c r="H784" i="3" a="1"/>
  <c r="K783" i="3" a="1"/>
  <c r="E787" i="3" a="1"/>
  <c r="I784" i="3" l="1"/>
  <c r="H784" i="3"/>
  <c r="G784" i="3"/>
  <c r="J784" i="3"/>
  <c r="K783" i="3"/>
  <c r="L783" i="3" s="1"/>
  <c r="O785" i="3"/>
  <c r="N785" i="3"/>
  <c r="F786" i="3"/>
  <c r="E787" i="3"/>
  <c r="M787" i="3" s="1"/>
  <c r="A788" i="3"/>
  <c r="B789" i="3"/>
  <c r="I785" i="3" a="1"/>
  <c r="G785" i="3" a="1"/>
  <c r="H785" i="3" a="1"/>
  <c r="J785" i="3" a="1"/>
  <c r="K784" i="3" a="1"/>
  <c r="E788" i="3" a="1"/>
  <c r="K784" i="3" l="1"/>
  <c r="L784" i="3" s="1"/>
  <c r="J785" i="3"/>
  <c r="H785" i="3"/>
  <c r="G785" i="3"/>
  <c r="I785" i="3"/>
  <c r="N786" i="3"/>
  <c r="O786" i="3"/>
  <c r="F787" i="3"/>
  <c r="E788" i="3"/>
  <c r="M788" i="3" s="1"/>
  <c r="B790" i="3"/>
  <c r="A789" i="3"/>
  <c r="H786" i="3" a="1"/>
  <c r="J786" i="3" a="1"/>
  <c r="I786" i="3" a="1"/>
  <c r="G786" i="3" a="1"/>
  <c r="K785" i="3" a="1"/>
  <c r="E789" i="3" a="1"/>
  <c r="G786" i="3" l="1"/>
  <c r="I786" i="3"/>
  <c r="J786" i="3"/>
  <c r="K785" i="3"/>
  <c r="L785" i="3" s="1"/>
  <c r="H786" i="3"/>
  <c r="N787" i="3"/>
  <c r="O787" i="3"/>
  <c r="F788" i="3"/>
  <c r="E789" i="3"/>
  <c r="M789" i="3" s="1"/>
  <c r="A790" i="3"/>
  <c r="B791" i="3"/>
  <c r="G787" i="3" a="1"/>
  <c r="H787" i="3" a="1"/>
  <c r="J787" i="3" a="1"/>
  <c r="K786" i="3" a="1"/>
  <c r="I787" i="3" a="1"/>
  <c r="E790" i="3" a="1"/>
  <c r="I787" i="3" l="1"/>
  <c r="K786" i="3"/>
  <c r="L786" i="3" s="1"/>
  <c r="J787" i="3"/>
  <c r="H787" i="3"/>
  <c r="G787" i="3"/>
  <c r="O788" i="3"/>
  <c r="F789" i="3"/>
  <c r="N788" i="3"/>
  <c r="E790" i="3"/>
  <c r="M790" i="3" s="1"/>
  <c r="A791" i="3"/>
  <c r="B792" i="3"/>
  <c r="I788" i="3" a="1"/>
  <c r="H788" i="3" a="1"/>
  <c r="K787" i="3" a="1"/>
  <c r="J788" i="3" a="1"/>
  <c r="G788" i="3" a="1"/>
  <c r="E791" i="3" a="1"/>
  <c r="G788" i="3" l="1"/>
  <c r="J788" i="3"/>
  <c r="H788" i="3"/>
  <c r="I788" i="3"/>
  <c r="K787" i="3"/>
  <c r="L787" i="3" s="1"/>
  <c r="O789" i="3"/>
  <c r="F790" i="3"/>
  <c r="N789" i="3"/>
  <c r="E791" i="3"/>
  <c r="M791" i="3" s="1"/>
  <c r="A792" i="3"/>
  <c r="B793" i="3"/>
  <c r="K788" i="3" a="1"/>
  <c r="H789" i="3" a="1"/>
  <c r="I789" i="3" a="1"/>
  <c r="J789" i="3" a="1"/>
  <c r="G789" i="3" a="1"/>
  <c r="E792" i="3" a="1"/>
  <c r="K788" i="3" l="1"/>
  <c r="L788" i="3"/>
  <c r="G789" i="3"/>
  <c r="J789" i="3"/>
  <c r="I789" i="3"/>
  <c r="H789" i="3"/>
  <c r="N790" i="3"/>
  <c r="O790" i="3"/>
  <c r="F791" i="3"/>
  <c r="E792" i="3"/>
  <c r="M792" i="3" s="1"/>
  <c r="A793" i="3"/>
  <c r="B794" i="3"/>
  <c r="I790" i="3" a="1"/>
  <c r="G790" i="3" a="1"/>
  <c r="H790" i="3" a="1"/>
  <c r="J790" i="3" a="1"/>
  <c r="K789" i="3" a="1"/>
  <c r="E793" i="3" a="1"/>
  <c r="H790" i="3" l="1"/>
  <c r="J790" i="3"/>
  <c r="G790" i="3"/>
  <c r="I790" i="3"/>
  <c r="K789" i="3"/>
  <c r="L789" i="3" s="1"/>
  <c r="N791" i="3"/>
  <c r="O791" i="3"/>
  <c r="F792" i="3"/>
  <c r="E793" i="3"/>
  <c r="M793" i="3" s="1"/>
  <c r="B795" i="3"/>
  <c r="A794" i="3"/>
  <c r="H791" i="3" a="1"/>
  <c r="G791" i="3" a="1"/>
  <c r="I791" i="3" a="1"/>
  <c r="J791" i="3" a="1"/>
  <c r="K790" i="3" a="1"/>
  <c r="E794" i="3" a="1"/>
  <c r="J791" i="3" l="1"/>
  <c r="I791" i="3"/>
  <c r="G791" i="3"/>
  <c r="K790" i="3"/>
  <c r="L790" i="3" s="1"/>
  <c r="H791" i="3"/>
  <c r="F793" i="3"/>
  <c r="O792" i="3"/>
  <c r="N792" i="3"/>
  <c r="E794" i="3"/>
  <c r="M794" i="3" s="1"/>
  <c r="B796" i="3"/>
  <c r="A795" i="3"/>
  <c r="I792" i="3" a="1"/>
  <c r="J792" i="3" a="1"/>
  <c r="H792" i="3" a="1"/>
  <c r="G792" i="3" a="1"/>
  <c r="K791" i="3" a="1"/>
  <c r="E795" i="3" a="1"/>
  <c r="H792" i="3" l="1"/>
  <c r="G792" i="3"/>
  <c r="J792" i="3"/>
  <c r="I792" i="3"/>
  <c r="K791" i="3"/>
  <c r="L791" i="3" s="1"/>
  <c r="O793" i="3"/>
  <c r="N793" i="3"/>
  <c r="F794" i="3"/>
  <c r="E795" i="3"/>
  <c r="M795" i="3" s="1"/>
  <c r="A796" i="3"/>
  <c r="B797" i="3"/>
  <c r="G793" i="3" a="1"/>
  <c r="H793" i="3" a="1"/>
  <c r="I793" i="3" a="1"/>
  <c r="J793" i="3" a="1"/>
  <c r="K792" i="3" a="1"/>
  <c r="E796" i="3" a="1"/>
  <c r="J793" i="3" l="1"/>
  <c r="I793" i="3"/>
  <c r="H793" i="3"/>
  <c r="K792" i="3"/>
  <c r="L792" i="3" s="1"/>
  <c r="G793" i="3"/>
  <c r="F795" i="3"/>
  <c r="O794" i="3"/>
  <c r="N794" i="3"/>
  <c r="E796" i="3"/>
  <c r="M796" i="3" s="1"/>
  <c r="A797" i="3"/>
  <c r="B798" i="3"/>
  <c r="J794" i="3" a="1"/>
  <c r="H794" i="3" a="1"/>
  <c r="G794" i="3" a="1"/>
  <c r="I794" i="3" a="1"/>
  <c r="K793" i="3" a="1"/>
  <c r="E797" i="3" a="1"/>
  <c r="I794" i="3" l="1"/>
  <c r="G794" i="3"/>
  <c r="H794" i="3"/>
  <c r="J794" i="3"/>
  <c r="K793" i="3"/>
  <c r="L793" i="3" s="1"/>
  <c r="O795" i="3"/>
  <c r="N795" i="3"/>
  <c r="F796" i="3"/>
  <c r="E797" i="3"/>
  <c r="M797" i="3" s="1"/>
  <c r="A798" i="3"/>
  <c r="B799" i="3"/>
  <c r="J795" i="3" a="1"/>
  <c r="H795" i="3" a="1"/>
  <c r="I795" i="3" a="1"/>
  <c r="G795" i="3" a="1"/>
  <c r="K794" i="3" a="1"/>
  <c r="E798" i="3" a="1"/>
  <c r="G795" i="3" l="1"/>
  <c r="K794" i="3"/>
  <c r="L794" i="3" s="1"/>
  <c r="I795" i="3"/>
  <c r="H795" i="3"/>
  <c r="J795" i="3"/>
  <c r="O796" i="3"/>
  <c r="F797" i="3"/>
  <c r="N796" i="3"/>
  <c r="E798" i="3"/>
  <c r="M798" i="3" s="1"/>
  <c r="A799" i="3"/>
  <c r="B800" i="3"/>
  <c r="J796" i="3" a="1"/>
  <c r="G796" i="3" a="1"/>
  <c r="H796" i="3" a="1"/>
  <c r="I796" i="3" a="1"/>
  <c r="K795" i="3" a="1"/>
  <c r="E799" i="3" a="1"/>
  <c r="K795" i="3" l="1"/>
  <c r="L795" i="3" s="1"/>
  <c r="I796" i="3"/>
  <c r="H796" i="3"/>
  <c r="G796" i="3"/>
  <c r="J796" i="3"/>
  <c r="N797" i="3"/>
  <c r="O797" i="3"/>
  <c r="F798" i="3"/>
  <c r="E799" i="3"/>
  <c r="M799" i="3" s="1"/>
  <c r="A800" i="3"/>
  <c r="B801" i="3"/>
  <c r="I797" i="3" a="1"/>
  <c r="J797" i="3" a="1"/>
  <c r="G797" i="3" a="1"/>
  <c r="H797" i="3" a="1"/>
  <c r="K796" i="3" a="1"/>
  <c r="E800" i="3" a="1"/>
  <c r="H797" i="3" l="1"/>
  <c r="K796" i="3"/>
  <c r="L796" i="3" s="1"/>
  <c r="G797" i="3"/>
  <c r="J797" i="3"/>
  <c r="I797" i="3"/>
  <c r="F799" i="3"/>
  <c r="O798" i="3"/>
  <c r="N798" i="3"/>
  <c r="E800" i="3"/>
  <c r="M800" i="3" s="1"/>
  <c r="B802" i="3"/>
  <c r="A801" i="3"/>
  <c r="J798" i="3" a="1"/>
  <c r="I798" i="3" a="1"/>
  <c r="H798" i="3" a="1"/>
  <c r="G798" i="3" a="1"/>
  <c r="K797" i="3" a="1"/>
  <c r="E801" i="3" a="1"/>
  <c r="G798" i="3" l="1"/>
  <c r="H798" i="3"/>
  <c r="I798" i="3"/>
  <c r="K797" i="3"/>
  <c r="L797" i="3" s="1"/>
  <c r="J798" i="3"/>
  <c r="O799" i="3"/>
  <c r="F800" i="3"/>
  <c r="N799" i="3"/>
  <c r="E801" i="3"/>
  <c r="M801" i="3" s="1"/>
  <c r="B803" i="3"/>
  <c r="A802" i="3"/>
  <c r="G799" i="3" a="1"/>
  <c r="J799" i="3" a="1"/>
  <c r="H799" i="3" a="1"/>
  <c r="I799" i="3" a="1"/>
  <c r="K798" i="3" a="1"/>
  <c r="E802" i="3" a="1"/>
  <c r="H799" i="3" l="1"/>
  <c r="I799" i="3"/>
  <c r="J799" i="3"/>
  <c r="K798" i="3"/>
  <c r="L798" i="3" s="1"/>
  <c r="G799" i="3"/>
  <c r="F801" i="3"/>
  <c r="N800" i="3"/>
  <c r="O800" i="3"/>
  <c r="E802" i="3"/>
  <c r="M802" i="3" s="1"/>
  <c r="A803" i="3"/>
  <c r="B804" i="3"/>
  <c r="G800" i="3" a="1"/>
  <c r="I800" i="3" a="1"/>
  <c r="J800" i="3" a="1"/>
  <c r="H800" i="3" a="1"/>
  <c r="K799" i="3" a="1"/>
  <c r="E803" i="3" a="1"/>
  <c r="H800" i="3" l="1"/>
  <c r="J800" i="3"/>
  <c r="I800" i="3"/>
  <c r="K799" i="3"/>
  <c r="L799" i="3" s="1"/>
  <c r="G800" i="3"/>
  <c r="F802" i="3"/>
  <c r="O801" i="3"/>
  <c r="N801" i="3"/>
  <c r="E803" i="3"/>
  <c r="M803" i="3" s="1"/>
  <c r="A804" i="3"/>
  <c r="B805" i="3"/>
  <c r="G801" i="3" a="1"/>
  <c r="I801" i="3" a="1"/>
  <c r="J801" i="3" a="1"/>
  <c r="H801" i="3" a="1"/>
  <c r="K800" i="3" a="1"/>
  <c r="E804" i="3" a="1"/>
  <c r="J801" i="3" l="1"/>
  <c r="H801" i="3"/>
  <c r="I801" i="3"/>
  <c r="K800" i="3"/>
  <c r="L800" i="3" s="1"/>
  <c r="G801" i="3"/>
  <c r="O802" i="3"/>
  <c r="F803" i="3"/>
  <c r="N802" i="3"/>
  <c r="E804" i="3"/>
  <c r="M804" i="3" s="1"/>
  <c r="B806" i="3"/>
  <c r="A805" i="3"/>
  <c r="G802" i="3" a="1"/>
  <c r="J802" i="3" a="1"/>
  <c r="I802" i="3" a="1"/>
  <c r="H802" i="3" a="1"/>
  <c r="K801" i="3" a="1"/>
  <c r="E805" i="3" a="1"/>
  <c r="H802" i="3" l="1"/>
  <c r="I802" i="3"/>
  <c r="J802" i="3"/>
  <c r="G802" i="3"/>
  <c r="K801" i="3"/>
  <c r="L801" i="3" s="1"/>
  <c r="N803" i="3"/>
  <c r="O803" i="3"/>
  <c r="F804" i="3"/>
  <c r="E805" i="3"/>
  <c r="M805" i="3" s="1"/>
  <c r="B807" i="3"/>
  <c r="A806" i="3"/>
  <c r="J803" i="3" a="1"/>
  <c r="I803" i="3" a="1"/>
  <c r="G803" i="3" a="1"/>
  <c r="H803" i="3" a="1"/>
  <c r="K802" i="3" a="1"/>
  <c r="E806" i="3" a="1"/>
  <c r="H803" i="3" l="1"/>
  <c r="G803" i="3"/>
  <c r="I803" i="3"/>
  <c r="K802" i="3"/>
  <c r="L802" i="3" s="1"/>
  <c r="J803" i="3"/>
  <c r="N804" i="3"/>
  <c r="F805" i="3"/>
  <c r="O804" i="3"/>
  <c r="E806" i="3"/>
  <c r="M806" i="3" s="1"/>
  <c r="B808" i="3"/>
  <c r="A807" i="3"/>
  <c r="G804" i="3" a="1"/>
  <c r="J804" i="3" a="1"/>
  <c r="I804" i="3" a="1"/>
  <c r="H804" i="3" a="1"/>
  <c r="K803" i="3" a="1"/>
  <c r="E807" i="3" a="1"/>
  <c r="H804" i="3" l="1"/>
  <c r="I804" i="3"/>
  <c r="K803" i="3"/>
  <c r="L803" i="3" s="1"/>
  <c r="J804" i="3"/>
  <c r="G804" i="3"/>
  <c r="N805" i="3"/>
  <c r="O805" i="3"/>
  <c r="F806" i="3"/>
  <c r="E807" i="3"/>
  <c r="M807" i="3" s="1"/>
  <c r="B809" i="3"/>
  <c r="A808" i="3"/>
  <c r="H805" i="3" a="1"/>
  <c r="I805" i="3" a="1"/>
  <c r="G805" i="3" a="1"/>
  <c r="K804" i="3" a="1"/>
  <c r="J805" i="3" a="1"/>
  <c r="E808" i="3" a="1"/>
  <c r="J805" i="3" l="1"/>
  <c r="K804" i="3"/>
  <c r="L804" i="3" s="1"/>
  <c r="G805" i="3"/>
  <c r="I805" i="3"/>
  <c r="H805" i="3"/>
  <c r="N806" i="3"/>
  <c r="O806" i="3"/>
  <c r="F807" i="3"/>
  <c r="E808" i="3"/>
  <c r="M808" i="3" s="1"/>
  <c r="A809" i="3"/>
  <c r="B810" i="3"/>
  <c r="I806" i="3" a="1"/>
  <c r="H806" i="3" a="1"/>
  <c r="J806" i="3" a="1"/>
  <c r="G806" i="3" a="1"/>
  <c r="K805" i="3" a="1"/>
  <c r="E809" i="3" a="1"/>
  <c r="G806" i="3" l="1"/>
  <c r="H806" i="3"/>
  <c r="J806" i="3"/>
  <c r="I806" i="3"/>
  <c r="K805" i="3"/>
  <c r="L805" i="3" s="1"/>
  <c r="N807" i="3"/>
  <c r="O807" i="3"/>
  <c r="F808" i="3"/>
  <c r="E809" i="3"/>
  <c r="M809" i="3" s="1"/>
  <c r="A810" i="3"/>
  <c r="B811" i="3"/>
  <c r="J807" i="3" a="1"/>
  <c r="G807" i="3" a="1"/>
  <c r="H807" i="3" a="1"/>
  <c r="I807" i="3" a="1"/>
  <c r="K806" i="3" a="1"/>
  <c r="E810" i="3" a="1"/>
  <c r="I807" i="3" l="1"/>
  <c r="H807" i="3"/>
  <c r="G807" i="3"/>
  <c r="K806" i="3"/>
  <c r="L806" i="3" s="1"/>
  <c r="J807" i="3"/>
  <c r="O808" i="3"/>
  <c r="F809" i="3"/>
  <c r="N808" i="3"/>
  <c r="E810" i="3"/>
  <c r="M810" i="3" s="1"/>
  <c r="A811" i="3"/>
  <c r="B812" i="3"/>
  <c r="H808" i="3" a="1"/>
  <c r="G808" i="3" a="1"/>
  <c r="J808" i="3" a="1"/>
  <c r="I808" i="3" a="1"/>
  <c r="K807" i="3" a="1"/>
  <c r="E811" i="3" a="1"/>
  <c r="I808" i="3" l="1"/>
  <c r="K807" i="3"/>
  <c r="L807" i="3" s="1"/>
  <c r="J808" i="3"/>
  <c r="G808" i="3"/>
  <c r="H808" i="3"/>
  <c r="N809" i="3"/>
  <c r="O809" i="3"/>
  <c r="F810" i="3"/>
  <c r="E811" i="3"/>
  <c r="M811" i="3" s="1"/>
  <c r="A812" i="3"/>
  <c r="B813" i="3"/>
  <c r="H809" i="3" a="1"/>
  <c r="I809" i="3" a="1"/>
  <c r="J809" i="3" a="1"/>
  <c r="G809" i="3" a="1"/>
  <c r="K808" i="3" a="1"/>
  <c r="E812" i="3" a="1"/>
  <c r="G809" i="3" l="1"/>
  <c r="J809" i="3"/>
  <c r="K808" i="3"/>
  <c r="L808" i="3" s="1"/>
  <c r="I809" i="3"/>
  <c r="H809" i="3"/>
  <c r="O810" i="3"/>
  <c r="N810" i="3"/>
  <c r="F811" i="3"/>
  <c r="E812" i="3"/>
  <c r="M812" i="3" s="1"/>
  <c r="B814" i="3"/>
  <c r="A813" i="3"/>
  <c r="H810" i="3" a="1"/>
  <c r="I810" i="3" a="1"/>
  <c r="G810" i="3" a="1"/>
  <c r="J810" i="3" a="1"/>
  <c r="K809" i="3" a="1"/>
  <c r="E813" i="3" a="1"/>
  <c r="J810" i="3" l="1"/>
  <c r="G810" i="3"/>
  <c r="I810" i="3"/>
  <c r="K809" i="3"/>
  <c r="L809" i="3" s="1"/>
  <c r="H810" i="3"/>
  <c r="F812" i="3"/>
  <c r="O811" i="3"/>
  <c r="N811" i="3"/>
  <c r="E813" i="3"/>
  <c r="M813" i="3" s="1"/>
  <c r="A814" i="3"/>
  <c r="B815" i="3"/>
  <c r="H811" i="3" a="1"/>
  <c r="J811" i="3" a="1"/>
  <c r="I811" i="3" a="1"/>
  <c r="G811" i="3" a="1"/>
  <c r="K810" i="3" a="1"/>
  <c r="E814" i="3" a="1"/>
  <c r="G811" i="3" l="1"/>
  <c r="I811" i="3"/>
  <c r="J811" i="3"/>
  <c r="H811" i="3"/>
  <c r="K810" i="3"/>
  <c r="L810" i="3" s="1"/>
  <c r="F813" i="3"/>
  <c r="O812" i="3"/>
  <c r="N812" i="3"/>
  <c r="E814" i="3"/>
  <c r="M814" i="3" s="1"/>
  <c r="B816" i="3"/>
  <c r="A815" i="3"/>
  <c r="J812" i="3" a="1"/>
  <c r="I812" i="3" a="1"/>
  <c r="H812" i="3" a="1"/>
  <c r="G812" i="3" a="1"/>
  <c r="K811" i="3" a="1"/>
  <c r="E815" i="3" a="1"/>
  <c r="G812" i="3" l="1"/>
  <c r="H812" i="3"/>
  <c r="I812" i="3"/>
  <c r="K811" i="3"/>
  <c r="L811" i="3" s="1"/>
  <c r="J812" i="3"/>
  <c r="N813" i="3"/>
  <c r="F814" i="3"/>
  <c r="O813" i="3"/>
  <c r="E815" i="3"/>
  <c r="M815" i="3" s="1"/>
  <c r="A816" i="3"/>
  <c r="B817" i="3"/>
  <c r="G813" i="3" a="1"/>
  <c r="H813" i="3" a="1"/>
  <c r="J813" i="3" a="1"/>
  <c r="I813" i="3" a="1"/>
  <c r="K812" i="3" a="1"/>
  <c r="E816" i="3" a="1"/>
  <c r="I813" i="3" l="1"/>
  <c r="J813" i="3"/>
  <c r="K812" i="3"/>
  <c r="L812" i="3" s="1"/>
  <c r="H813" i="3"/>
  <c r="G813" i="3"/>
  <c r="O814" i="3"/>
  <c r="N814" i="3"/>
  <c r="F815" i="3"/>
  <c r="E816" i="3"/>
  <c r="M816" i="3" s="1"/>
  <c r="A817" i="3"/>
  <c r="B818" i="3"/>
  <c r="G814" i="3" a="1"/>
  <c r="H814" i="3" a="1"/>
  <c r="J814" i="3" a="1"/>
  <c r="I814" i="3" a="1"/>
  <c r="K813" i="3" a="1"/>
  <c r="E817" i="3" a="1"/>
  <c r="I814" i="3" l="1"/>
  <c r="J814" i="3"/>
  <c r="H814" i="3"/>
  <c r="K813" i="3"/>
  <c r="L813" i="3" s="1"/>
  <c r="G814" i="3"/>
  <c r="N815" i="3"/>
  <c r="O815" i="3"/>
  <c r="F816" i="3"/>
  <c r="E817" i="3"/>
  <c r="M817" i="3" s="1"/>
  <c r="A818" i="3"/>
  <c r="B819" i="3"/>
  <c r="I815" i="3" a="1"/>
  <c r="H815" i="3" a="1"/>
  <c r="J815" i="3" a="1"/>
  <c r="G815" i="3" a="1"/>
  <c r="K814" i="3" a="1"/>
  <c r="E818" i="3" a="1"/>
  <c r="G815" i="3" l="1"/>
  <c r="J815" i="3"/>
  <c r="H815" i="3"/>
  <c r="K814" i="3"/>
  <c r="L814" i="3" s="1"/>
  <c r="I815" i="3"/>
  <c r="O816" i="3"/>
  <c r="F817" i="3"/>
  <c r="N816" i="3"/>
  <c r="E818" i="3"/>
  <c r="M818" i="3" s="1"/>
  <c r="B820" i="3"/>
  <c r="A819" i="3"/>
  <c r="G816" i="3" a="1"/>
  <c r="H816" i="3" a="1"/>
  <c r="J816" i="3" a="1"/>
  <c r="I816" i="3" a="1"/>
  <c r="K815" i="3" a="1"/>
  <c r="E819" i="3" a="1"/>
  <c r="I816" i="3" l="1"/>
  <c r="J816" i="3"/>
  <c r="H816" i="3"/>
  <c r="K815" i="3"/>
  <c r="L815" i="3" s="1"/>
  <c r="G816" i="3"/>
  <c r="N817" i="3"/>
  <c r="O817" i="3"/>
  <c r="F818" i="3"/>
  <c r="E819" i="3"/>
  <c r="M819" i="3" s="1"/>
  <c r="B821" i="3"/>
  <c r="A820" i="3"/>
  <c r="J817" i="3" a="1"/>
  <c r="G817" i="3" a="1"/>
  <c r="I817" i="3" a="1"/>
  <c r="H817" i="3" a="1"/>
  <c r="K816" i="3" a="1"/>
  <c r="E820" i="3" a="1"/>
  <c r="H817" i="3" l="1"/>
  <c r="I817" i="3"/>
  <c r="G817" i="3"/>
  <c r="K816" i="3"/>
  <c r="L816" i="3" s="1"/>
  <c r="J817" i="3"/>
  <c r="O818" i="3"/>
  <c r="F819" i="3"/>
  <c r="L819" i="3" s="1"/>
  <c r="N818" i="3"/>
  <c r="E820" i="3"/>
  <c r="M820" i="3" s="1"/>
  <c r="A821" i="3"/>
  <c r="B822" i="3"/>
  <c r="G818" i="3" a="1"/>
  <c r="H818" i="3" a="1"/>
  <c r="J818" i="3" a="1"/>
  <c r="I818" i="3" a="1"/>
  <c r="K817" i="3" a="1"/>
  <c r="E821" i="3" a="1"/>
  <c r="I818" i="3" l="1"/>
  <c r="K817" i="3"/>
  <c r="L817" i="3" s="1"/>
  <c r="J818" i="3"/>
  <c r="H818" i="3"/>
  <c r="G818" i="3"/>
  <c r="O819" i="3"/>
  <c r="F820" i="3"/>
  <c r="N819" i="3"/>
  <c r="E821" i="3"/>
  <c r="M821" i="3" s="1"/>
  <c r="B823" i="3"/>
  <c r="A822" i="3"/>
  <c r="J819" i="3" a="1"/>
  <c r="G819" i="3" a="1"/>
  <c r="H819" i="3" a="1"/>
  <c r="I819" i="3" a="1"/>
  <c r="K818" i="3" a="1"/>
  <c r="E822" i="3" a="1"/>
  <c r="I819" i="3" l="1"/>
  <c r="H819" i="3"/>
  <c r="K818" i="3"/>
  <c r="L818" i="3" s="1"/>
  <c r="G819" i="3"/>
  <c r="J819" i="3"/>
  <c r="N820" i="3"/>
  <c r="O820" i="3"/>
  <c r="F821" i="3"/>
  <c r="E822" i="3"/>
  <c r="M822" i="3" s="1"/>
  <c r="A823" i="3"/>
  <c r="B824" i="3"/>
  <c r="K819" i="3" a="1"/>
  <c r="I820" i="3" a="1"/>
  <c r="H820" i="3" a="1"/>
  <c r="J820" i="3" a="1"/>
  <c r="G820" i="3" a="1"/>
  <c r="E823" i="3" a="1"/>
  <c r="G820" i="3" l="1"/>
  <c r="K819" i="3"/>
  <c r="J820" i="3"/>
  <c r="H820" i="3"/>
  <c r="I820" i="3"/>
  <c r="N821" i="3"/>
  <c r="O821" i="3"/>
  <c r="F822" i="3"/>
  <c r="E823" i="3"/>
  <c r="M823" i="3" s="1"/>
  <c r="A824" i="3"/>
  <c r="B825" i="3"/>
  <c r="I821" i="3" a="1"/>
  <c r="J821" i="3" a="1"/>
  <c r="H821" i="3" a="1"/>
  <c r="G821" i="3" a="1"/>
  <c r="K820" i="3" a="1"/>
  <c r="E824" i="3" a="1"/>
  <c r="G821" i="3" l="1"/>
  <c r="H821" i="3"/>
  <c r="J821" i="3"/>
  <c r="K820" i="3"/>
  <c r="L820" i="3" s="1"/>
  <c r="I821" i="3"/>
  <c r="O822" i="3"/>
  <c r="N822" i="3"/>
  <c r="F823" i="3"/>
  <c r="E824" i="3"/>
  <c r="M824" i="3" s="1"/>
  <c r="B826" i="3"/>
  <c r="A825" i="3"/>
  <c r="J822" i="3" a="1"/>
  <c r="H822" i="3" a="1"/>
  <c r="I822" i="3" a="1"/>
  <c r="G822" i="3" a="1"/>
  <c r="K821" i="3" a="1"/>
  <c r="E825" i="3" a="1"/>
  <c r="G822" i="3" l="1"/>
  <c r="I822" i="3"/>
  <c r="K821" i="3"/>
  <c r="L821" i="3" s="1"/>
  <c r="H822" i="3"/>
  <c r="J822" i="3"/>
  <c r="O823" i="3"/>
  <c r="F824" i="3"/>
  <c r="N823" i="3"/>
  <c r="E825" i="3"/>
  <c r="M825" i="3" s="1"/>
  <c r="B827" i="3"/>
  <c r="A826" i="3"/>
  <c r="J823" i="3" a="1"/>
  <c r="H823" i="3" a="1"/>
  <c r="G823" i="3" a="1"/>
  <c r="I823" i="3" a="1"/>
  <c r="K822" i="3" a="1"/>
  <c r="E826" i="3" a="1"/>
  <c r="I823" i="3" l="1"/>
  <c r="K822" i="3"/>
  <c r="L822" i="3" s="1"/>
  <c r="G823" i="3"/>
  <c r="H823" i="3"/>
  <c r="J823" i="3"/>
  <c r="O824" i="3"/>
  <c r="N824" i="3"/>
  <c r="F825" i="3"/>
  <c r="E826" i="3"/>
  <c r="M826" i="3" s="1"/>
  <c r="B828" i="3"/>
  <c r="A827" i="3"/>
  <c r="I824" i="3" a="1"/>
  <c r="J824" i="3" a="1"/>
  <c r="H824" i="3" a="1"/>
  <c r="G824" i="3" a="1"/>
  <c r="K823" i="3" a="1"/>
  <c r="E827" i="3" a="1"/>
  <c r="G824" i="3" l="1"/>
  <c r="H824" i="3"/>
  <c r="K823" i="3"/>
  <c r="L823" i="3" s="1"/>
  <c r="J824" i="3"/>
  <c r="I824" i="3"/>
  <c r="O825" i="3"/>
  <c r="F826" i="3"/>
  <c r="N825" i="3"/>
  <c r="E827" i="3"/>
  <c r="M827" i="3" s="1"/>
  <c r="A828" i="3"/>
  <c r="B829" i="3"/>
  <c r="J825" i="3" a="1"/>
  <c r="G825" i="3" a="1"/>
  <c r="H825" i="3" a="1"/>
  <c r="I825" i="3" a="1"/>
  <c r="K824" i="3" a="1"/>
  <c r="E828" i="3" a="1"/>
  <c r="I825" i="3" l="1"/>
  <c r="H825" i="3"/>
  <c r="K824" i="3"/>
  <c r="L824" i="3" s="1"/>
  <c r="G825" i="3"/>
  <c r="J825" i="3"/>
  <c r="O826" i="3"/>
  <c r="F827" i="3"/>
  <c r="N826" i="3"/>
  <c r="E828" i="3"/>
  <c r="M828" i="3" s="1"/>
  <c r="B830" i="3"/>
  <c r="A829" i="3"/>
  <c r="G826" i="3" a="1"/>
  <c r="J826" i="3" a="1"/>
  <c r="H826" i="3" a="1"/>
  <c r="I826" i="3" a="1"/>
  <c r="K825" i="3" a="1"/>
  <c r="E829" i="3" a="1"/>
  <c r="I826" i="3" l="1"/>
  <c r="K825" i="3"/>
  <c r="L825" i="3" s="1"/>
  <c r="H826" i="3"/>
  <c r="J826" i="3"/>
  <c r="G826" i="3"/>
  <c r="N827" i="3"/>
  <c r="O827" i="3"/>
  <c r="F828" i="3"/>
  <c r="E829" i="3"/>
  <c r="M829" i="3" s="1"/>
  <c r="A830" i="3"/>
  <c r="B831" i="3"/>
  <c r="H827" i="3" a="1"/>
  <c r="G827" i="3" a="1"/>
  <c r="J827" i="3" a="1"/>
  <c r="I827" i="3" a="1"/>
  <c r="K826" i="3" a="1"/>
  <c r="E830" i="3" a="1"/>
  <c r="I827" i="3" l="1"/>
  <c r="J827" i="3"/>
  <c r="K826" i="3"/>
  <c r="L826" i="3" s="1"/>
  <c r="G827" i="3"/>
  <c r="H827" i="3"/>
  <c r="F829" i="3"/>
  <c r="O828" i="3"/>
  <c r="N828" i="3"/>
  <c r="E830" i="3"/>
  <c r="M830" i="3" s="1"/>
  <c r="A831" i="3"/>
  <c r="B832" i="3"/>
  <c r="H828" i="3" a="1"/>
  <c r="I828" i="3" a="1"/>
  <c r="J828" i="3" a="1"/>
  <c r="G828" i="3" a="1"/>
  <c r="K827" i="3" a="1"/>
  <c r="E831" i="3" a="1"/>
  <c r="G828" i="3" l="1"/>
  <c r="J828" i="3"/>
  <c r="I828" i="3"/>
  <c r="K827" i="3"/>
  <c r="L827" i="3" s="1"/>
  <c r="H828" i="3"/>
  <c r="O829" i="3"/>
  <c r="F830" i="3"/>
  <c r="N829" i="3"/>
  <c r="E831" i="3"/>
  <c r="M831" i="3" s="1"/>
  <c r="B833" i="3"/>
  <c r="A832" i="3"/>
  <c r="J829" i="3" a="1"/>
  <c r="G829" i="3" a="1"/>
  <c r="I829" i="3" a="1"/>
  <c r="H829" i="3" a="1"/>
  <c r="K828" i="3" a="1"/>
  <c r="E832" i="3" a="1"/>
  <c r="H829" i="3" l="1"/>
  <c r="I829" i="3"/>
  <c r="G829" i="3"/>
  <c r="K828" i="3"/>
  <c r="L828" i="3" s="1"/>
  <c r="J829" i="3"/>
  <c r="F831" i="3"/>
  <c r="O830" i="3"/>
  <c r="N830" i="3"/>
  <c r="E832" i="3"/>
  <c r="M832" i="3" s="1"/>
  <c r="B834" i="3"/>
  <c r="A833" i="3"/>
  <c r="J830" i="3" a="1"/>
  <c r="H830" i="3" a="1"/>
  <c r="G830" i="3" a="1"/>
  <c r="I830" i="3" a="1"/>
  <c r="K829" i="3" a="1"/>
  <c r="E833" i="3" a="1"/>
  <c r="I830" i="3" l="1"/>
  <c r="G830" i="3"/>
  <c r="H830" i="3"/>
  <c r="K829" i="3"/>
  <c r="L829" i="3" s="1"/>
  <c r="J830" i="3"/>
  <c r="F832" i="3"/>
  <c r="O831" i="3"/>
  <c r="N831" i="3"/>
  <c r="E833" i="3"/>
  <c r="M833" i="3" s="1"/>
  <c r="A834" i="3"/>
  <c r="B835" i="3"/>
  <c r="G831" i="3" a="1"/>
  <c r="J831" i="3" a="1"/>
  <c r="H831" i="3" a="1"/>
  <c r="I831" i="3" a="1"/>
  <c r="K830" i="3" a="1"/>
  <c r="E834" i="3" a="1"/>
  <c r="I831" i="3" l="1"/>
  <c r="K830" i="3"/>
  <c r="L830" i="3" s="1"/>
  <c r="H831" i="3"/>
  <c r="J831" i="3"/>
  <c r="G831" i="3"/>
  <c r="N832" i="3"/>
  <c r="F833" i="3"/>
  <c r="O832" i="3"/>
  <c r="E834" i="3"/>
  <c r="M834" i="3" s="1"/>
  <c r="A835" i="3"/>
  <c r="B836" i="3"/>
  <c r="G832" i="3" a="1"/>
  <c r="H832" i="3" a="1"/>
  <c r="J832" i="3" a="1"/>
  <c r="I832" i="3" a="1"/>
  <c r="K831" i="3" a="1"/>
  <c r="E835" i="3" a="1"/>
  <c r="I832" i="3" l="1"/>
  <c r="J832" i="3"/>
  <c r="K831" i="3"/>
  <c r="L831" i="3" s="1"/>
  <c r="H832" i="3"/>
  <c r="G832" i="3"/>
  <c r="N833" i="3"/>
  <c r="O833" i="3"/>
  <c r="F834" i="3"/>
  <c r="E835" i="3"/>
  <c r="M835" i="3" s="1"/>
  <c r="A836" i="3"/>
  <c r="B837" i="3"/>
  <c r="G833" i="3" a="1"/>
  <c r="J833" i="3" a="1"/>
  <c r="I833" i="3" a="1"/>
  <c r="H833" i="3" a="1"/>
  <c r="K832" i="3" a="1"/>
  <c r="E836" i="3" a="1"/>
  <c r="H833" i="3" l="1"/>
  <c r="K832" i="3"/>
  <c r="L832" i="3" s="1"/>
  <c r="I833" i="3"/>
  <c r="J833" i="3"/>
  <c r="G833" i="3"/>
  <c r="N834" i="3"/>
  <c r="O834" i="3"/>
  <c r="F835" i="3"/>
  <c r="E836" i="3"/>
  <c r="M836" i="3" s="1"/>
  <c r="B838" i="3"/>
  <c r="A837" i="3"/>
  <c r="I834" i="3" a="1"/>
  <c r="J834" i="3" a="1"/>
  <c r="G834" i="3" a="1"/>
  <c r="H834" i="3" a="1"/>
  <c r="K833" i="3" a="1"/>
  <c r="E837" i="3" a="1"/>
  <c r="G834" i="3" l="1"/>
  <c r="H834" i="3"/>
  <c r="J834" i="3"/>
  <c r="K833" i="3"/>
  <c r="L833" i="3" s="1"/>
  <c r="I834" i="3"/>
  <c r="N835" i="3"/>
  <c r="F836" i="3"/>
  <c r="O835" i="3"/>
  <c r="E837" i="3"/>
  <c r="M837" i="3" s="1"/>
  <c r="B839" i="3"/>
  <c r="A838" i="3"/>
  <c r="J835" i="3" a="1"/>
  <c r="I835" i="3" a="1"/>
  <c r="H835" i="3" a="1"/>
  <c r="G835" i="3" a="1"/>
  <c r="K834" i="3" a="1"/>
  <c r="E838" i="3" a="1"/>
  <c r="G835" i="3" l="1"/>
  <c r="H835" i="3"/>
  <c r="I835" i="3"/>
  <c r="K834" i="3"/>
  <c r="L834" i="3" s="1"/>
  <c r="J835" i="3"/>
  <c r="O836" i="3"/>
  <c r="N836" i="3"/>
  <c r="F837" i="3"/>
  <c r="E838" i="3"/>
  <c r="M838" i="3" s="1"/>
  <c r="A839" i="3"/>
  <c r="B840" i="3"/>
  <c r="G836" i="3" a="1"/>
  <c r="H836" i="3" a="1"/>
  <c r="J836" i="3" a="1"/>
  <c r="I836" i="3" a="1"/>
  <c r="K835" i="3" a="1"/>
  <c r="E839" i="3" a="1"/>
  <c r="I836" i="3" l="1"/>
  <c r="J836" i="3"/>
  <c r="K835" i="3"/>
  <c r="L835" i="3" s="1"/>
  <c r="H836" i="3"/>
  <c r="G836" i="3"/>
  <c r="O837" i="3"/>
  <c r="F838" i="3"/>
  <c r="N837" i="3"/>
  <c r="E839" i="3"/>
  <c r="M839" i="3" s="1"/>
  <c r="B841" i="3"/>
  <c r="A840" i="3"/>
  <c r="H837" i="3" a="1"/>
  <c r="I837" i="3" a="1"/>
  <c r="G837" i="3" a="1"/>
  <c r="K836" i="3" a="1"/>
  <c r="J837" i="3" a="1"/>
  <c r="E840" i="3" a="1"/>
  <c r="J837" i="3" l="1"/>
  <c r="K836" i="3"/>
  <c r="L836" i="3" s="1"/>
  <c r="G837" i="3"/>
  <c r="I837" i="3"/>
  <c r="H837" i="3"/>
  <c r="O838" i="3"/>
  <c r="N838" i="3"/>
  <c r="F839" i="3"/>
  <c r="E840" i="3"/>
  <c r="M840" i="3" s="1"/>
  <c r="A841" i="3"/>
  <c r="B842" i="3"/>
  <c r="G838" i="3" a="1"/>
  <c r="J838" i="3" a="1"/>
  <c r="I838" i="3" a="1"/>
  <c r="H838" i="3" a="1"/>
  <c r="K837" i="3" a="1"/>
  <c r="E841" i="3" a="1"/>
  <c r="H838" i="3" l="1"/>
  <c r="I838" i="3"/>
  <c r="J838" i="3"/>
  <c r="G838" i="3"/>
  <c r="K837" i="3"/>
  <c r="L837" i="3" s="1"/>
  <c r="N839" i="3"/>
  <c r="O839" i="3"/>
  <c r="F840" i="3"/>
  <c r="E841" i="3"/>
  <c r="M841" i="3" s="1"/>
  <c r="A842" i="3"/>
  <c r="B843" i="3"/>
  <c r="I839" i="3" a="1"/>
  <c r="J839" i="3" a="1"/>
  <c r="G839" i="3" a="1"/>
  <c r="H839" i="3" a="1"/>
  <c r="K838" i="3" a="1"/>
  <c r="E842" i="3" a="1"/>
  <c r="H839" i="3" l="1"/>
  <c r="G839" i="3"/>
  <c r="K838" i="3"/>
  <c r="L838" i="3" s="1"/>
  <c r="J839" i="3"/>
  <c r="I839" i="3"/>
  <c r="F841" i="3"/>
  <c r="O840" i="3"/>
  <c r="N840" i="3"/>
  <c r="E842" i="3"/>
  <c r="M842" i="3" s="1"/>
  <c r="B844" i="3"/>
  <c r="A843" i="3"/>
  <c r="I840" i="3" a="1"/>
  <c r="J840" i="3" a="1"/>
  <c r="G840" i="3" a="1"/>
  <c r="H840" i="3" a="1"/>
  <c r="K839" i="3" a="1"/>
  <c r="E843" i="3" a="1"/>
  <c r="H840" i="3" l="1"/>
  <c r="G840" i="3"/>
  <c r="J840" i="3"/>
  <c r="K839" i="3"/>
  <c r="L839" i="3" s="1"/>
  <c r="I840" i="3"/>
  <c r="O841" i="3"/>
  <c r="N841" i="3"/>
  <c r="F842" i="3"/>
  <c r="E843" i="3"/>
  <c r="M843" i="3" s="1"/>
  <c r="B845" i="3"/>
  <c r="A844" i="3"/>
  <c r="I841" i="3" a="1"/>
  <c r="J841" i="3" a="1"/>
  <c r="H841" i="3" a="1"/>
  <c r="G841" i="3" a="1"/>
  <c r="K840" i="3" a="1"/>
  <c r="E844" i="3" a="1"/>
  <c r="G841" i="3" l="1"/>
  <c r="H841" i="3"/>
  <c r="K840" i="3"/>
  <c r="L840" i="3" s="1"/>
  <c r="J841" i="3"/>
  <c r="I841" i="3"/>
  <c r="N842" i="3"/>
  <c r="O842" i="3"/>
  <c r="F843" i="3"/>
  <c r="E844" i="3"/>
  <c r="M844" i="3" s="1"/>
  <c r="B846" i="3"/>
  <c r="A845" i="3"/>
  <c r="I842" i="3" a="1"/>
  <c r="J842" i="3" a="1"/>
  <c r="G842" i="3" a="1"/>
  <c r="H842" i="3" a="1"/>
  <c r="K841" i="3" a="1"/>
  <c r="E845" i="3" a="1"/>
  <c r="H842" i="3" l="1"/>
  <c r="G842" i="3"/>
  <c r="K841" i="3"/>
  <c r="L841" i="3" s="1"/>
  <c r="J842" i="3"/>
  <c r="I842" i="3"/>
  <c r="N843" i="3"/>
  <c r="O843" i="3"/>
  <c r="F844" i="3"/>
  <c r="E845" i="3"/>
  <c r="M845" i="3" s="1"/>
  <c r="A846" i="3"/>
  <c r="B847" i="3"/>
  <c r="G843" i="3" a="1"/>
  <c r="H843" i="3" a="1"/>
  <c r="I843" i="3" a="1"/>
  <c r="J843" i="3" a="1"/>
  <c r="K842" i="3" a="1"/>
  <c r="E846" i="3" a="1"/>
  <c r="J843" i="3" l="1"/>
  <c r="K842" i="3"/>
  <c r="L842" i="3" s="1"/>
  <c r="I843" i="3"/>
  <c r="H843" i="3"/>
  <c r="G843" i="3"/>
  <c r="N844" i="3"/>
  <c r="O844" i="3"/>
  <c r="F845" i="3"/>
  <c r="E846" i="3"/>
  <c r="M846" i="3" s="1"/>
  <c r="B848" i="3"/>
  <c r="A847" i="3"/>
  <c r="G844" i="3" a="1"/>
  <c r="I844" i="3" a="1"/>
  <c r="J844" i="3" a="1"/>
  <c r="H844" i="3" a="1"/>
  <c r="K843" i="3" a="1"/>
  <c r="E847" i="3" a="1"/>
  <c r="H844" i="3" l="1"/>
  <c r="J844" i="3"/>
  <c r="I844" i="3"/>
  <c r="G844" i="3"/>
  <c r="K843" i="3"/>
  <c r="L843" i="3" s="1"/>
  <c r="N845" i="3"/>
  <c r="O845" i="3"/>
  <c r="F846" i="3"/>
  <c r="E847" i="3"/>
  <c r="M847" i="3" s="1"/>
  <c r="A848" i="3"/>
  <c r="B849" i="3"/>
  <c r="G845" i="3" a="1"/>
  <c r="H845" i="3" a="1"/>
  <c r="J845" i="3" a="1"/>
  <c r="I845" i="3" a="1"/>
  <c r="K844" i="3" a="1"/>
  <c r="E848" i="3" a="1"/>
  <c r="I845" i="3" l="1"/>
  <c r="J845" i="3"/>
  <c r="H845" i="3"/>
  <c r="K844" i="3"/>
  <c r="L844" i="3" s="1"/>
  <c r="G845" i="3"/>
  <c r="F847" i="3"/>
  <c r="O846" i="3"/>
  <c r="N846" i="3"/>
  <c r="E848" i="3"/>
  <c r="M848" i="3" s="1"/>
  <c r="B850" i="3"/>
  <c r="A849" i="3"/>
  <c r="I846" i="3" a="1"/>
  <c r="H846" i="3" a="1"/>
  <c r="K845" i="3" a="1"/>
  <c r="J846" i="3" a="1"/>
  <c r="G846" i="3" a="1"/>
  <c r="E849" i="3" a="1"/>
  <c r="G846" i="3" l="1"/>
  <c r="J846" i="3"/>
  <c r="K845" i="3"/>
  <c r="L845" i="3" s="1"/>
  <c r="H846" i="3"/>
  <c r="I846" i="3"/>
  <c r="N847" i="3"/>
  <c r="O847" i="3"/>
  <c r="F848" i="3"/>
  <c r="E849" i="3"/>
  <c r="M849" i="3" s="1"/>
  <c r="A850" i="3"/>
  <c r="B851" i="3"/>
  <c r="G847" i="3" a="1"/>
  <c r="J847" i="3" a="1"/>
  <c r="I847" i="3" a="1"/>
  <c r="H847" i="3" a="1"/>
  <c r="K846" i="3" a="1"/>
  <c r="E850" i="3" a="1"/>
  <c r="H847" i="3" l="1"/>
  <c r="I847" i="3"/>
  <c r="J847" i="3"/>
  <c r="G847" i="3"/>
  <c r="K846" i="3"/>
  <c r="L846" i="3" s="1"/>
  <c r="O848" i="3"/>
  <c r="F849" i="3"/>
  <c r="N848" i="3"/>
  <c r="E850" i="3"/>
  <c r="M850" i="3" s="1"/>
  <c r="B852" i="3"/>
  <c r="A851" i="3"/>
  <c r="I848" i="3" a="1"/>
  <c r="J848" i="3" a="1"/>
  <c r="H848" i="3" a="1"/>
  <c r="G848" i="3" a="1"/>
  <c r="K847" i="3" a="1"/>
  <c r="E851" i="3" a="1"/>
  <c r="G848" i="3" l="1"/>
  <c r="H848" i="3"/>
  <c r="J848" i="3"/>
  <c r="K847" i="3"/>
  <c r="L847" i="3" s="1"/>
  <c r="I848" i="3"/>
  <c r="F850" i="3"/>
  <c r="O849" i="3"/>
  <c r="N849" i="3"/>
  <c r="E851" i="3"/>
  <c r="M851" i="3" s="1"/>
  <c r="A852" i="3"/>
  <c r="B853" i="3"/>
  <c r="J849" i="3" a="1"/>
  <c r="I849" i="3" a="1"/>
  <c r="H849" i="3" a="1"/>
  <c r="G849" i="3" a="1"/>
  <c r="K848" i="3" a="1"/>
  <c r="E852" i="3" a="1"/>
  <c r="G849" i="3" l="1"/>
  <c r="H849" i="3"/>
  <c r="I849" i="3"/>
  <c r="K848" i="3"/>
  <c r="L848" i="3" s="1"/>
  <c r="J849" i="3"/>
  <c r="O850" i="3"/>
  <c r="N850" i="3"/>
  <c r="F851" i="3"/>
  <c r="E852" i="3"/>
  <c r="M852" i="3" s="1"/>
  <c r="B854" i="3"/>
  <c r="A853" i="3"/>
  <c r="G850" i="3" a="1"/>
  <c r="J850" i="3" a="1"/>
  <c r="K849" i="3" a="1"/>
  <c r="I850" i="3" a="1"/>
  <c r="H850" i="3" a="1"/>
  <c r="E853" i="3" a="1"/>
  <c r="H850" i="3" l="1"/>
  <c r="I850" i="3"/>
  <c r="J850" i="3"/>
  <c r="G850" i="3"/>
  <c r="K849" i="3"/>
  <c r="L849" i="3" s="1"/>
  <c r="N851" i="3"/>
  <c r="O851" i="3"/>
  <c r="F852" i="3"/>
  <c r="E853" i="3"/>
  <c r="M853" i="3" s="1"/>
  <c r="A854" i="3"/>
  <c r="B855" i="3"/>
  <c r="G851" i="3" a="1"/>
  <c r="K850" i="3" a="1"/>
  <c r="H851" i="3" a="1"/>
  <c r="I851" i="3" a="1"/>
  <c r="J851" i="3" a="1"/>
  <c r="E854" i="3" a="1"/>
  <c r="K850" i="3" l="1"/>
  <c r="L850" i="3"/>
  <c r="J851" i="3"/>
  <c r="I851" i="3"/>
  <c r="H851" i="3"/>
  <c r="G851" i="3"/>
  <c r="O852" i="3"/>
  <c r="F853" i="3"/>
  <c r="N852" i="3"/>
  <c r="E854" i="3"/>
  <c r="M854" i="3" s="1"/>
  <c r="A855" i="3"/>
  <c r="B856" i="3"/>
  <c r="G852" i="3" a="1"/>
  <c r="J852" i="3" a="1"/>
  <c r="I852" i="3" a="1"/>
  <c r="H852" i="3" a="1"/>
  <c r="K851" i="3" a="1"/>
  <c r="E855" i="3" a="1"/>
  <c r="I852" i="3" l="1"/>
  <c r="H852" i="3"/>
  <c r="J852" i="3"/>
  <c r="G852" i="3"/>
  <c r="K851" i="3"/>
  <c r="L851" i="3" s="1"/>
  <c r="O853" i="3"/>
  <c r="N853" i="3"/>
  <c r="F854" i="3"/>
  <c r="E855" i="3"/>
  <c r="M855" i="3" s="1"/>
  <c r="B857" i="3"/>
  <c r="A856" i="3"/>
  <c r="J853" i="3" a="1"/>
  <c r="I853" i="3" a="1"/>
  <c r="G853" i="3" a="1"/>
  <c r="H853" i="3" a="1"/>
  <c r="K852" i="3" a="1"/>
  <c r="E856" i="3" a="1"/>
  <c r="H853" i="3" l="1"/>
  <c r="G853" i="3"/>
  <c r="I853" i="3"/>
  <c r="K852" i="3"/>
  <c r="L852" i="3" s="1"/>
  <c r="J853" i="3"/>
  <c r="O854" i="3"/>
  <c r="F855" i="3"/>
  <c r="N854" i="3"/>
  <c r="E856" i="3"/>
  <c r="M856" i="3" s="1"/>
  <c r="A857" i="3"/>
  <c r="B858" i="3"/>
  <c r="H854" i="3" a="1"/>
  <c r="G854" i="3" a="1"/>
  <c r="I854" i="3" a="1"/>
  <c r="J854" i="3" a="1"/>
  <c r="K853" i="3" a="1"/>
  <c r="E857" i="3" a="1"/>
  <c r="J854" i="3" l="1"/>
  <c r="I854" i="3"/>
  <c r="G854" i="3"/>
  <c r="K853" i="3"/>
  <c r="L853" i="3" s="1"/>
  <c r="H854" i="3"/>
  <c r="O855" i="3"/>
  <c r="F856" i="3"/>
  <c r="N855" i="3"/>
  <c r="B859" i="3"/>
  <c r="E857" i="3"/>
  <c r="M857" i="3" s="1"/>
  <c r="A858" i="3"/>
  <c r="H855" i="3" a="1"/>
  <c r="I855" i="3" a="1"/>
  <c r="G855" i="3" a="1"/>
  <c r="J855" i="3" a="1"/>
  <c r="K854" i="3" a="1"/>
  <c r="E858" i="3" a="1"/>
  <c r="J855" i="3" l="1"/>
  <c r="G855" i="3"/>
  <c r="I855" i="3"/>
  <c r="H855" i="3"/>
  <c r="K854" i="3"/>
  <c r="L854" i="3" s="1"/>
  <c r="O856" i="3"/>
  <c r="N856" i="3"/>
  <c r="F857" i="3"/>
  <c r="B860" i="3"/>
  <c r="A859" i="3"/>
  <c r="E858" i="3"/>
  <c r="M858" i="3" s="1"/>
  <c r="H856" i="3" a="1"/>
  <c r="G856" i="3" a="1"/>
  <c r="I856" i="3" a="1"/>
  <c r="J856" i="3" a="1"/>
  <c r="K855" i="3" a="1"/>
  <c r="E859" i="3" a="1"/>
  <c r="J856" i="3" l="1"/>
  <c r="I856" i="3"/>
  <c r="G856" i="3"/>
  <c r="H856" i="3"/>
  <c r="K855" i="3"/>
  <c r="L855" i="3" s="1"/>
  <c r="N857" i="3"/>
  <c r="O857" i="3"/>
  <c r="F858" i="3"/>
  <c r="B861" i="3"/>
  <c r="B862" i="3" s="1"/>
  <c r="A860" i="3"/>
  <c r="E859" i="3"/>
  <c r="M859" i="3" s="1"/>
  <c r="H857" i="3" a="1"/>
  <c r="G857" i="3" a="1"/>
  <c r="I857" i="3" a="1"/>
  <c r="J857" i="3" a="1"/>
  <c r="K856" i="3" a="1"/>
  <c r="E860" i="3" a="1"/>
  <c r="A861" i="3" l="1"/>
  <c r="A862" i="3" s="1"/>
  <c r="J857" i="3"/>
  <c r="G857" i="3"/>
  <c r="I857" i="3"/>
  <c r="H857" i="3"/>
  <c r="K856" i="3"/>
  <c r="L856" i="3" s="1"/>
  <c r="F859" i="3"/>
  <c r="O858" i="3"/>
  <c r="N858" i="3"/>
  <c r="E860" i="3"/>
  <c r="M860" i="3" s="1"/>
  <c r="B863" i="3"/>
  <c r="H858" i="3" a="1"/>
  <c r="J858" i="3" a="1"/>
  <c r="G858" i="3" a="1"/>
  <c r="I858" i="3" a="1"/>
  <c r="K857" i="3" a="1"/>
  <c r="E861" i="3" a="1"/>
  <c r="E862" i="3" a="1"/>
  <c r="E861" i="3" l="1"/>
  <c r="M861" i="3" s="1"/>
  <c r="I858" i="3"/>
  <c r="G858" i="3"/>
  <c r="J858" i="3"/>
  <c r="H858" i="3"/>
  <c r="K857" i="3"/>
  <c r="L857" i="3" s="1"/>
  <c r="N859" i="3"/>
  <c r="F860" i="3"/>
  <c r="F861" i="3"/>
  <c r="O859" i="3"/>
  <c r="E862" i="3"/>
  <c r="M862" i="3" s="1"/>
  <c r="B864" i="3"/>
  <c r="A863" i="3"/>
  <c r="G859" i="3" a="1"/>
  <c r="H859" i="3" a="1"/>
  <c r="J859" i="3" a="1"/>
  <c r="I859" i="3" a="1"/>
  <c r="K858" i="3" a="1"/>
  <c r="E863" i="3" a="1"/>
  <c r="J859" i="3" l="1"/>
  <c r="K858" i="3"/>
  <c r="L858" i="3" s="1"/>
  <c r="H859" i="3"/>
  <c r="I859" i="3"/>
  <c r="G859" i="3"/>
  <c r="O861" i="3"/>
  <c r="N860" i="3"/>
  <c r="O860" i="3"/>
  <c r="N861" i="3"/>
  <c r="F862" i="3"/>
  <c r="E863" i="3"/>
  <c r="M863" i="3" s="1"/>
  <c r="A864" i="3"/>
  <c r="B865" i="3"/>
  <c r="H860" i="3" a="1"/>
  <c r="K859" i="3" a="1"/>
  <c r="G861" i="3" a="1"/>
  <c r="I861" i="3" a="1"/>
  <c r="G860" i="3" a="1"/>
  <c r="I860" i="3" a="1"/>
  <c r="J860" i="3" a="1"/>
  <c r="H861" i="3" a="1"/>
  <c r="J861" i="3" a="1"/>
  <c r="E864" i="3" a="1"/>
  <c r="H860" i="3" l="1"/>
  <c r="J860" i="3"/>
  <c r="I860" i="3"/>
  <c r="G860" i="3"/>
  <c r="J861" i="3"/>
  <c r="I861" i="3"/>
  <c r="G861" i="3"/>
  <c r="H861" i="3"/>
  <c r="K859" i="3"/>
  <c r="L859" i="3" s="1"/>
  <c r="N862" i="3"/>
  <c r="O862" i="3"/>
  <c r="F863" i="3"/>
  <c r="E864" i="3"/>
  <c r="M864" i="3" s="1"/>
  <c r="A865" i="3"/>
  <c r="B866" i="3"/>
  <c r="H862" i="3" a="1"/>
  <c r="K860" i="3" a="1"/>
  <c r="I862" i="3" a="1"/>
  <c r="G862" i="3" a="1"/>
  <c r="J862" i="3" a="1"/>
  <c r="K861" i="3" a="1"/>
  <c r="E865" i="3" a="1"/>
  <c r="H862" i="3" l="1"/>
  <c r="J862" i="3"/>
  <c r="K861" i="3"/>
  <c r="L861" i="3" s="1"/>
  <c r="G862" i="3"/>
  <c r="K860" i="3"/>
  <c r="L860" i="3" s="1"/>
  <c r="I862" i="3"/>
  <c r="N863" i="3"/>
  <c r="O863" i="3"/>
  <c r="F864" i="3"/>
  <c r="E865" i="3"/>
  <c r="M865" i="3" s="1"/>
  <c r="A866" i="3"/>
  <c r="B867" i="3"/>
  <c r="I863" i="3" a="1"/>
  <c r="K862" i="3" a="1"/>
  <c r="J863" i="3" a="1"/>
  <c r="H863" i="3" a="1"/>
  <c r="G863" i="3" a="1"/>
  <c r="E866" i="3" a="1"/>
  <c r="J863" i="3" l="1"/>
  <c r="H863" i="3"/>
  <c r="G863" i="3"/>
  <c r="K862" i="3"/>
  <c r="L862" i="3" s="1"/>
  <c r="I863" i="3"/>
  <c r="O864" i="3"/>
  <c r="N864" i="3"/>
  <c r="F865" i="3"/>
  <c r="E866" i="3"/>
  <c r="M866" i="3" s="1"/>
  <c r="A867" i="3"/>
  <c r="B868" i="3"/>
  <c r="J864" i="3" a="1"/>
  <c r="I864" i="3" a="1"/>
  <c r="H864" i="3" a="1"/>
  <c r="G864" i="3" a="1"/>
  <c r="K863" i="3" a="1"/>
  <c r="E867" i="3" a="1"/>
  <c r="G864" i="3" l="1"/>
  <c r="H864" i="3"/>
  <c r="I864" i="3"/>
  <c r="J864" i="3"/>
  <c r="K863" i="3"/>
  <c r="L863" i="3" s="1"/>
  <c r="O865" i="3"/>
  <c r="N865" i="3"/>
  <c r="F866" i="3"/>
  <c r="E867" i="3"/>
  <c r="M867" i="3" s="1"/>
  <c r="B869" i="3"/>
  <c r="A868" i="3"/>
  <c r="H865" i="3" a="1"/>
  <c r="I865" i="3" a="1"/>
  <c r="G865" i="3" a="1"/>
  <c r="J865" i="3" a="1"/>
  <c r="K864" i="3" a="1"/>
  <c r="E868" i="3" a="1"/>
  <c r="J865" i="3" l="1"/>
  <c r="K864" i="3"/>
  <c r="L864" i="3" s="1"/>
  <c r="G865" i="3"/>
  <c r="I865" i="3"/>
  <c r="H865" i="3"/>
  <c r="O866" i="3"/>
  <c r="F867" i="3"/>
  <c r="N866" i="3"/>
  <c r="E868" i="3"/>
  <c r="M868" i="3" s="1"/>
  <c r="B870" i="3"/>
  <c r="A869" i="3"/>
  <c r="J866" i="3" a="1"/>
  <c r="I866" i="3" a="1"/>
  <c r="H866" i="3" a="1"/>
  <c r="G866" i="3" a="1"/>
  <c r="K865" i="3" a="1"/>
  <c r="E869" i="3" a="1"/>
  <c r="G866" i="3" l="1"/>
  <c r="H866" i="3"/>
  <c r="I866" i="3"/>
  <c r="J866" i="3"/>
  <c r="K865" i="3"/>
  <c r="L865" i="3" s="1"/>
  <c r="O867" i="3"/>
  <c r="N867" i="3"/>
  <c r="F868" i="3"/>
  <c r="E869" i="3"/>
  <c r="M869" i="3" s="1"/>
  <c r="A870" i="3"/>
  <c r="B871" i="3"/>
  <c r="I867" i="3" a="1"/>
  <c r="G867" i="3" a="1"/>
  <c r="H867" i="3" a="1"/>
  <c r="J867" i="3" a="1"/>
  <c r="K866" i="3" a="1"/>
  <c r="E870" i="3" a="1"/>
  <c r="J867" i="3" l="1"/>
  <c r="H867" i="3"/>
  <c r="K866" i="3"/>
  <c r="L866" i="3" s="1"/>
  <c r="G867" i="3"/>
  <c r="I867" i="3"/>
  <c r="F869" i="3"/>
  <c r="O868" i="3"/>
  <c r="N868" i="3"/>
  <c r="E870" i="3"/>
  <c r="M870" i="3" s="1"/>
  <c r="A871" i="3"/>
  <c r="B872" i="3"/>
  <c r="H868" i="3" a="1"/>
  <c r="I868" i="3" a="1"/>
  <c r="J868" i="3" a="1"/>
  <c r="G868" i="3" a="1"/>
  <c r="K867" i="3" a="1"/>
  <c r="E871" i="3" a="1"/>
  <c r="G868" i="3" l="1"/>
  <c r="J868" i="3"/>
  <c r="I868" i="3"/>
  <c r="H868" i="3"/>
  <c r="K867" i="3"/>
  <c r="L867" i="3" s="1"/>
  <c r="N869" i="3"/>
  <c r="O869" i="3"/>
  <c r="F870" i="3"/>
  <c r="E871" i="3"/>
  <c r="M871" i="3" s="1"/>
  <c r="B873" i="3"/>
  <c r="A872" i="3"/>
  <c r="H869" i="3" a="1"/>
  <c r="J869" i="3" a="1"/>
  <c r="I869" i="3" a="1"/>
  <c r="G869" i="3" a="1"/>
  <c r="K868" i="3" a="1"/>
  <c r="E872" i="3" a="1"/>
  <c r="G869" i="3" l="1"/>
  <c r="I869" i="3"/>
  <c r="J869" i="3"/>
  <c r="K868" i="3"/>
  <c r="L868" i="3" s="1"/>
  <c r="H869" i="3"/>
  <c r="N870" i="3"/>
  <c r="O870" i="3"/>
  <c r="F871" i="3"/>
  <c r="E872" i="3"/>
  <c r="M872" i="3" s="1"/>
  <c r="B874" i="3"/>
  <c r="A873" i="3"/>
  <c r="J870" i="3" a="1"/>
  <c r="H870" i="3" a="1"/>
  <c r="I870" i="3" a="1"/>
  <c r="G870" i="3" a="1"/>
  <c r="K869" i="3" a="1"/>
  <c r="E873" i="3" a="1"/>
  <c r="G870" i="3" l="1"/>
  <c r="I870" i="3"/>
  <c r="H870" i="3"/>
  <c r="K869" i="3"/>
  <c r="L869" i="3" s="1"/>
  <c r="J870" i="3"/>
  <c r="N871" i="3"/>
  <c r="F872" i="3"/>
  <c r="O871" i="3"/>
  <c r="E873" i="3"/>
  <c r="M873" i="3" s="1"/>
  <c r="A874" i="3"/>
  <c r="B875" i="3"/>
  <c r="I871" i="3" a="1"/>
  <c r="J871" i="3" a="1"/>
  <c r="G871" i="3" a="1"/>
  <c r="H871" i="3" a="1"/>
  <c r="K870" i="3" a="1"/>
  <c r="E874" i="3" a="1"/>
  <c r="H871" i="3" l="1"/>
  <c r="K870" i="3"/>
  <c r="L870" i="3" s="1"/>
  <c r="G871" i="3"/>
  <c r="J871" i="3"/>
  <c r="I871" i="3"/>
  <c r="N872" i="3"/>
  <c r="O872" i="3"/>
  <c r="F873" i="3"/>
  <c r="E874" i="3"/>
  <c r="M874" i="3" s="1"/>
  <c r="B876" i="3"/>
  <c r="A875" i="3"/>
  <c r="H872" i="3" a="1"/>
  <c r="I872" i="3" a="1"/>
  <c r="G872" i="3" a="1"/>
  <c r="J872" i="3" a="1"/>
  <c r="K871" i="3" a="1"/>
  <c r="E875" i="3" a="1"/>
  <c r="J872" i="3" l="1"/>
  <c r="K871" i="3"/>
  <c r="L871" i="3" s="1"/>
  <c r="G872" i="3"/>
  <c r="I872" i="3"/>
  <c r="H872" i="3"/>
  <c r="O873" i="3"/>
  <c r="F874" i="3"/>
  <c r="N873" i="3"/>
  <c r="E875" i="3"/>
  <c r="M875" i="3" s="1"/>
  <c r="A876" i="3"/>
  <c r="B877" i="3"/>
  <c r="G873" i="3" a="1"/>
  <c r="H873" i="3" a="1"/>
  <c r="J873" i="3" a="1"/>
  <c r="I873" i="3" a="1"/>
  <c r="K872" i="3" a="1"/>
  <c r="E876" i="3" a="1"/>
  <c r="I873" i="3" l="1"/>
  <c r="J873" i="3"/>
  <c r="H873" i="3"/>
  <c r="G873" i="3"/>
  <c r="K872" i="3"/>
  <c r="L872" i="3" s="1"/>
  <c r="N874" i="3"/>
  <c r="O874" i="3"/>
  <c r="F875" i="3"/>
  <c r="E876" i="3"/>
  <c r="M876" i="3" s="1"/>
  <c r="A877" i="3"/>
  <c r="B878" i="3"/>
  <c r="H874" i="3" a="1"/>
  <c r="G874" i="3" a="1"/>
  <c r="J874" i="3" a="1"/>
  <c r="I874" i="3" a="1"/>
  <c r="K873" i="3" a="1"/>
  <c r="E877" i="3" a="1"/>
  <c r="J874" i="3" l="1"/>
  <c r="I874" i="3"/>
  <c r="G874" i="3"/>
  <c r="H874" i="3"/>
  <c r="K873" i="3"/>
  <c r="L873" i="3" s="1"/>
  <c r="N875" i="3"/>
  <c r="O875" i="3"/>
  <c r="F876" i="3"/>
  <c r="E877" i="3"/>
  <c r="M877" i="3" s="1"/>
  <c r="A878" i="3"/>
  <c r="B879" i="3"/>
  <c r="H875" i="3" a="1"/>
  <c r="I875" i="3" a="1"/>
  <c r="J875" i="3" a="1"/>
  <c r="G875" i="3" a="1"/>
  <c r="K874" i="3" a="1"/>
  <c r="E878" i="3" a="1"/>
  <c r="G875" i="3" l="1"/>
  <c r="J875" i="3"/>
  <c r="I875" i="3"/>
  <c r="H875" i="3"/>
  <c r="K874" i="3"/>
  <c r="L874" i="3" s="1"/>
  <c r="F877" i="3"/>
  <c r="O876" i="3"/>
  <c r="N876" i="3"/>
  <c r="E878" i="3"/>
  <c r="M878" i="3" s="1"/>
  <c r="B880" i="3"/>
  <c r="A879" i="3"/>
  <c r="J876" i="3" a="1"/>
  <c r="I876" i="3" a="1"/>
  <c r="H876" i="3" a="1"/>
  <c r="G876" i="3" a="1"/>
  <c r="K875" i="3" a="1"/>
  <c r="E879" i="3" a="1"/>
  <c r="G876" i="3" l="1"/>
  <c r="H876" i="3"/>
  <c r="I876" i="3"/>
  <c r="J876" i="3"/>
  <c r="K875" i="3"/>
  <c r="L875" i="3" s="1"/>
  <c r="F878" i="3"/>
  <c r="O877" i="3"/>
  <c r="N877" i="3"/>
  <c r="E879" i="3"/>
  <c r="M879" i="3" s="1"/>
  <c r="B881" i="3"/>
  <c r="A880" i="3"/>
  <c r="I877" i="3" a="1"/>
  <c r="J877" i="3" a="1"/>
  <c r="H877" i="3" a="1"/>
  <c r="G877" i="3" a="1"/>
  <c r="K876" i="3" a="1"/>
  <c r="E880" i="3" a="1"/>
  <c r="G877" i="3" l="1"/>
  <c r="H877" i="3"/>
  <c r="J877" i="3"/>
  <c r="I877" i="3"/>
  <c r="K876" i="3"/>
  <c r="L876" i="3" s="1"/>
  <c r="N878" i="3"/>
  <c r="F879" i="3"/>
  <c r="O878" i="3"/>
  <c r="E880" i="3"/>
  <c r="M880" i="3" s="1"/>
  <c r="B882" i="3"/>
  <c r="A881" i="3"/>
  <c r="I878" i="3" a="1"/>
  <c r="J878" i="3" a="1"/>
  <c r="H878" i="3" a="1"/>
  <c r="G878" i="3" a="1"/>
  <c r="K877" i="3" a="1"/>
  <c r="E881" i="3" a="1"/>
  <c r="G878" i="3" l="1"/>
  <c r="H878" i="3"/>
  <c r="K877" i="3"/>
  <c r="L877" i="3" s="1"/>
  <c r="J878" i="3"/>
  <c r="I878" i="3"/>
  <c r="O879" i="3"/>
  <c r="N879" i="3"/>
  <c r="F880" i="3"/>
  <c r="E881" i="3"/>
  <c r="M881" i="3" s="1"/>
  <c r="A882" i="3"/>
  <c r="B883" i="3"/>
  <c r="I879" i="3" a="1"/>
  <c r="J879" i="3" a="1"/>
  <c r="G879" i="3" a="1"/>
  <c r="H879" i="3" a="1"/>
  <c r="K878" i="3" a="1"/>
  <c r="E882" i="3" a="1"/>
  <c r="H879" i="3" l="1"/>
  <c r="G879" i="3"/>
  <c r="K878" i="3"/>
  <c r="L878" i="3" s="1"/>
  <c r="J879" i="3"/>
  <c r="I879" i="3"/>
  <c r="F881" i="3"/>
  <c r="O880" i="3"/>
  <c r="N880" i="3"/>
  <c r="E882" i="3"/>
  <c r="M882" i="3" s="1"/>
  <c r="A883" i="3"/>
  <c r="B884" i="3"/>
  <c r="J880" i="3" a="1"/>
  <c r="H880" i="3" a="1"/>
  <c r="G880" i="3" a="1"/>
  <c r="I880" i="3" a="1"/>
  <c r="K879" i="3" a="1"/>
  <c r="E883" i="3" a="1"/>
  <c r="I880" i="3" l="1"/>
  <c r="G880" i="3"/>
  <c r="H880" i="3"/>
  <c r="K879" i="3"/>
  <c r="L879" i="3" s="1"/>
  <c r="J880" i="3"/>
  <c r="N881" i="3"/>
  <c r="O881" i="3"/>
  <c r="F882" i="3"/>
  <c r="E883" i="3"/>
  <c r="M883" i="3" s="1"/>
  <c r="A884" i="3"/>
  <c r="B885" i="3"/>
  <c r="H881" i="3" a="1"/>
  <c r="J881" i="3" a="1"/>
  <c r="G881" i="3" a="1"/>
  <c r="I881" i="3" a="1"/>
  <c r="K880" i="3" a="1"/>
  <c r="E884" i="3" a="1"/>
  <c r="G881" i="3" l="1"/>
  <c r="I881" i="3"/>
  <c r="K880" i="3"/>
  <c r="L880" i="3" s="1"/>
  <c r="J881" i="3"/>
  <c r="H881" i="3"/>
  <c r="O882" i="3"/>
  <c r="N882" i="3"/>
  <c r="F883" i="3"/>
  <c r="E884" i="3"/>
  <c r="M884" i="3" s="1"/>
  <c r="A885" i="3"/>
  <c r="B886" i="3"/>
  <c r="G882" i="3" a="1"/>
  <c r="H882" i="3" a="1"/>
  <c r="I882" i="3" a="1"/>
  <c r="J882" i="3" a="1"/>
  <c r="K881" i="3" a="1"/>
  <c r="E885" i="3" a="1"/>
  <c r="J882" i="3" l="1"/>
  <c r="K881" i="3"/>
  <c r="L881" i="3" s="1"/>
  <c r="I882" i="3"/>
  <c r="H882" i="3"/>
  <c r="G882" i="3"/>
  <c r="O883" i="3"/>
  <c r="F884" i="3"/>
  <c r="N883" i="3"/>
  <c r="E885" i="3"/>
  <c r="M885" i="3" s="1"/>
  <c r="A886" i="3"/>
  <c r="B887" i="3"/>
  <c r="I883" i="3" a="1"/>
  <c r="G883" i="3" a="1"/>
  <c r="H883" i="3" a="1"/>
  <c r="J883" i="3" a="1"/>
  <c r="K882" i="3" a="1"/>
  <c r="E886" i="3" a="1"/>
  <c r="J883" i="3" l="1"/>
  <c r="H883" i="3"/>
  <c r="G883" i="3"/>
  <c r="I883" i="3"/>
  <c r="K882" i="3"/>
  <c r="L882" i="3" s="1"/>
  <c r="O884" i="3"/>
  <c r="F885" i="3"/>
  <c r="N884" i="3"/>
  <c r="E886" i="3"/>
  <c r="M886" i="3" s="1"/>
  <c r="B888" i="3"/>
  <c r="A887" i="3"/>
  <c r="I884" i="3" a="1"/>
  <c r="H884" i="3" a="1"/>
  <c r="J884" i="3" a="1"/>
  <c r="G884" i="3" a="1"/>
  <c r="K883" i="3" a="1"/>
  <c r="E887" i="3" a="1"/>
  <c r="G884" i="3" l="1"/>
  <c r="J884" i="3"/>
  <c r="H884" i="3"/>
  <c r="I884" i="3"/>
  <c r="K883" i="3"/>
  <c r="L883" i="3" s="1"/>
  <c r="F886" i="3"/>
  <c r="O885" i="3"/>
  <c r="N885" i="3"/>
  <c r="E887" i="3"/>
  <c r="M887" i="3" s="1"/>
  <c r="A888" i="3"/>
  <c r="B889" i="3"/>
  <c r="I885" i="3" a="1"/>
  <c r="G885" i="3" a="1"/>
  <c r="J885" i="3" a="1"/>
  <c r="H885" i="3" a="1"/>
  <c r="K884" i="3" a="1"/>
  <c r="E888" i="3" a="1"/>
  <c r="H885" i="3" l="1"/>
  <c r="J885" i="3"/>
  <c r="G885" i="3"/>
  <c r="I885" i="3"/>
  <c r="K884" i="3"/>
  <c r="L884" i="3" s="1"/>
  <c r="F887" i="3"/>
  <c r="O886" i="3"/>
  <c r="N886" i="3"/>
  <c r="E888" i="3"/>
  <c r="M888" i="3" s="1"/>
  <c r="A889" i="3"/>
  <c r="B890" i="3"/>
  <c r="I886" i="3" a="1"/>
  <c r="H886" i="3" a="1"/>
  <c r="J886" i="3" a="1"/>
  <c r="G886" i="3" a="1"/>
  <c r="K885" i="3" a="1"/>
  <c r="E889" i="3" a="1"/>
  <c r="G886" i="3" l="1"/>
  <c r="J886" i="3"/>
  <c r="H886" i="3"/>
  <c r="K885" i="3"/>
  <c r="L885" i="3" s="1"/>
  <c r="I886" i="3"/>
  <c r="N887" i="3"/>
  <c r="O887" i="3"/>
  <c r="F888" i="3"/>
  <c r="E889" i="3"/>
  <c r="M889" i="3" s="1"/>
  <c r="A890" i="3"/>
  <c r="B891" i="3"/>
  <c r="J887" i="3" a="1"/>
  <c r="I887" i="3" a="1"/>
  <c r="H887" i="3" a="1"/>
  <c r="G887" i="3" a="1"/>
  <c r="K886" i="3" a="1"/>
  <c r="E890" i="3" a="1"/>
  <c r="G887" i="3" l="1"/>
  <c r="H887" i="3"/>
  <c r="I887" i="3"/>
  <c r="J887" i="3"/>
  <c r="K886" i="3"/>
  <c r="L886" i="3" s="1"/>
  <c r="N888" i="3"/>
  <c r="O888" i="3"/>
  <c r="F889" i="3"/>
  <c r="E890" i="3"/>
  <c r="M890" i="3" s="1"/>
  <c r="A891" i="3"/>
  <c r="B892" i="3"/>
  <c r="G888" i="3" a="1"/>
  <c r="H888" i="3" a="1"/>
  <c r="J888" i="3" a="1"/>
  <c r="I888" i="3" a="1"/>
  <c r="K887" i="3" a="1"/>
  <c r="E891" i="3" a="1"/>
  <c r="I888" i="3" l="1"/>
  <c r="K887" i="3"/>
  <c r="L887" i="3" s="1"/>
  <c r="J888" i="3"/>
  <c r="H888" i="3"/>
  <c r="G888" i="3"/>
  <c r="N889" i="3"/>
  <c r="F890" i="3"/>
  <c r="O889" i="3"/>
  <c r="E891" i="3"/>
  <c r="M891" i="3" s="1"/>
  <c r="B893" i="3"/>
  <c r="A892" i="3"/>
  <c r="J889" i="3" a="1"/>
  <c r="I889" i="3" a="1"/>
  <c r="H889" i="3" a="1"/>
  <c r="G889" i="3" a="1"/>
  <c r="K888" i="3" a="1"/>
  <c r="E892" i="3" a="1"/>
  <c r="G889" i="3" l="1"/>
  <c r="H889" i="3"/>
  <c r="I889" i="3"/>
  <c r="K888" i="3"/>
  <c r="L888" i="3" s="1"/>
  <c r="J889" i="3"/>
  <c r="O890" i="3"/>
  <c r="N890" i="3"/>
  <c r="F891" i="3"/>
  <c r="E892" i="3"/>
  <c r="M892" i="3" s="1"/>
  <c r="B894" i="3"/>
  <c r="A893" i="3"/>
  <c r="J890" i="3" a="1"/>
  <c r="G890" i="3" a="1"/>
  <c r="I890" i="3" a="1"/>
  <c r="H890" i="3" a="1"/>
  <c r="K889" i="3" a="1"/>
  <c r="E893" i="3" a="1"/>
  <c r="H890" i="3" l="1"/>
  <c r="I890" i="3"/>
  <c r="K889" i="3"/>
  <c r="L889" i="3" s="1"/>
  <c r="G890" i="3"/>
  <c r="J890" i="3"/>
  <c r="O891" i="3"/>
  <c r="N891" i="3"/>
  <c r="F892" i="3"/>
  <c r="E893" i="3"/>
  <c r="M893" i="3" s="1"/>
  <c r="A894" i="3"/>
  <c r="B895" i="3"/>
  <c r="H891" i="3" a="1"/>
  <c r="G891" i="3" a="1"/>
  <c r="J891" i="3" a="1"/>
  <c r="I891" i="3" a="1"/>
  <c r="K890" i="3" a="1"/>
  <c r="E894" i="3" a="1"/>
  <c r="I891" i="3" l="1"/>
  <c r="J891" i="3"/>
  <c r="K890" i="3"/>
  <c r="L890" i="3" s="1"/>
  <c r="G891" i="3"/>
  <c r="H891" i="3"/>
  <c r="N892" i="3"/>
  <c r="F893" i="3"/>
  <c r="O892" i="3"/>
  <c r="E894" i="3"/>
  <c r="M894" i="3" s="1"/>
  <c r="A895" i="3"/>
  <c r="B896" i="3"/>
  <c r="I892" i="3" a="1"/>
  <c r="H892" i="3" a="1"/>
  <c r="J892" i="3" a="1"/>
  <c r="G892" i="3" a="1"/>
  <c r="K891" i="3" a="1"/>
  <c r="E895" i="3" a="1"/>
  <c r="G892" i="3" l="1"/>
  <c r="J892" i="3"/>
  <c r="H892" i="3"/>
  <c r="K891" i="3"/>
  <c r="L891" i="3" s="1"/>
  <c r="I892" i="3"/>
  <c r="N893" i="3"/>
  <c r="O893" i="3"/>
  <c r="F894" i="3"/>
  <c r="E895" i="3"/>
  <c r="M895" i="3" s="1"/>
  <c r="B897" i="3"/>
  <c r="A896" i="3"/>
  <c r="I893" i="3" a="1"/>
  <c r="G893" i="3" a="1"/>
  <c r="J893" i="3" a="1"/>
  <c r="H893" i="3" a="1"/>
  <c r="K892" i="3" a="1"/>
  <c r="E896" i="3" a="1"/>
  <c r="H893" i="3" l="1"/>
  <c r="J893" i="3"/>
  <c r="G893" i="3"/>
  <c r="I893" i="3"/>
  <c r="K892" i="3"/>
  <c r="L892" i="3" s="1"/>
  <c r="O894" i="3"/>
  <c r="N894" i="3"/>
  <c r="F895" i="3"/>
  <c r="E896" i="3"/>
  <c r="M896" i="3" s="1"/>
  <c r="B898" i="3"/>
  <c r="A897" i="3"/>
  <c r="I894" i="3" a="1"/>
  <c r="J894" i="3" a="1"/>
  <c r="H894" i="3" a="1"/>
  <c r="G894" i="3" a="1"/>
  <c r="K893" i="3" a="1"/>
  <c r="E897" i="3" a="1"/>
  <c r="H894" i="3" l="1"/>
  <c r="J894" i="3"/>
  <c r="I894" i="3"/>
  <c r="K893" i="3"/>
  <c r="L893" i="3" s="1"/>
  <c r="G894" i="3"/>
  <c r="F896" i="3"/>
  <c r="O895" i="3"/>
  <c r="N895" i="3"/>
  <c r="E897" i="3"/>
  <c r="M897" i="3" s="1"/>
  <c r="A898" i="3"/>
  <c r="B899" i="3"/>
  <c r="H895" i="3" a="1"/>
  <c r="I895" i="3" a="1"/>
  <c r="G895" i="3" a="1"/>
  <c r="J895" i="3" a="1"/>
  <c r="K894" i="3" a="1"/>
  <c r="E898" i="3" a="1"/>
  <c r="G895" i="3" l="1"/>
  <c r="I895" i="3"/>
  <c r="H895" i="3"/>
  <c r="K894" i="3"/>
  <c r="L894" i="3" s="1"/>
  <c r="J895" i="3"/>
  <c r="O896" i="3"/>
  <c r="N896" i="3"/>
  <c r="F897" i="3"/>
  <c r="E898" i="3"/>
  <c r="M898" i="3" s="1"/>
  <c r="B900" i="3"/>
  <c r="A899" i="3"/>
  <c r="J896" i="3" a="1"/>
  <c r="I896" i="3" a="1"/>
  <c r="H896" i="3" a="1"/>
  <c r="G896" i="3" a="1"/>
  <c r="K895" i="3" a="1"/>
  <c r="E899" i="3" a="1"/>
  <c r="G896" i="3" l="1"/>
  <c r="H896" i="3"/>
  <c r="K895" i="3"/>
  <c r="L895" i="3" s="1"/>
  <c r="I896" i="3"/>
  <c r="J896" i="3"/>
  <c r="O897" i="3"/>
  <c r="F898" i="3"/>
  <c r="N897" i="3"/>
  <c r="E899" i="3"/>
  <c r="M899" i="3" s="1"/>
  <c r="A900" i="3"/>
  <c r="B901" i="3"/>
  <c r="I897" i="3" a="1"/>
  <c r="H897" i="3" a="1"/>
  <c r="G897" i="3" a="1"/>
  <c r="J897" i="3" a="1"/>
  <c r="K896" i="3" a="1"/>
  <c r="E900" i="3" a="1"/>
  <c r="J897" i="3" l="1"/>
  <c r="G897" i="3"/>
  <c r="H897" i="3"/>
  <c r="K896" i="3"/>
  <c r="L896" i="3" s="1"/>
  <c r="I897" i="3"/>
  <c r="N898" i="3"/>
  <c r="F899" i="3"/>
  <c r="O898" i="3"/>
  <c r="E900" i="3"/>
  <c r="M900" i="3" s="1"/>
  <c r="B902" i="3"/>
  <c r="A901" i="3"/>
  <c r="J898" i="3" a="1"/>
  <c r="H898" i="3" a="1"/>
  <c r="I898" i="3" a="1"/>
  <c r="G898" i="3" a="1"/>
  <c r="K897" i="3" a="1"/>
  <c r="E901" i="3" a="1"/>
  <c r="G898" i="3" l="1"/>
  <c r="I898" i="3"/>
  <c r="H898" i="3"/>
  <c r="J898" i="3"/>
  <c r="K897" i="3"/>
  <c r="L897" i="3" s="1"/>
  <c r="N899" i="3"/>
  <c r="O899" i="3"/>
  <c r="F900" i="3"/>
  <c r="E901" i="3"/>
  <c r="M901" i="3" s="1"/>
  <c r="B903" i="3"/>
  <c r="A902" i="3"/>
  <c r="K898" i="3" a="1"/>
  <c r="G899" i="3" a="1"/>
  <c r="J899" i="3" a="1"/>
  <c r="I899" i="3" a="1"/>
  <c r="H899" i="3" a="1"/>
  <c r="E902" i="3" a="1"/>
  <c r="H899" i="3" l="1"/>
  <c r="K898" i="3"/>
  <c r="L898" i="3" s="1"/>
  <c r="I899" i="3"/>
  <c r="J899" i="3"/>
  <c r="G899" i="3"/>
  <c r="O900" i="3"/>
  <c r="N900" i="3"/>
  <c r="F901" i="3"/>
  <c r="E902" i="3"/>
  <c r="M902" i="3" s="1"/>
  <c r="B904" i="3"/>
  <c r="A903" i="3"/>
  <c r="I900" i="3" a="1"/>
  <c r="G900" i="3" a="1"/>
  <c r="J900" i="3" a="1"/>
  <c r="H900" i="3" a="1"/>
  <c r="K899" i="3" a="1"/>
  <c r="E903" i="3" a="1"/>
  <c r="J900" i="3" l="1"/>
  <c r="K899" i="3"/>
  <c r="L899" i="3" s="1"/>
  <c r="H900" i="3"/>
  <c r="G900" i="3"/>
  <c r="I900" i="3"/>
  <c r="N901" i="3"/>
  <c r="F902" i="3"/>
  <c r="O901" i="3"/>
  <c r="E903" i="3"/>
  <c r="M903" i="3" s="1"/>
  <c r="B905" i="3"/>
  <c r="A904" i="3"/>
  <c r="G901" i="3" a="1"/>
  <c r="I901" i="3" a="1"/>
  <c r="H901" i="3" a="1"/>
  <c r="J901" i="3" a="1"/>
  <c r="K900" i="3" a="1"/>
  <c r="E904" i="3" a="1"/>
  <c r="J901" i="3" l="1"/>
  <c r="H901" i="3"/>
  <c r="I901" i="3"/>
  <c r="G901" i="3"/>
  <c r="K900" i="3"/>
  <c r="L900" i="3" s="1"/>
  <c r="N902" i="3"/>
  <c r="O902" i="3"/>
  <c r="F903" i="3"/>
  <c r="E904" i="3"/>
  <c r="M904" i="3" s="1"/>
  <c r="B906" i="3"/>
  <c r="A905" i="3"/>
  <c r="G902" i="3" a="1"/>
  <c r="J902" i="3" a="1"/>
  <c r="H902" i="3" a="1"/>
  <c r="I902" i="3" a="1"/>
  <c r="K901" i="3" a="1"/>
  <c r="E905" i="3" a="1"/>
  <c r="I902" i="3" l="1"/>
  <c r="H902" i="3"/>
  <c r="J902" i="3"/>
  <c r="G902" i="3"/>
  <c r="K901" i="3"/>
  <c r="L901" i="3" s="1"/>
  <c r="F904" i="3"/>
  <c r="O903" i="3"/>
  <c r="N903" i="3"/>
  <c r="E905" i="3"/>
  <c r="M905" i="3" s="1"/>
  <c r="A906" i="3"/>
  <c r="B907" i="3"/>
  <c r="G903" i="3" a="1"/>
  <c r="J903" i="3" a="1"/>
  <c r="H903" i="3" a="1"/>
  <c r="I903" i="3" a="1"/>
  <c r="K902" i="3" a="1"/>
  <c r="E906" i="3" a="1"/>
  <c r="I903" i="3" l="1"/>
  <c r="H903" i="3"/>
  <c r="J903" i="3"/>
  <c r="G903" i="3"/>
  <c r="K902" i="3"/>
  <c r="L902" i="3" s="1"/>
  <c r="F905" i="3"/>
  <c r="O904" i="3"/>
  <c r="N904" i="3"/>
  <c r="E906" i="3"/>
  <c r="M906" i="3" s="1"/>
  <c r="A907" i="3"/>
  <c r="B908" i="3"/>
  <c r="I904" i="3" a="1"/>
  <c r="G904" i="3" a="1"/>
  <c r="J904" i="3" a="1"/>
  <c r="H904" i="3" a="1"/>
  <c r="K903" i="3" a="1"/>
  <c r="E907" i="3" a="1"/>
  <c r="J904" i="3" l="1"/>
  <c r="G904" i="3"/>
  <c r="H904" i="3"/>
  <c r="I904" i="3"/>
  <c r="K903" i="3"/>
  <c r="L903" i="3" s="1"/>
  <c r="N905" i="3"/>
  <c r="O905" i="3"/>
  <c r="F906" i="3"/>
  <c r="E907" i="3"/>
  <c r="M907" i="3" s="1"/>
  <c r="A908" i="3"/>
  <c r="B909" i="3"/>
  <c r="K904" i="3" a="1"/>
  <c r="G905" i="3" a="1"/>
  <c r="J905" i="3" a="1"/>
  <c r="I905" i="3" a="1"/>
  <c r="H905" i="3" a="1"/>
  <c r="E908" i="3" a="1"/>
  <c r="H905" i="3" l="1"/>
  <c r="I905" i="3"/>
  <c r="J905" i="3"/>
  <c r="G905" i="3"/>
  <c r="K904" i="3"/>
  <c r="L904" i="3" s="1"/>
  <c r="O906" i="3"/>
  <c r="N906" i="3"/>
  <c r="F907" i="3"/>
  <c r="E908" i="3"/>
  <c r="M908" i="3" s="1"/>
  <c r="A909" i="3"/>
  <c r="B910" i="3"/>
  <c r="I906" i="3" a="1"/>
  <c r="H906" i="3" a="1"/>
  <c r="G906" i="3" a="1"/>
  <c r="J906" i="3" a="1"/>
  <c r="K905" i="3" a="1"/>
  <c r="E909" i="3" a="1"/>
  <c r="J906" i="3" l="1"/>
  <c r="G906" i="3"/>
  <c r="H906" i="3"/>
  <c r="K905" i="3"/>
  <c r="L905" i="3" s="1"/>
  <c r="I906" i="3"/>
  <c r="N907" i="3"/>
  <c r="O907" i="3"/>
  <c r="F908" i="3"/>
  <c r="E909" i="3"/>
  <c r="M909" i="3" s="1"/>
  <c r="B911" i="3"/>
  <c r="A910" i="3"/>
  <c r="I907" i="3" a="1"/>
  <c r="G907" i="3" a="1"/>
  <c r="J907" i="3" a="1"/>
  <c r="H907" i="3" a="1"/>
  <c r="K906" i="3" a="1"/>
  <c r="E910" i="3" a="1"/>
  <c r="H907" i="3" l="1"/>
  <c r="J907" i="3"/>
  <c r="G907" i="3"/>
  <c r="I907" i="3"/>
  <c r="K906" i="3"/>
  <c r="L906" i="3" s="1"/>
  <c r="O908" i="3"/>
  <c r="N908" i="3"/>
  <c r="F909" i="3"/>
  <c r="E910" i="3"/>
  <c r="M910" i="3" s="1"/>
  <c r="B912" i="3"/>
  <c r="A911" i="3"/>
  <c r="G908" i="3" a="1"/>
  <c r="J908" i="3" a="1"/>
  <c r="H908" i="3" a="1"/>
  <c r="I908" i="3" a="1"/>
  <c r="K907" i="3" a="1"/>
  <c r="E911" i="3" a="1"/>
  <c r="I908" i="3" l="1"/>
  <c r="H908" i="3"/>
  <c r="J908" i="3"/>
  <c r="G908" i="3"/>
  <c r="K907" i="3"/>
  <c r="L907" i="3" s="1"/>
  <c r="O909" i="3"/>
  <c r="F910" i="3"/>
  <c r="N909" i="3"/>
  <c r="E911" i="3"/>
  <c r="M911" i="3" s="1"/>
  <c r="A912" i="3"/>
  <c r="B913" i="3"/>
  <c r="H909" i="3" a="1"/>
  <c r="I909" i="3" a="1"/>
  <c r="G909" i="3" a="1"/>
  <c r="J909" i="3" a="1"/>
  <c r="K908" i="3" a="1"/>
  <c r="E912" i="3" a="1"/>
  <c r="J909" i="3" l="1"/>
  <c r="G909" i="3"/>
  <c r="I909" i="3"/>
  <c r="K908" i="3"/>
  <c r="L908" i="3" s="1"/>
  <c r="H909" i="3"/>
  <c r="O910" i="3"/>
  <c r="N910" i="3"/>
  <c r="F911" i="3"/>
  <c r="E912" i="3"/>
  <c r="M912" i="3" s="1"/>
  <c r="A913" i="3"/>
  <c r="B914" i="3"/>
  <c r="K909" i="3" a="1"/>
  <c r="H910" i="3" a="1"/>
  <c r="I910" i="3" a="1"/>
  <c r="G910" i="3" a="1"/>
  <c r="J910" i="3" a="1"/>
  <c r="E913" i="3" a="1"/>
  <c r="J910" i="3" l="1"/>
  <c r="G910" i="3"/>
  <c r="I910" i="3"/>
  <c r="H910" i="3"/>
  <c r="K909" i="3"/>
  <c r="L909" i="3" s="1"/>
  <c r="N911" i="3"/>
  <c r="O911" i="3"/>
  <c r="F912" i="3"/>
  <c r="L912" i="3" s="1"/>
  <c r="E913" i="3"/>
  <c r="M913" i="3" s="1"/>
  <c r="A914" i="3"/>
  <c r="B915" i="3"/>
  <c r="G911" i="3" a="1"/>
  <c r="H911" i="3" a="1"/>
  <c r="I911" i="3" a="1"/>
  <c r="J911" i="3" a="1"/>
  <c r="K910" i="3" a="1"/>
  <c r="E914" i="3" a="1"/>
  <c r="J911" i="3" l="1"/>
  <c r="I911" i="3"/>
  <c r="H911" i="3"/>
  <c r="G911" i="3"/>
  <c r="K910" i="3"/>
  <c r="L910" i="3" s="1"/>
  <c r="F913" i="3"/>
  <c r="O912" i="3"/>
  <c r="N912" i="3"/>
  <c r="E914" i="3"/>
  <c r="M914" i="3" s="1"/>
  <c r="B916" i="3"/>
  <c r="A915" i="3"/>
  <c r="J912" i="3" a="1"/>
  <c r="H912" i="3" a="1"/>
  <c r="I912" i="3" a="1"/>
  <c r="G912" i="3" a="1"/>
  <c r="K911" i="3" a="1"/>
  <c r="E915" i="3" a="1"/>
  <c r="G912" i="3" l="1"/>
  <c r="I912" i="3"/>
  <c r="H912" i="3"/>
  <c r="J912" i="3"/>
  <c r="K911" i="3"/>
  <c r="L911" i="3" s="1"/>
  <c r="F914" i="3"/>
  <c r="O913" i="3"/>
  <c r="N913" i="3"/>
  <c r="E915" i="3"/>
  <c r="M915" i="3" s="1"/>
  <c r="A916" i="3"/>
  <c r="B917" i="3"/>
  <c r="K912" i="3" a="1"/>
  <c r="J913" i="3" a="1"/>
  <c r="G913" i="3" a="1"/>
  <c r="H913" i="3" a="1"/>
  <c r="I913" i="3" a="1"/>
  <c r="E916" i="3" a="1"/>
  <c r="I913" i="3" l="1"/>
  <c r="H913" i="3"/>
  <c r="G913" i="3"/>
  <c r="K912" i="3"/>
  <c r="J913" i="3"/>
  <c r="N914" i="3"/>
  <c r="F915" i="3"/>
  <c r="O914" i="3"/>
  <c r="E916" i="3"/>
  <c r="M916" i="3" s="1"/>
  <c r="B918" i="3"/>
  <c r="A917" i="3"/>
  <c r="H914" i="3" a="1"/>
  <c r="J914" i="3" a="1"/>
  <c r="I914" i="3" a="1"/>
  <c r="G914" i="3" a="1"/>
  <c r="K913" i="3" a="1"/>
  <c r="E917" i="3" a="1"/>
  <c r="G914" i="3" l="1"/>
  <c r="I914" i="3"/>
  <c r="J914" i="3"/>
  <c r="K913" i="3"/>
  <c r="L913" i="3" s="1"/>
  <c r="H914" i="3"/>
  <c r="O915" i="3"/>
  <c r="N915" i="3"/>
  <c r="F916" i="3"/>
  <c r="E917" i="3"/>
  <c r="M917" i="3" s="1"/>
  <c r="A918" i="3"/>
  <c r="B919" i="3"/>
  <c r="G915" i="3" a="1"/>
  <c r="H915" i="3" a="1"/>
  <c r="I915" i="3" a="1"/>
  <c r="J915" i="3" a="1"/>
  <c r="K914" i="3" a="1"/>
  <c r="E918" i="3" a="1"/>
  <c r="J915" i="3" l="1"/>
  <c r="I915" i="3"/>
  <c r="K914" i="3"/>
  <c r="L914" i="3" s="1"/>
  <c r="H915" i="3"/>
  <c r="G915" i="3"/>
  <c r="N916" i="3"/>
  <c r="O916" i="3"/>
  <c r="F917" i="3"/>
  <c r="E918" i="3"/>
  <c r="M918" i="3" s="1"/>
  <c r="B920" i="3"/>
  <c r="A919" i="3"/>
  <c r="J916" i="3" a="1"/>
  <c r="I916" i="3" a="1"/>
  <c r="H916" i="3" a="1"/>
  <c r="G916" i="3" a="1"/>
  <c r="K915" i="3" a="1"/>
  <c r="E919" i="3" a="1"/>
  <c r="G916" i="3" l="1"/>
  <c r="H916" i="3"/>
  <c r="I916" i="3"/>
  <c r="J916" i="3"/>
  <c r="K915" i="3"/>
  <c r="L915" i="3" s="1"/>
  <c r="N917" i="3"/>
  <c r="F918" i="3"/>
  <c r="O917" i="3"/>
  <c r="E919" i="3"/>
  <c r="M919" i="3" s="1"/>
  <c r="A920" i="3"/>
  <c r="B921" i="3"/>
  <c r="H917" i="3" a="1"/>
  <c r="I917" i="3" a="1"/>
  <c r="G917" i="3" a="1"/>
  <c r="J917" i="3" a="1"/>
  <c r="K916" i="3" a="1"/>
  <c r="E920" i="3" a="1"/>
  <c r="J917" i="3" l="1"/>
  <c r="G917" i="3"/>
  <c r="I917" i="3"/>
  <c r="K916" i="3"/>
  <c r="L916" i="3" s="1"/>
  <c r="H917" i="3"/>
  <c r="N918" i="3"/>
  <c r="F919" i="3"/>
  <c r="O918" i="3"/>
  <c r="E920" i="3"/>
  <c r="M920" i="3" s="1"/>
  <c r="A921" i="3"/>
  <c r="B922" i="3"/>
  <c r="G918" i="3" a="1"/>
  <c r="J918" i="3" a="1"/>
  <c r="I918" i="3" a="1"/>
  <c r="H918" i="3" a="1"/>
  <c r="K917" i="3" a="1"/>
  <c r="E921" i="3" a="1"/>
  <c r="H918" i="3" l="1"/>
  <c r="I918" i="3"/>
  <c r="J918" i="3"/>
  <c r="G918" i="3"/>
  <c r="K917" i="3"/>
  <c r="L917" i="3" s="1"/>
  <c r="O919" i="3"/>
  <c r="N919" i="3"/>
  <c r="F920" i="3"/>
  <c r="E921" i="3"/>
  <c r="M921" i="3" s="1"/>
  <c r="A922" i="3"/>
  <c r="B923" i="3"/>
  <c r="J919" i="3" a="1"/>
  <c r="H919" i="3" a="1"/>
  <c r="G919" i="3" a="1"/>
  <c r="I919" i="3" a="1"/>
  <c r="K918" i="3" a="1"/>
  <c r="E922" i="3" a="1"/>
  <c r="I919" i="3" l="1"/>
  <c r="G919" i="3"/>
  <c r="H919" i="3"/>
  <c r="K918" i="3"/>
  <c r="L918" i="3" s="1"/>
  <c r="J919" i="3"/>
  <c r="N920" i="3"/>
  <c r="O920" i="3"/>
  <c r="F921" i="3"/>
  <c r="E922" i="3"/>
  <c r="M922" i="3" s="1"/>
  <c r="B924" i="3"/>
  <c r="A923" i="3"/>
  <c r="I920" i="3" a="1"/>
  <c r="G920" i="3" a="1"/>
  <c r="H920" i="3" a="1"/>
  <c r="J920" i="3" a="1"/>
  <c r="K919" i="3" a="1"/>
  <c r="E923" i="3" a="1"/>
  <c r="J920" i="3" l="1"/>
  <c r="K919" i="3"/>
  <c r="L919" i="3" s="1"/>
  <c r="H920" i="3"/>
  <c r="G920" i="3"/>
  <c r="I920" i="3"/>
  <c r="N921" i="3"/>
  <c r="F922" i="3"/>
  <c r="O921" i="3"/>
  <c r="E923" i="3"/>
  <c r="M923" i="3" s="1"/>
  <c r="A924" i="3"/>
  <c r="B925" i="3"/>
  <c r="K920" i="3" a="1"/>
  <c r="G921" i="3" a="1"/>
  <c r="J921" i="3" a="1"/>
  <c r="I921" i="3" a="1"/>
  <c r="H921" i="3" a="1"/>
  <c r="E924" i="3" a="1"/>
  <c r="H921" i="3" l="1"/>
  <c r="I921" i="3"/>
  <c r="J921" i="3"/>
  <c r="G921" i="3"/>
  <c r="K920" i="3"/>
  <c r="L920" i="3" s="1"/>
  <c r="N922" i="3"/>
  <c r="O922" i="3"/>
  <c r="F923" i="3"/>
  <c r="E924" i="3"/>
  <c r="M924" i="3" s="1"/>
  <c r="B926" i="3"/>
  <c r="A925" i="3"/>
  <c r="G922" i="3" a="1"/>
  <c r="H922" i="3" a="1"/>
  <c r="I922" i="3" a="1"/>
  <c r="J922" i="3" a="1"/>
  <c r="K921" i="3" a="1"/>
  <c r="E925" i="3" a="1"/>
  <c r="K921" i="3" l="1"/>
  <c r="L921" i="3" s="1"/>
  <c r="J922" i="3"/>
  <c r="I922" i="3"/>
  <c r="H922" i="3"/>
  <c r="G922" i="3"/>
  <c r="N923" i="3"/>
  <c r="O923" i="3"/>
  <c r="F924" i="3"/>
  <c r="E925" i="3"/>
  <c r="M925" i="3" s="1"/>
  <c r="B927" i="3"/>
  <c r="A926" i="3"/>
  <c r="H923" i="3" a="1"/>
  <c r="G923" i="3" a="1"/>
  <c r="I923" i="3" a="1"/>
  <c r="K922" i="3" a="1"/>
  <c r="J923" i="3" a="1"/>
  <c r="E926" i="3" a="1"/>
  <c r="J923" i="3" l="1"/>
  <c r="K922" i="3"/>
  <c r="L922" i="3" s="1"/>
  <c r="I923" i="3"/>
  <c r="G923" i="3"/>
  <c r="H923" i="3"/>
  <c r="F925" i="3"/>
  <c r="O924" i="3"/>
  <c r="N924" i="3"/>
  <c r="E926" i="3"/>
  <c r="M926" i="3" s="1"/>
  <c r="A927" i="3"/>
  <c r="B928" i="3"/>
  <c r="J924" i="3" a="1"/>
  <c r="H924" i="3" a="1"/>
  <c r="G924" i="3" a="1"/>
  <c r="I924" i="3" a="1"/>
  <c r="K923" i="3" a="1"/>
  <c r="E927" i="3" a="1"/>
  <c r="I924" i="3" l="1"/>
  <c r="G924" i="3"/>
  <c r="H924" i="3"/>
  <c r="J924" i="3"/>
  <c r="K923" i="3"/>
  <c r="L923" i="3" s="1"/>
  <c r="O925" i="3"/>
  <c r="N925" i="3"/>
  <c r="F926" i="3"/>
  <c r="E927" i="3"/>
  <c r="M927" i="3" s="1"/>
  <c r="A928" i="3"/>
  <c r="B929" i="3"/>
  <c r="J925" i="3" a="1"/>
  <c r="G925" i="3" a="1"/>
  <c r="I925" i="3" a="1"/>
  <c r="H925" i="3" a="1"/>
  <c r="K924" i="3" a="1"/>
  <c r="E928" i="3" a="1"/>
  <c r="H925" i="3" l="1"/>
  <c r="I925" i="3"/>
  <c r="K924" i="3"/>
  <c r="L924" i="3" s="1"/>
  <c r="G925" i="3"/>
  <c r="J925" i="3"/>
  <c r="N926" i="3"/>
  <c r="F927" i="3"/>
  <c r="O926" i="3"/>
  <c r="E928" i="3"/>
  <c r="M928" i="3" s="1"/>
  <c r="B930" i="3"/>
  <c r="A929" i="3"/>
  <c r="G926" i="3" a="1"/>
  <c r="H926" i="3" a="1"/>
  <c r="I926" i="3" a="1"/>
  <c r="J926" i="3" a="1"/>
  <c r="K925" i="3" a="1"/>
  <c r="E929" i="3" a="1"/>
  <c r="J926" i="3" l="1"/>
  <c r="I926" i="3"/>
  <c r="H926" i="3"/>
  <c r="K925" i="3"/>
  <c r="L925" i="3" s="1"/>
  <c r="G926" i="3"/>
  <c r="N927" i="3"/>
  <c r="O927" i="3"/>
  <c r="F928" i="3"/>
  <c r="E929" i="3"/>
  <c r="M929" i="3" s="1"/>
  <c r="A930" i="3"/>
  <c r="B931" i="3"/>
  <c r="G927" i="3" a="1"/>
  <c r="H927" i="3" a="1"/>
  <c r="J927" i="3" a="1"/>
  <c r="I927" i="3" a="1"/>
  <c r="K926" i="3" a="1"/>
  <c r="E930" i="3" a="1"/>
  <c r="I927" i="3" l="1"/>
  <c r="J927" i="3"/>
  <c r="H927" i="3"/>
  <c r="G927" i="3"/>
  <c r="K926" i="3"/>
  <c r="L926" i="3" s="1"/>
  <c r="N928" i="3"/>
  <c r="O928" i="3"/>
  <c r="F929" i="3"/>
  <c r="E930" i="3"/>
  <c r="M930" i="3" s="1"/>
  <c r="A931" i="3"/>
  <c r="B932" i="3"/>
  <c r="I928" i="3" a="1"/>
  <c r="G928" i="3" a="1"/>
  <c r="H928" i="3" a="1"/>
  <c r="J928" i="3" a="1"/>
  <c r="K927" i="3" a="1"/>
  <c r="E931" i="3" a="1"/>
  <c r="J928" i="3" l="1"/>
  <c r="H928" i="3"/>
  <c r="G928" i="3"/>
  <c r="K927" i="3"/>
  <c r="L927" i="3" s="1"/>
  <c r="I928" i="3"/>
  <c r="N929" i="3"/>
  <c r="F930" i="3"/>
  <c r="O929" i="3"/>
  <c r="E931" i="3"/>
  <c r="M931" i="3" s="1"/>
  <c r="B933" i="3"/>
  <c r="A932" i="3"/>
  <c r="H929" i="3" a="1"/>
  <c r="I929" i="3" a="1"/>
  <c r="J929" i="3" a="1"/>
  <c r="G929" i="3" a="1"/>
  <c r="K928" i="3" a="1"/>
  <c r="E932" i="3" a="1"/>
  <c r="G929" i="3" l="1"/>
  <c r="J929" i="3"/>
  <c r="I929" i="3"/>
  <c r="H929" i="3"/>
  <c r="K928" i="3"/>
  <c r="L928" i="3" s="1"/>
  <c r="F931" i="3"/>
  <c r="O930" i="3"/>
  <c r="N930" i="3"/>
  <c r="E932" i="3"/>
  <c r="M932" i="3" s="1"/>
  <c r="B934" i="3"/>
  <c r="A933" i="3"/>
  <c r="J930" i="3" a="1"/>
  <c r="G930" i="3" a="1"/>
  <c r="H930" i="3" a="1"/>
  <c r="I930" i="3" a="1"/>
  <c r="K929" i="3" a="1"/>
  <c r="E933" i="3" a="1"/>
  <c r="I930" i="3" l="1"/>
  <c r="H930" i="3"/>
  <c r="G930" i="3"/>
  <c r="K929" i="3"/>
  <c r="L929" i="3" s="1"/>
  <c r="J930" i="3"/>
  <c r="F932" i="3"/>
  <c r="O931" i="3"/>
  <c r="N931" i="3"/>
  <c r="E933" i="3"/>
  <c r="M933" i="3" s="1"/>
  <c r="A934" i="3"/>
  <c r="B935" i="3"/>
  <c r="J931" i="3" a="1"/>
  <c r="I931" i="3" a="1"/>
  <c r="G931" i="3" a="1"/>
  <c r="H931" i="3" a="1"/>
  <c r="K930" i="3" a="1"/>
  <c r="E934" i="3" a="1"/>
  <c r="H931" i="3" l="1"/>
  <c r="G931" i="3"/>
  <c r="K930" i="3"/>
  <c r="L930" i="3" s="1"/>
  <c r="I931" i="3"/>
  <c r="J931" i="3"/>
  <c r="F933" i="3"/>
  <c r="O932" i="3"/>
  <c r="N932" i="3"/>
  <c r="E934" i="3"/>
  <c r="M934" i="3" s="1"/>
  <c r="B936" i="3"/>
  <c r="A935" i="3"/>
  <c r="G932" i="3" a="1"/>
  <c r="J932" i="3" a="1"/>
  <c r="H932" i="3" a="1"/>
  <c r="I932" i="3" a="1"/>
  <c r="K931" i="3" a="1"/>
  <c r="E935" i="3" a="1"/>
  <c r="I932" i="3" l="1"/>
  <c r="H932" i="3"/>
  <c r="J932" i="3"/>
  <c r="K931" i="3"/>
  <c r="L931" i="3" s="1"/>
  <c r="G932" i="3"/>
  <c r="N933" i="3"/>
  <c r="O933" i="3"/>
  <c r="F934" i="3"/>
  <c r="E935" i="3"/>
  <c r="M935" i="3" s="1"/>
  <c r="A936" i="3"/>
  <c r="B937" i="3"/>
  <c r="J933" i="3" a="1"/>
  <c r="G933" i="3" a="1"/>
  <c r="H933" i="3" a="1"/>
  <c r="I933" i="3" a="1"/>
  <c r="K932" i="3" a="1"/>
  <c r="E936" i="3" a="1"/>
  <c r="I933" i="3" l="1"/>
  <c r="H933" i="3"/>
  <c r="K932" i="3"/>
  <c r="L932" i="3" s="1"/>
  <c r="G933" i="3"/>
  <c r="J933" i="3"/>
  <c r="N934" i="3"/>
  <c r="O934" i="3"/>
  <c r="F935" i="3"/>
  <c r="E936" i="3"/>
  <c r="M936" i="3" s="1"/>
  <c r="B938" i="3"/>
  <c r="A937" i="3"/>
  <c r="G934" i="3" a="1"/>
  <c r="I934" i="3" a="1"/>
  <c r="J934" i="3" a="1"/>
  <c r="H934" i="3" a="1"/>
  <c r="K933" i="3" a="1"/>
  <c r="E937" i="3" a="1"/>
  <c r="G934" i="3" l="1"/>
  <c r="H934" i="3"/>
  <c r="K933" i="3"/>
  <c r="L933" i="3" s="1"/>
  <c r="J934" i="3"/>
  <c r="I934" i="3"/>
  <c r="O935" i="3"/>
  <c r="N935" i="3"/>
  <c r="F936" i="3"/>
  <c r="E937" i="3"/>
  <c r="M937" i="3" s="1"/>
  <c r="A938" i="3"/>
  <c r="B939" i="3"/>
  <c r="I935" i="3" a="1"/>
  <c r="J935" i="3" a="1"/>
  <c r="G935" i="3" a="1"/>
  <c r="H935" i="3" a="1"/>
  <c r="K934" i="3" a="1"/>
  <c r="E938" i="3" a="1"/>
  <c r="H935" i="3" l="1"/>
  <c r="G935" i="3"/>
  <c r="K934" i="3"/>
  <c r="L934" i="3" s="1"/>
  <c r="J935" i="3"/>
  <c r="I935" i="3"/>
  <c r="O936" i="3"/>
  <c r="N936" i="3"/>
  <c r="F937" i="3"/>
  <c r="E938" i="3"/>
  <c r="M938" i="3" s="1"/>
  <c r="B940" i="3"/>
  <c r="A939" i="3"/>
  <c r="J936" i="3" a="1"/>
  <c r="H936" i="3" a="1"/>
  <c r="I936" i="3" a="1"/>
  <c r="G936" i="3" a="1"/>
  <c r="K935" i="3" a="1"/>
  <c r="E939" i="3" a="1"/>
  <c r="G936" i="3" l="1"/>
  <c r="I936" i="3"/>
  <c r="K935" i="3"/>
  <c r="L935" i="3" s="1"/>
  <c r="H936" i="3"/>
  <c r="J936" i="3"/>
  <c r="N937" i="3"/>
  <c r="F938" i="3"/>
  <c r="O937" i="3"/>
  <c r="E939" i="3"/>
  <c r="M939" i="3" s="1"/>
  <c r="B941" i="3"/>
  <c r="A940" i="3"/>
  <c r="H937" i="3" a="1"/>
  <c r="I937" i="3" a="1"/>
  <c r="J937" i="3" a="1"/>
  <c r="G937" i="3" a="1"/>
  <c r="K936" i="3" a="1"/>
  <c r="E940" i="3" a="1"/>
  <c r="G937" i="3" l="1"/>
  <c r="J937" i="3"/>
  <c r="I937" i="3"/>
  <c r="K936" i="3"/>
  <c r="L936" i="3" s="1"/>
  <c r="H937" i="3"/>
  <c r="N938" i="3"/>
  <c r="F939" i="3"/>
  <c r="O938" i="3"/>
  <c r="E940" i="3"/>
  <c r="M940" i="3" s="1"/>
  <c r="B942" i="3"/>
  <c r="A941" i="3"/>
  <c r="I938" i="3" a="1"/>
  <c r="H938" i="3" a="1"/>
  <c r="G938" i="3" a="1"/>
  <c r="J938" i="3" a="1"/>
  <c r="K937" i="3" a="1"/>
  <c r="E941" i="3" a="1"/>
  <c r="G938" i="3" l="1"/>
  <c r="J938" i="3"/>
  <c r="H938" i="3"/>
  <c r="K937" i="3"/>
  <c r="L937" i="3" s="1"/>
  <c r="I938" i="3"/>
  <c r="N939" i="3"/>
  <c r="O939" i="3"/>
  <c r="F940" i="3"/>
  <c r="E941" i="3"/>
  <c r="M941" i="3" s="1"/>
  <c r="A942" i="3"/>
  <c r="B943" i="3"/>
  <c r="I939" i="3" a="1"/>
  <c r="J939" i="3" a="1"/>
  <c r="G939" i="3" a="1"/>
  <c r="H939" i="3" a="1"/>
  <c r="K938" i="3" a="1"/>
  <c r="E942" i="3" a="1"/>
  <c r="H939" i="3" l="1"/>
  <c r="G939" i="3"/>
  <c r="J939" i="3"/>
  <c r="K938" i="3"/>
  <c r="L938" i="3" s="1"/>
  <c r="I939" i="3"/>
  <c r="N940" i="3"/>
  <c r="O940" i="3"/>
  <c r="F941" i="3"/>
  <c r="E942" i="3"/>
  <c r="M942" i="3" s="1"/>
  <c r="A943" i="3"/>
  <c r="B944" i="3"/>
  <c r="J940" i="3" a="1"/>
  <c r="I940" i="3" a="1"/>
  <c r="H940" i="3" a="1"/>
  <c r="G940" i="3" a="1"/>
  <c r="K939" i="3" a="1"/>
  <c r="E943" i="3" a="1"/>
  <c r="G940" i="3" l="1"/>
  <c r="H940" i="3"/>
  <c r="I940" i="3"/>
  <c r="K939" i="3"/>
  <c r="L939" i="3" s="1"/>
  <c r="J940" i="3"/>
  <c r="N941" i="3"/>
  <c r="F942" i="3"/>
  <c r="O941" i="3"/>
  <c r="E943" i="3"/>
  <c r="M943" i="3" s="1"/>
  <c r="A944" i="3"/>
  <c r="B945" i="3"/>
  <c r="I941" i="3" a="1"/>
  <c r="G941" i="3" a="1"/>
  <c r="H941" i="3" a="1"/>
  <c r="J941" i="3" a="1"/>
  <c r="K940" i="3" a="1"/>
  <c r="E944" i="3" a="1"/>
  <c r="J941" i="3" l="1"/>
  <c r="H941" i="3"/>
  <c r="G941" i="3"/>
  <c r="K940" i="3"/>
  <c r="L940" i="3" s="1"/>
  <c r="I941" i="3"/>
  <c r="N942" i="3"/>
  <c r="F943" i="3"/>
  <c r="O942" i="3"/>
  <c r="E944" i="3"/>
  <c r="M944" i="3" s="1"/>
  <c r="B946" i="3"/>
  <c r="A945" i="3"/>
  <c r="I942" i="3" a="1"/>
  <c r="H942" i="3" a="1"/>
  <c r="G942" i="3" a="1"/>
  <c r="J942" i="3" a="1"/>
  <c r="K941" i="3" a="1"/>
  <c r="E945" i="3" a="1"/>
  <c r="G942" i="3" l="1"/>
  <c r="H942" i="3"/>
  <c r="J942" i="3"/>
  <c r="I942" i="3"/>
  <c r="K941" i="3"/>
  <c r="L941" i="3" s="1"/>
  <c r="N943" i="3"/>
  <c r="F944" i="3"/>
  <c r="O943" i="3"/>
  <c r="E945" i="3"/>
  <c r="M945" i="3" s="1"/>
  <c r="B947" i="3"/>
  <c r="A946" i="3"/>
  <c r="I943" i="3" a="1"/>
  <c r="J943" i="3" a="1"/>
  <c r="K942" i="3" a="1"/>
  <c r="G943" i="3" a="1"/>
  <c r="H943" i="3" a="1"/>
  <c r="E946" i="3" a="1"/>
  <c r="H943" i="3" l="1"/>
  <c r="G943" i="3"/>
  <c r="J943" i="3"/>
  <c r="I943" i="3"/>
  <c r="K942" i="3"/>
  <c r="L942" i="3" s="1"/>
  <c r="F945" i="3"/>
  <c r="O944" i="3"/>
  <c r="N944" i="3"/>
  <c r="E946" i="3"/>
  <c r="M946" i="3" s="1"/>
  <c r="B948" i="3"/>
  <c r="A947" i="3"/>
  <c r="H944" i="3" a="1"/>
  <c r="K943" i="3" a="1"/>
  <c r="J944" i="3" a="1"/>
  <c r="G944" i="3" a="1"/>
  <c r="I944" i="3" a="1"/>
  <c r="E947" i="3" a="1"/>
  <c r="K943" i="3" l="1"/>
  <c r="L943" i="3" s="1"/>
  <c r="I944" i="3"/>
  <c r="G944" i="3"/>
  <c r="J944" i="3"/>
  <c r="H944" i="3"/>
  <c r="N945" i="3"/>
  <c r="F946" i="3"/>
  <c r="O945" i="3"/>
  <c r="E947" i="3"/>
  <c r="M947" i="3" s="1"/>
  <c r="A948" i="3"/>
  <c r="B949" i="3"/>
  <c r="K944" i="3" a="1"/>
  <c r="H945" i="3" a="1"/>
  <c r="G945" i="3" a="1"/>
  <c r="I945" i="3" a="1"/>
  <c r="J945" i="3" a="1"/>
  <c r="E948" i="3" a="1"/>
  <c r="J945" i="3" l="1"/>
  <c r="I945" i="3"/>
  <c r="G945" i="3"/>
  <c r="H945" i="3"/>
  <c r="K944" i="3"/>
  <c r="L944" i="3" s="1"/>
  <c r="N946" i="3"/>
  <c r="O946" i="3"/>
  <c r="F947" i="3"/>
  <c r="E948" i="3"/>
  <c r="M948" i="3" s="1"/>
  <c r="A949" i="3"/>
  <c r="B950" i="3"/>
  <c r="G946" i="3" a="1"/>
  <c r="J946" i="3" a="1"/>
  <c r="I946" i="3" a="1"/>
  <c r="H946" i="3" a="1"/>
  <c r="K945" i="3" a="1"/>
  <c r="E949" i="3" a="1"/>
  <c r="H946" i="3" l="1"/>
  <c r="I946" i="3"/>
  <c r="J946" i="3"/>
  <c r="G946" i="3"/>
  <c r="K945" i="3"/>
  <c r="L945" i="3" s="1"/>
  <c r="N947" i="3"/>
  <c r="O947" i="3"/>
  <c r="F948" i="3"/>
  <c r="E949" i="3"/>
  <c r="M949" i="3" s="1"/>
  <c r="A950" i="3"/>
  <c r="B951" i="3"/>
  <c r="J947" i="3" a="1"/>
  <c r="G947" i="3" a="1"/>
  <c r="I947" i="3" a="1"/>
  <c r="H947" i="3" a="1"/>
  <c r="K946" i="3" a="1"/>
  <c r="E950" i="3" a="1"/>
  <c r="H947" i="3" l="1"/>
  <c r="I947" i="3"/>
  <c r="G947" i="3"/>
  <c r="K946" i="3"/>
  <c r="L946" i="3" s="1"/>
  <c r="J947" i="3"/>
  <c r="F949" i="3"/>
  <c r="O948" i="3"/>
  <c r="N948" i="3"/>
  <c r="E950" i="3"/>
  <c r="M950" i="3" s="1"/>
  <c r="A951" i="3"/>
  <c r="B952" i="3"/>
  <c r="H948" i="3" a="1"/>
  <c r="G948" i="3" a="1"/>
  <c r="I948" i="3" a="1"/>
  <c r="J948" i="3" a="1"/>
  <c r="K947" i="3" a="1"/>
  <c r="E951" i="3" a="1"/>
  <c r="J948" i="3" l="1"/>
  <c r="I948" i="3"/>
  <c r="K947" i="3"/>
  <c r="L947" i="3" s="1"/>
  <c r="G948" i="3"/>
  <c r="H948" i="3"/>
  <c r="F950" i="3"/>
  <c r="O949" i="3"/>
  <c r="N949" i="3"/>
  <c r="E951" i="3"/>
  <c r="M951" i="3" s="1"/>
  <c r="A952" i="3"/>
  <c r="B953" i="3"/>
  <c r="J949" i="3" a="1"/>
  <c r="H949" i="3" a="1"/>
  <c r="I949" i="3" a="1"/>
  <c r="G949" i="3" a="1"/>
  <c r="K948" i="3" a="1"/>
  <c r="E952" i="3" a="1"/>
  <c r="G949" i="3" l="1"/>
  <c r="I949" i="3"/>
  <c r="H949" i="3"/>
  <c r="J949" i="3"/>
  <c r="K948" i="3"/>
  <c r="L948" i="3" s="1"/>
  <c r="O950" i="3"/>
  <c r="N950" i="3"/>
  <c r="F951" i="3"/>
  <c r="E952" i="3"/>
  <c r="M952" i="3" s="1"/>
  <c r="B954" i="3"/>
  <c r="A953" i="3"/>
  <c r="G950" i="3" a="1"/>
  <c r="H950" i="3" a="1"/>
  <c r="I950" i="3" a="1"/>
  <c r="J950" i="3" a="1"/>
  <c r="K949" i="3" a="1"/>
  <c r="E953" i="3" a="1"/>
  <c r="J950" i="3" l="1"/>
  <c r="K949" i="3"/>
  <c r="L949" i="3" s="1"/>
  <c r="I950" i="3"/>
  <c r="H950" i="3"/>
  <c r="G950" i="3"/>
  <c r="N951" i="3"/>
  <c r="F952" i="3"/>
  <c r="O951" i="3"/>
  <c r="E953" i="3"/>
  <c r="M953" i="3" s="1"/>
  <c r="A954" i="3"/>
  <c r="B955" i="3"/>
  <c r="G951" i="3" a="1"/>
  <c r="I951" i="3" a="1"/>
  <c r="H951" i="3" a="1"/>
  <c r="J951" i="3" a="1"/>
  <c r="K950" i="3" a="1"/>
  <c r="E954" i="3" a="1"/>
  <c r="J951" i="3" l="1"/>
  <c r="H951" i="3"/>
  <c r="I951" i="3"/>
  <c r="G951" i="3"/>
  <c r="K950" i="3"/>
  <c r="L950" i="3" s="1"/>
  <c r="N952" i="3"/>
  <c r="F953" i="3"/>
  <c r="O952" i="3"/>
  <c r="E954" i="3"/>
  <c r="M954" i="3" s="1"/>
  <c r="B956" i="3"/>
  <c r="A955" i="3"/>
  <c r="G952" i="3" a="1"/>
  <c r="H952" i="3" a="1"/>
  <c r="I952" i="3" a="1"/>
  <c r="J952" i="3" a="1"/>
  <c r="K951" i="3" a="1"/>
  <c r="E955" i="3" a="1"/>
  <c r="J952" i="3" l="1"/>
  <c r="I952" i="3"/>
  <c r="H952" i="3"/>
  <c r="G952" i="3"/>
  <c r="K951" i="3"/>
  <c r="L951" i="3" s="1"/>
  <c r="N953" i="3"/>
  <c r="O953" i="3"/>
  <c r="F954" i="3"/>
  <c r="E955" i="3"/>
  <c r="M955" i="3" s="1"/>
  <c r="A956" i="3"/>
  <c r="B957" i="3"/>
  <c r="H953" i="3" a="1"/>
  <c r="G953" i="3" a="1"/>
  <c r="J953" i="3" a="1"/>
  <c r="I953" i="3" a="1"/>
  <c r="K952" i="3" a="1"/>
  <c r="E956" i="3" a="1"/>
  <c r="I953" i="3" l="1"/>
  <c r="J953" i="3"/>
  <c r="G953" i="3"/>
  <c r="H953" i="3"/>
  <c r="K952" i="3"/>
  <c r="L952" i="3" s="1"/>
  <c r="F955" i="3"/>
  <c r="O954" i="3"/>
  <c r="N954" i="3"/>
  <c r="E956" i="3"/>
  <c r="M956" i="3" s="1"/>
  <c r="A957" i="3"/>
  <c r="B958" i="3"/>
  <c r="G954" i="3" a="1"/>
  <c r="J954" i="3" a="1"/>
  <c r="I954" i="3" a="1"/>
  <c r="H954" i="3" a="1"/>
  <c r="K953" i="3" a="1"/>
  <c r="E957" i="3" a="1"/>
  <c r="H954" i="3" l="1"/>
  <c r="I954" i="3"/>
  <c r="J954" i="3"/>
  <c r="K953" i="3"/>
  <c r="L953" i="3" s="1"/>
  <c r="G954" i="3"/>
  <c r="O955" i="3"/>
  <c r="N955" i="3"/>
  <c r="F956" i="3"/>
  <c r="E957" i="3"/>
  <c r="M957" i="3" s="1"/>
  <c r="A958" i="3"/>
  <c r="B959" i="3"/>
  <c r="H955" i="3" a="1"/>
  <c r="G955" i="3" a="1"/>
  <c r="I955" i="3" a="1"/>
  <c r="J955" i="3" a="1"/>
  <c r="K954" i="3" a="1"/>
  <c r="E958" i="3" a="1"/>
  <c r="J955" i="3" l="1"/>
  <c r="I955" i="3"/>
  <c r="K954" i="3"/>
  <c r="L954" i="3" s="1"/>
  <c r="G955" i="3"/>
  <c r="H955" i="3"/>
  <c r="F957" i="3"/>
  <c r="O956" i="3"/>
  <c r="N956" i="3"/>
  <c r="E958" i="3"/>
  <c r="M958" i="3" s="1"/>
  <c r="B960" i="3"/>
  <c r="A959" i="3"/>
  <c r="G956" i="3" a="1"/>
  <c r="H956" i="3" a="1"/>
  <c r="J956" i="3" a="1"/>
  <c r="I956" i="3" a="1"/>
  <c r="K955" i="3" a="1"/>
  <c r="E959" i="3" a="1"/>
  <c r="I956" i="3" l="1"/>
  <c r="J956" i="3"/>
  <c r="H956" i="3"/>
  <c r="G956" i="3"/>
  <c r="K955" i="3"/>
  <c r="L955" i="3" s="1"/>
  <c r="F958" i="3"/>
  <c r="O957" i="3"/>
  <c r="N957" i="3"/>
  <c r="E959" i="3"/>
  <c r="M959" i="3" s="1"/>
  <c r="A960" i="3"/>
  <c r="B961" i="3"/>
  <c r="J957" i="3" a="1"/>
  <c r="I957" i="3" a="1"/>
  <c r="H957" i="3" a="1"/>
  <c r="G957" i="3" a="1"/>
  <c r="K956" i="3" a="1"/>
  <c r="E960" i="3" a="1"/>
  <c r="G957" i="3" l="1"/>
  <c r="H957" i="3"/>
  <c r="I957" i="3"/>
  <c r="K956" i="3"/>
  <c r="L956" i="3" s="1"/>
  <c r="J957" i="3"/>
  <c r="F959" i="3"/>
  <c r="N958" i="3"/>
  <c r="O958" i="3"/>
  <c r="E960" i="3"/>
  <c r="M960" i="3" s="1"/>
  <c r="B962" i="3"/>
  <c r="A961" i="3"/>
  <c r="G958" i="3" a="1"/>
  <c r="I958" i="3" a="1"/>
  <c r="J958" i="3" a="1"/>
  <c r="H958" i="3" a="1"/>
  <c r="K957" i="3" a="1"/>
  <c r="E961" i="3" a="1"/>
  <c r="J958" i="3" l="1"/>
  <c r="H958" i="3"/>
  <c r="I958" i="3"/>
  <c r="G958" i="3"/>
  <c r="K957" i="3"/>
  <c r="L957" i="3" s="1"/>
  <c r="N959" i="3"/>
  <c r="O959" i="3"/>
  <c r="F960" i="3"/>
  <c r="E961" i="3"/>
  <c r="M961" i="3" s="1"/>
  <c r="B963" i="3"/>
  <c r="A962" i="3"/>
  <c r="I959" i="3" a="1"/>
  <c r="J959" i="3" a="1"/>
  <c r="H959" i="3" a="1"/>
  <c r="G959" i="3" a="1"/>
  <c r="K958" i="3" a="1"/>
  <c r="E962" i="3" a="1"/>
  <c r="G959" i="3" l="1"/>
  <c r="H959" i="3"/>
  <c r="J959" i="3"/>
  <c r="I959" i="3"/>
  <c r="K958" i="3"/>
  <c r="L958" i="3" s="1"/>
  <c r="N960" i="3"/>
  <c r="O960" i="3"/>
  <c r="F961" i="3"/>
  <c r="E962" i="3"/>
  <c r="M962" i="3" s="1"/>
  <c r="A963" i="3"/>
  <c r="B964" i="3"/>
  <c r="J960" i="3" a="1"/>
  <c r="G960" i="3" a="1"/>
  <c r="I960" i="3" a="1"/>
  <c r="H960" i="3" a="1"/>
  <c r="K959" i="3" a="1"/>
  <c r="E963" i="3" a="1"/>
  <c r="H960" i="3" l="1"/>
  <c r="I960" i="3"/>
  <c r="K959" i="3"/>
  <c r="L959" i="3" s="1"/>
  <c r="G960" i="3"/>
  <c r="J960" i="3"/>
  <c r="F962" i="3"/>
  <c r="O961" i="3"/>
  <c r="N961" i="3"/>
  <c r="E963" i="3"/>
  <c r="M963" i="3" s="1"/>
  <c r="A964" i="3"/>
  <c r="B965" i="3"/>
  <c r="G961" i="3" a="1"/>
  <c r="I961" i="3" a="1"/>
  <c r="J961" i="3" a="1"/>
  <c r="H961" i="3" a="1"/>
  <c r="K960" i="3" a="1"/>
  <c r="E964" i="3" a="1"/>
  <c r="H961" i="3" l="1"/>
  <c r="J961" i="3"/>
  <c r="K960" i="3"/>
  <c r="L960" i="3" s="1"/>
  <c r="I961" i="3"/>
  <c r="G961" i="3"/>
  <c r="O962" i="3"/>
  <c r="N962" i="3"/>
  <c r="F963" i="3"/>
  <c r="E964" i="3"/>
  <c r="M964" i="3" s="1"/>
  <c r="B966" i="3"/>
  <c r="A965" i="3"/>
  <c r="H962" i="3" a="1"/>
  <c r="G962" i="3" a="1"/>
  <c r="J962" i="3" a="1"/>
  <c r="I962" i="3" a="1"/>
  <c r="K961" i="3" a="1"/>
  <c r="E965" i="3" a="1"/>
  <c r="I962" i="3" l="1"/>
  <c r="J962" i="3"/>
  <c r="G962" i="3"/>
  <c r="H962" i="3"/>
  <c r="K961" i="3"/>
  <c r="L961" i="3" s="1"/>
  <c r="N963" i="3"/>
  <c r="O963" i="3"/>
  <c r="F964" i="3"/>
  <c r="E965" i="3"/>
  <c r="M965" i="3" s="1"/>
  <c r="A966" i="3"/>
  <c r="B967" i="3"/>
  <c r="K962" i="3" a="1"/>
  <c r="G963" i="3" a="1"/>
  <c r="I963" i="3" a="1"/>
  <c r="H963" i="3" a="1"/>
  <c r="J963" i="3" a="1"/>
  <c r="E966" i="3" a="1"/>
  <c r="H963" i="3" l="1"/>
  <c r="I963" i="3"/>
  <c r="G963" i="3"/>
  <c r="J963" i="3"/>
  <c r="K962" i="3"/>
  <c r="L962" i="3" s="1"/>
  <c r="N964" i="3"/>
  <c r="F965" i="3"/>
  <c r="O964" i="3"/>
  <c r="E966" i="3"/>
  <c r="M966" i="3" s="1"/>
  <c r="B968" i="3"/>
  <c r="A967" i="3"/>
  <c r="I964" i="3" a="1"/>
  <c r="G964" i="3" a="1"/>
  <c r="H964" i="3" a="1"/>
  <c r="J964" i="3" a="1"/>
  <c r="K963" i="3" a="1"/>
  <c r="E967" i="3" a="1"/>
  <c r="J964" i="3" l="1"/>
  <c r="K963" i="3"/>
  <c r="L963" i="3" s="1"/>
  <c r="H964" i="3"/>
  <c r="G964" i="3"/>
  <c r="I964" i="3"/>
  <c r="N965" i="3"/>
  <c r="O965" i="3"/>
  <c r="F966" i="3"/>
  <c r="E967" i="3"/>
  <c r="M967" i="3" s="1"/>
  <c r="B969" i="3"/>
  <c r="A968" i="3"/>
  <c r="K964" i="3" a="1"/>
  <c r="I965" i="3" a="1"/>
  <c r="J965" i="3" a="1"/>
  <c r="H965" i="3" a="1"/>
  <c r="G965" i="3" a="1"/>
  <c r="E968" i="3" a="1"/>
  <c r="G965" i="3" l="1"/>
  <c r="H965" i="3"/>
  <c r="J965" i="3"/>
  <c r="I965" i="3"/>
  <c r="K964" i="3"/>
  <c r="L964" i="3" s="1"/>
  <c r="N966" i="3"/>
  <c r="F967" i="3"/>
  <c r="O966" i="3"/>
  <c r="E968" i="3"/>
  <c r="M968" i="3" s="1"/>
  <c r="B970" i="3"/>
  <c r="A969" i="3"/>
  <c r="H966" i="3" a="1"/>
  <c r="J966" i="3" a="1"/>
  <c r="G966" i="3" a="1"/>
  <c r="I966" i="3" a="1"/>
  <c r="K965" i="3" a="1"/>
  <c r="E969" i="3" a="1"/>
  <c r="I966" i="3" l="1"/>
  <c r="G966" i="3"/>
  <c r="K965" i="3"/>
  <c r="L965" i="3" s="1"/>
  <c r="J966" i="3"/>
  <c r="H966" i="3"/>
  <c r="N967" i="3"/>
  <c r="F968" i="3"/>
  <c r="O967" i="3"/>
  <c r="E969" i="3"/>
  <c r="M969" i="3" s="1"/>
  <c r="A970" i="3"/>
  <c r="B971" i="3"/>
  <c r="I967" i="3" a="1"/>
  <c r="J967" i="3" a="1"/>
  <c r="H967" i="3" a="1"/>
  <c r="G967" i="3" a="1"/>
  <c r="K966" i="3" a="1"/>
  <c r="E970" i="3" a="1"/>
  <c r="H967" i="3" l="1"/>
  <c r="J967" i="3"/>
  <c r="K966" i="3"/>
  <c r="L966" i="3" s="1"/>
  <c r="I967" i="3"/>
  <c r="G967" i="3"/>
  <c r="N968" i="3"/>
  <c r="F969" i="3"/>
  <c r="O968" i="3"/>
  <c r="E970" i="3"/>
  <c r="M970" i="3" s="1"/>
  <c r="B972" i="3"/>
  <c r="A971" i="3"/>
  <c r="H968" i="3" a="1"/>
  <c r="J968" i="3" a="1"/>
  <c r="I968" i="3" a="1"/>
  <c r="G968" i="3" a="1"/>
  <c r="K967" i="3" a="1"/>
  <c r="E971" i="3" a="1"/>
  <c r="G968" i="3" l="1"/>
  <c r="I968" i="3"/>
  <c r="J968" i="3"/>
  <c r="K967" i="3"/>
  <c r="L967" i="3" s="1"/>
  <c r="H968" i="3"/>
  <c r="N969" i="3"/>
  <c r="F970" i="3"/>
  <c r="O969" i="3"/>
  <c r="E971" i="3"/>
  <c r="M971" i="3" s="1"/>
  <c r="A972" i="3"/>
  <c r="B973" i="3"/>
  <c r="J969" i="3" a="1"/>
  <c r="G969" i="3" a="1"/>
  <c r="I969" i="3" a="1"/>
  <c r="H969" i="3" a="1"/>
  <c r="K968" i="3" a="1"/>
  <c r="E972" i="3" a="1"/>
  <c r="H969" i="3" l="1"/>
  <c r="I969" i="3"/>
  <c r="K968" i="3"/>
  <c r="L968" i="3" s="1"/>
  <c r="J969" i="3"/>
  <c r="G969" i="3"/>
  <c r="N970" i="3"/>
  <c r="F971" i="3"/>
  <c r="O970" i="3"/>
  <c r="E972" i="3"/>
  <c r="M972" i="3" s="1"/>
  <c r="A973" i="3"/>
  <c r="B974" i="3"/>
  <c r="J970" i="3" a="1"/>
  <c r="H970" i="3" a="1"/>
  <c r="I970" i="3" a="1"/>
  <c r="G970" i="3" a="1"/>
  <c r="K969" i="3" a="1"/>
  <c r="E973" i="3" a="1"/>
  <c r="G970" i="3" l="1"/>
  <c r="I970" i="3"/>
  <c r="H970" i="3"/>
  <c r="K969" i="3"/>
  <c r="L969" i="3" s="1"/>
  <c r="J970" i="3"/>
  <c r="N971" i="3"/>
  <c r="F972" i="3"/>
  <c r="O971" i="3"/>
  <c r="E973" i="3"/>
  <c r="M973" i="3" s="1"/>
  <c r="A974" i="3"/>
  <c r="B975" i="3"/>
  <c r="J971" i="3" a="1"/>
  <c r="I971" i="3" a="1"/>
  <c r="G971" i="3" a="1"/>
  <c r="H971" i="3" a="1"/>
  <c r="K970" i="3" a="1"/>
  <c r="E974" i="3" a="1"/>
  <c r="G971" i="3" l="1"/>
  <c r="I971" i="3"/>
  <c r="K970" i="3"/>
  <c r="L970" i="3" s="1"/>
  <c r="J971" i="3"/>
  <c r="H971" i="3"/>
  <c r="O972" i="3"/>
  <c r="N972" i="3"/>
  <c r="F973" i="3"/>
  <c r="E974" i="3"/>
  <c r="M974" i="3" s="1"/>
  <c r="B976" i="3"/>
  <c r="A975" i="3"/>
  <c r="H972" i="3" a="1"/>
  <c r="I972" i="3" a="1"/>
  <c r="J972" i="3" a="1"/>
  <c r="G972" i="3" a="1"/>
  <c r="K971" i="3" a="1"/>
  <c r="E975" i="3" a="1"/>
  <c r="G972" i="3" l="1"/>
  <c r="J972" i="3"/>
  <c r="K971" i="3"/>
  <c r="L971" i="3" s="1"/>
  <c r="I972" i="3"/>
  <c r="H972" i="3"/>
  <c r="F974" i="3"/>
  <c r="L974" i="3" s="1"/>
  <c r="N973" i="3"/>
  <c r="O973" i="3"/>
  <c r="E975" i="3"/>
  <c r="M975" i="3" s="1"/>
  <c r="B977" i="3"/>
  <c r="A976" i="3"/>
  <c r="H973" i="3" a="1"/>
  <c r="G973" i="3" a="1"/>
  <c r="J973" i="3" a="1"/>
  <c r="I973" i="3" a="1"/>
  <c r="K972" i="3" a="1"/>
  <c r="E976" i="3" a="1"/>
  <c r="I973" i="3" l="1"/>
  <c r="J973" i="3"/>
  <c r="G973" i="3"/>
  <c r="K972" i="3"/>
  <c r="L972" i="3" s="1"/>
  <c r="H973" i="3"/>
  <c r="N974" i="3"/>
  <c r="F975" i="3"/>
  <c r="O974" i="3"/>
  <c r="E976" i="3"/>
  <c r="M976" i="3" s="1"/>
  <c r="B978" i="3"/>
  <c r="A977" i="3"/>
  <c r="J974" i="3" a="1"/>
  <c r="H974" i="3" a="1"/>
  <c r="G974" i="3" a="1"/>
  <c r="I974" i="3" a="1"/>
  <c r="K973" i="3" a="1"/>
  <c r="E977" i="3" a="1"/>
  <c r="I974" i="3" l="1"/>
  <c r="G974" i="3"/>
  <c r="H974" i="3"/>
  <c r="J974" i="3"/>
  <c r="K973" i="3"/>
  <c r="L973" i="3" s="1"/>
  <c r="F976" i="3"/>
  <c r="O975" i="3"/>
  <c r="N975" i="3"/>
  <c r="E977" i="3"/>
  <c r="M977" i="3" s="1"/>
  <c r="A978" i="3"/>
  <c r="B979" i="3"/>
  <c r="K974" i="3" a="1"/>
  <c r="I975" i="3" a="1"/>
  <c r="J975" i="3" a="1"/>
  <c r="H975" i="3" a="1"/>
  <c r="G975" i="3" a="1"/>
  <c r="E978" i="3" a="1"/>
  <c r="G975" i="3" l="1"/>
  <c r="H975" i="3"/>
  <c r="J975" i="3"/>
  <c r="I975" i="3"/>
  <c r="K974" i="3"/>
  <c r="F977" i="3"/>
  <c r="N976" i="3"/>
  <c r="O976" i="3"/>
  <c r="E978" i="3"/>
  <c r="M978" i="3" s="1"/>
  <c r="B980" i="3"/>
  <c r="A979" i="3"/>
  <c r="I976" i="3" a="1"/>
  <c r="H976" i="3" a="1"/>
  <c r="G976" i="3" a="1"/>
  <c r="J976" i="3" a="1"/>
  <c r="K975" i="3" a="1"/>
  <c r="E979" i="3" a="1"/>
  <c r="J976" i="3" l="1"/>
  <c r="G976" i="3"/>
  <c r="H976" i="3"/>
  <c r="I976" i="3"/>
  <c r="K975" i="3"/>
  <c r="L975" i="3" s="1"/>
  <c r="N977" i="3"/>
  <c r="F978" i="3"/>
  <c r="O977" i="3"/>
  <c r="E979" i="3"/>
  <c r="M979" i="3" s="1"/>
  <c r="A980" i="3"/>
  <c r="B981" i="3"/>
  <c r="I977" i="3" a="1"/>
  <c r="J977" i="3" a="1"/>
  <c r="G977" i="3" a="1"/>
  <c r="H977" i="3" a="1"/>
  <c r="K976" i="3" a="1"/>
  <c r="E980" i="3" a="1"/>
  <c r="H977" i="3" l="1"/>
  <c r="G977" i="3"/>
  <c r="J977" i="3"/>
  <c r="I977" i="3"/>
  <c r="K976" i="3"/>
  <c r="L976" i="3" s="1"/>
  <c r="N978" i="3"/>
  <c r="O978" i="3"/>
  <c r="F979" i="3"/>
  <c r="E980" i="3"/>
  <c r="M980" i="3" s="1"/>
  <c r="A981" i="3"/>
  <c r="B982" i="3"/>
  <c r="I978" i="3" a="1"/>
  <c r="G978" i="3" a="1"/>
  <c r="J978" i="3" a="1"/>
  <c r="H978" i="3" a="1"/>
  <c r="K977" i="3" a="1"/>
  <c r="E981" i="3" a="1"/>
  <c r="H978" i="3" l="1"/>
  <c r="J978" i="3"/>
  <c r="K977" i="3"/>
  <c r="L977" i="3" s="1"/>
  <c r="G978" i="3"/>
  <c r="I978" i="3"/>
  <c r="N979" i="3"/>
  <c r="F980" i="3"/>
  <c r="O979" i="3"/>
  <c r="E981" i="3"/>
  <c r="M981" i="3" s="1"/>
  <c r="B983" i="3"/>
  <c r="A982" i="3"/>
  <c r="J979" i="3" a="1"/>
  <c r="G979" i="3" a="1"/>
  <c r="I979" i="3" a="1"/>
  <c r="H979" i="3" a="1"/>
  <c r="K978" i="3" a="1"/>
  <c r="E982" i="3" a="1"/>
  <c r="J979" i="3" l="1"/>
  <c r="H979" i="3"/>
  <c r="I979" i="3"/>
  <c r="K978" i="3"/>
  <c r="L978" i="3" s="1"/>
  <c r="G979" i="3"/>
  <c r="F981" i="3"/>
  <c r="O980" i="3"/>
  <c r="N980" i="3"/>
  <c r="E982" i="3"/>
  <c r="M982" i="3" s="1"/>
  <c r="B984" i="3"/>
  <c r="A983" i="3"/>
  <c r="H980" i="3" a="1"/>
  <c r="I980" i="3" a="1"/>
  <c r="G980" i="3" a="1"/>
  <c r="J980" i="3" a="1"/>
  <c r="K979" i="3" a="1"/>
  <c r="E983" i="3" a="1"/>
  <c r="J980" i="3" l="1"/>
  <c r="G980" i="3"/>
  <c r="I980" i="3"/>
  <c r="H980" i="3"/>
  <c r="K979" i="3"/>
  <c r="L979" i="3" s="1"/>
  <c r="F982" i="3"/>
  <c r="O981" i="3"/>
  <c r="N981" i="3"/>
  <c r="E983" i="3"/>
  <c r="M983" i="3" s="1"/>
  <c r="A984" i="3"/>
  <c r="B985" i="3"/>
  <c r="G981" i="3" a="1"/>
  <c r="J981" i="3" a="1"/>
  <c r="I981" i="3" a="1"/>
  <c r="H981" i="3" a="1"/>
  <c r="K980" i="3" a="1"/>
  <c r="E984" i="3" a="1"/>
  <c r="I981" i="3" l="1"/>
  <c r="H981" i="3"/>
  <c r="J981" i="3"/>
  <c r="G981" i="3"/>
  <c r="K980" i="3"/>
  <c r="L980" i="3" s="1"/>
  <c r="N982" i="3"/>
  <c r="F983" i="3"/>
  <c r="O982" i="3"/>
  <c r="E984" i="3"/>
  <c r="M984" i="3" s="1"/>
  <c r="A985" i="3"/>
  <c r="B986" i="3"/>
  <c r="J982" i="3" a="1"/>
  <c r="I982" i="3" a="1"/>
  <c r="H982" i="3" a="1"/>
  <c r="G982" i="3" a="1"/>
  <c r="K981" i="3" a="1"/>
  <c r="E985" i="3" a="1"/>
  <c r="G982" i="3" l="1"/>
  <c r="H982" i="3"/>
  <c r="I982" i="3"/>
  <c r="K981" i="3"/>
  <c r="L981" i="3" s="1"/>
  <c r="J982" i="3"/>
  <c r="F984" i="3"/>
  <c r="N983" i="3"/>
  <c r="O983" i="3"/>
  <c r="E985" i="3"/>
  <c r="M985" i="3" s="1"/>
  <c r="A986" i="3"/>
  <c r="B987" i="3"/>
  <c r="J983" i="3" a="1"/>
  <c r="I983" i="3" a="1"/>
  <c r="H983" i="3" a="1"/>
  <c r="G983" i="3" a="1"/>
  <c r="K982" i="3" a="1"/>
  <c r="E986" i="3" a="1"/>
  <c r="G983" i="3" l="1"/>
  <c r="K982" i="3"/>
  <c r="L982" i="3" s="1"/>
  <c r="H983" i="3"/>
  <c r="I983" i="3"/>
  <c r="J983" i="3"/>
  <c r="F985" i="3"/>
  <c r="N984" i="3"/>
  <c r="O984" i="3"/>
  <c r="E986" i="3"/>
  <c r="M986" i="3" s="1"/>
  <c r="A987" i="3"/>
  <c r="B988" i="3"/>
  <c r="H984" i="3" a="1"/>
  <c r="J984" i="3" a="1"/>
  <c r="I984" i="3" a="1"/>
  <c r="G984" i="3" a="1"/>
  <c r="K983" i="3" a="1"/>
  <c r="E987" i="3" a="1"/>
  <c r="G984" i="3" l="1"/>
  <c r="I984" i="3"/>
  <c r="J984" i="3"/>
  <c r="K983" i="3"/>
  <c r="L983" i="3" s="1"/>
  <c r="H984" i="3"/>
  <c r="F986" i="3"/>
  <c r="O985" i="3"/>
  <c r="N985" i="3"/>
  <c r="E987" i="3"/>
  <c r="M987" i="3" s="1"/>
  <c r="B989" i="3"/>
  <c r="A988" i="3"/>
  <c r="H985" i="3" a="1"/>
  <c r="I985" i="3" a="1"/>
  <c r="J985" i="3" a="1"/>
  <c r="G985" i="3" a="1"/>
  <c r="K984" i="3" a="1"/>
  <c r="E988" i="3" a="1"/>
  <c r="G985" i="3" l="1"/>
  <c r="J985" i="3"/>
  <c r="I985" i="3"/>
  <c r="K984" i="3"/>
  <c r="L984" i="3" s="1"/>
  <c r="H985" i="3"/>
  <c r="F987" i="3"/>
  <c r="O986" i="3"/>
  <c r="N986" i="3"/>
  <c r="E988" i="3"/>
  <c r="M988" i="3" s="1"/>
  <c r="B990" i="3"/>
  <c r="A989" i="3"/>
  <c r="H986" i="3" a="1"/>
  <c r="G986" i="3" a="1"/>
  <c r="J986" i="3" a="1"/>
  <c r="I986" i="3" a="1"/>
  <c r="K985" i="3" a="1"/>
  <c r="E989" i="3" a="1"/>
  <c r="I986" i="3" l="1"/>
  <c r="J986" i="3"/>
  <c r="G986" i="3"/>
  <c r="K985" i="3"/>
  <c r="L985" i="3" s="1"/>
  <c r="H986" i="3"/>
  <c r="O987" i="3"/>
  <c r="N987" i="3"/>
  <c r="F988" i="3"/>
  <c r="E989" i="3"/>
  <c r="M989" i="3" s="1"/>
  <c r="A990" i="3"/>
  <c r="B991" i="3"/>
  <c r="J987" i="3" a="1"/>
  <c r="G987" i="3" a="1"/>
  <c r="H987" i="3" a="1"/>
  <c r="I987" i="3" a="1"/>
  <c r="K986" i="3" a="1"/>
  <c r="E990" i="3" a="1"/>
  <c r="H987" i="3" l="1"/>
  <c r="I987" i="3"/>
  <c r="G987" i="3"/>
  <c r="K986" i="3"/>
  <c r="L986" i="3" s="1"/>
  <c r="J987" i="3"/>
  <c r="N988" i="3"/>
  <c r="F989" i="3"/>
  <c r="O988" i="3"/>
  <c r="E990" i="3"/>
  <c r="M990" i="3" s="1"/>
  <c r="B992" i="3"/>
  <c r="A991" i="3"/>
  <c r="I988" i="3" a="1"/>
  <c r="H988" i="3" a="1"/>
  <c r="J988" i="3" a="1"/>
  <c r="G988" i="3" a="1"/>
  <c r="K987" i="3" a="1"/>
  <c r="E991" i="3" a="1"/>
  <c r="G988" i="3" l="1"/>
  <c r="J988" i="3"/>
  <c r="H988" i="3"/>
  <c r="K987" i="3"/>
  <c r="L987" i="3" s="1"/>
  <c r="I988" i="3"/>
  <c r="F990" i="3"/>
  <c r="N989" i="3"/>
  <c r="O989" i="3"/>
  <c r="E991" i="3"/>
  <c r="M991" i="3" s="1"/>
  <c r="A992" i="3"/>
  <c r="B993" i="3"/>
  <c r="G989" i="3" a="1"/>
  <c r="I989" i="3" a="1"/>
  <c r="J989" i="3" a="1"/>
  <c r="H989" i="3" a="1"/>
  <c r="K988" i="3" a="1"/>
  <c r="E992" i="3" a="1"/>
  <c r="H989" i="3" l="1"/>
  <c r="J989" i="3"/>
  <c r="I989" i="3"/>
  <c r="G989" i="3"/>
  <c r="K988" i="3"/>
  <c r="L988" i="3" s="1"/>
  <c r="F991" i="3"/>
  <c r="O990" i="3"/>
  <c r="N990" i="3"/>
  <c r="E992" i="3"/>
  <c r="M992" i="3" s="1"/>
  <c r="A993" i="3"/>
  <c r="B994" i="3"/>
  <c r="G990" i="3" a="1"/>
  <c r="H990" i="3" a="1"/>
  <c r="J990" i="3" a="1"/>
  <c r="I990" i="3" a="1"/>
  <c r="K989" i="3" a="1"/>
  <c r="E993" i="3" a="1"/>
  <c r="I990" i="3" l="1"/>
  <c r="J990" i="3"/>
  <c r="H990" i="3"/>
  <c r="K989" i="3"/>
  <c r="L989" i="3" s="1"/>
  <c r="G990" i="3"/>
  <c r="F992" i="3"/>
  <c r="O991" i="3"/>
  <c r="N991" i="3"/>
  <c r="E993" i="3"/>
  <c r="M993" i="3" s="1"/>
  <c r="A994" i="3"/>
  <c r="B995" i="3"/>
  <c r="I991" i="3" a="1"/>
  <c r="H991" i="3" a="1"/>
  <c r="J991" i="3" a="1"/>
  <c r="G991" i="3" a="1"/>
  <c r="K990" i="3" a="1"/>
  <c r="E994" i="3" a="1"/>
  <c r="G991" i="3" l="1"/>
  <c r="J991" i="3"/>
  <c r="H991" i="3"/>
  <c r="K990" i="3"/>
  <c r="L990" i="3" s="1"/>
  <c r="I991" i="3"/>
  <c r="N992" i="3"/>
  <c r="O992" i="3"/>
  <c r="F993" i="3"/>
  <c r="E994" i="3"/>
  <c r="M994" i="3" s="1"/>
  <c r="B996" i="3"/>
  <c r="A995" i="3"/>
  <c r="G992" i="3" a="1"/>
  <c r="H992" i="3" a="1"/>
  <c r="I992" i="3" a="1"/>
  <c r="J992" i="3" a="1"/>
  <c r="K991" i="3" a="1"/>
  <c r="E995" i="3" a="1"/>
  <c r="J992" i="3" l="1"/>
  <c r="I992" i="3"/>
  <c r="H992" i="3"/>
  <c r="G992" i="3"/>
  <c r="K991" i="3"/>
  <c r="L991" i="3" s="1"/>
  <c r="N993" i="3"/>
  <c r="O993" i="3"/>
  <c r="F994" i="3"/>
  <c r="E995" i="3"/>
  <c r="M995" i="3" s="1"/>
  <c r="A996" i="3"/>
  <c r="B997" i="3"/>
  <c r="I993" i="3" a="1"/>
  <c r="G993" i="3" a="1"/>
  <c r="J993" i="3" a="1"/>
  <c r="H993" i="3" a="1"/>
  <c r="K992" i="3" a="1"/>
  <c r="E996" i="3" a="1"/>
  <c r="H993" i="3" l="1"/>
  <c r="J993" i="3"/>
  <c r="G993" i="3"/>
  <c r="I993" i="3"/>
  <c r="K992" i="3"/>
  <c r="L992" i="3" s="1"/>
  <c r="F995" i="3"/>
  <c r="N994" i="3"/>
  <c r="O994" i="3"/>
  <c r="E996" i="3"/>
  <c r="M996" i="3" s="1"/>
  <c r="B998" i="3"/>
  <c r="A997" i="3"/>
  <c r="J994" i="3" a="1"/>
  <c r="G994" i="3" a="1"/>
  <c r="H994" i="3" a="1"/>
  <c r="I994" i="3" a="1"/>
  <c r="K993" i="3" a="1"/>
  <c r="E997" i="3" a="1"/>
  <c r="I994" i="3" l="1"/>
  <c r="H994" i="3"/>
  <c r="G994" i="3"/>
  <c r="K993" i="3"/>
  <c r="L993" i="3" s="1"/>
  <c r="J994" i="3"/>
  <c r="F996" i="3"/>
  <c r="N995" i="3"/>
  <c r="O995" i="3"/>
  <c r="E997" i="3"/>
  <c r="M997" i="3" s="1"/>
  <c r="B999" i="3"/>
  <c r="A998" i="3"/>
  <c r="I995" i="3" a="1"/>
  <c r="J995" i="3" a="1"/>
  <c r="G995" i="3" a="1"/>
  <c r="H995" i="3" a="1"/>
  <c r="K994" i="3" a="1"/>
  <c r="E998" i="3" a="1"/>
  <c r="H995" i="3" l="1"/>
  <c r="G995" i="3"/>
  <c r="K994" i="3"/>
  <c r="L994" i="3" s="1"/>
  <c r="J995" i="3"/>
  <c r="I995" i="3"/>
  <c r="F997" i="3"/>
  <c r="O996" i="3"/>
  <c r="N996" i="3"/>
  <c r="E998" i="3"/>
  <c r="M998" i="3" s="1"/>
  <c r="A999" i="3"/>
  <c r="B1000" i="3"/>
  <c r="J996" i="3" a="1"/>
  <c r="G996" i="3" a="1"/>
  <c r="H996" i="3" a="1"/>
  <c r="I996" i="3" a="1"/>
  <c r="K995" i="3" a="1"/>
  <c r="E999" i="3" a="1"/>
  <c r="I996" i="3" l="1"/>
  <c r="H996" i="3"/>
  <c r="G996" i="3"/>
  <c r="K995" i="3"/>
  <c r="L995" i="3" s="1"/>
  <c r="J996" i="3"/>
  <c r="O997" i="3"/>
  <c r="F998" i="3"/>
  <c r="N997" i="3"/>
  <c r="E999" i="3"/>
  <c r="M999" i="3" s="1"/>
  <c r="A1000" i="3"/>
  <c r="B1001" i="3"/>
  <c r="G997" i="3" a="1"/>
  <c r="I997" i="3" a="1"/>
  <c r="J997" i="3" a="1"/>
  <c r="H997" i="3" a="1"/>
  <c r="K996" i="3" a="1"/>
  <c r="E1000" i="3" a="1"/>
  <c r="H997" i="3" l="1"/>
  <c r="K996" i="3"/>
  <c r="L996" i="3" s="1"/>
  <c r="J997" i="3"/>
  <c r="I997" i="3"/>
  <c r="G997" i="3"/>
  <c r="O998" i="3"/>
  <c r="F999" i="3"/>
  <c r="N998" i="3"/>
  <c r="E1000" i="3"/>
  <c r="M1000" i="3" s="1"/>
  <c r="B1002" i="3"/>
  <c r="A1001" i="3"/>
  <c r="H998" i="3" a="1"/>
  <c r="G998" i="3" a="1"/>
  <c r="I998" i="3" a="1"/>
  <c r="J998" i="3" a="1"/>
  <c r="K997" i="3" a="1"/>
  <c r="E1001" i="3" a="1"/>
  <c r="J998" i="3" l="1"/>
  <c r="I998" i="3"/>
  <c r="G998" i="3"/>
  <c r="K997" i="3"/>
  <c r="L997" i="3" s="1"/>
  <c r="H998" i="3"/>
  <c r="N999" i="3"/>
  <c r="O999" i="3"/>
  <c r="F1000" i="3"/>
  <c r="E1001" i="3"/>
  <c r="M1001" i="3" s="1"/>
  <c r="A1002" i="3"/>
  <c r="B1003" i="3"/>
  <c r="J999" i="3" a="1"/>
  <c r="G999" i="3" a="1"/>
  <c r="I999" i="3" a="1"/>
  <c r="H999" i="3" a="1"/>
  <c r="K998" i="3" a="1"/>
  <c r="E1002" i="3" a="1"/>
  <c r="H999" i="3" l="1"/>
  <c r="I999" i="3"/>
  <c r="G999" i="3"/>
  <c r="J999" i="3"/>
  <c r="K998" i="3"/>
  <c r="L998" i="3" s="1"/>
  <c r="F1001" i="3"/>
  <c r="N1000" i="3"/>
  <c r="O1000" i="3"/>
  <c r="E1002" i="3"/>
  <c r="M1002" i="3" s="1"/>
  <c r="A1003" i="3"/>
  <c r="B1004" i="3"/>
  <c r="I1000" i="3" a="1"/>
  <c r="H1000" i="3" a="1"/>
  <c r="G1000" i="3" a="1"/>
  <c r="J1000" i="3" a="1"/>
  <c r="K999" i="3" a="1"/>
  <c r="E1003" i="3" a="1"/>
  <c r="J1000" i="3" l="1"/>
  <c r="G1000" i="3"/>
  <c r="H1000" i="3"/>
  <c r="I1000" i="3"/>
  <c r="K999" i="3"/>
  <c r="L999" i="3" s="1"/>
  <c r="F1002" i="3"/>
  <c r="N1001" i="3"/>
  <c r="O1001" i="3"/>
  <c r="E1003" i="3"/>
  <c r="M1003" i="3" s="1"/>
  <c r="B1005" i="3"/>
  <c r="A1004" i="3"/>
  <c r="H1001" i="3" a="1"/>
  <c r="G1001" i="3" a="1"/>
  <c r="J1001" i="3" a="1"/>
  <c r="I1001" i="3" a="1"/>
  <c r="K1000" i="3" a="1"/>
  <c r="E1004" i="3" a="1"/>
  <c r="I1001" i="3" l="1"/>
  <c r="J1001" i="3"/>
  <c r="G1001" i="3"/>
  <c r="H1001" i="3"/>
  <c r="K1000" i="3"/>
  <c r="L1000" i="3" s="1"/>
  <c r="N1002" i="3"/>
  <c r="F1003" i="3"/>
  <c r="O1002" i="3"/>
  <c r="E1004" i="3"/>
  <c r="M1004" i="3" s="1"/>
  <c r="B1006" i="3"/>
  <c r="A1005" i="3"/>
  <c r="G1002" i="3" a="1"/>
  <c r="J1002" i="3" a="1"/>
  <c r="K1001" i="3" a="1"/>
  <c r="H1002" i="3" a="1"/>
  <c r="I1002" i="3" a="1"/>
  <c r="E1005" i="3" a="1"/>
  <c r="I1002" i="3" l="1"/>
  <c r="H1002" i="3"/>
  <c r="K1001" i="3"/>
  <c r="L1001" i="3" s="1"/>
  <c r="J1002" i="3"/>
  <c r="G1002" i="3"/>
  <c r="N1003" i="3"/>
  <c r="F1004" i="3"/>
  <c r="O1003" i="3"/>
  <c r="E1005" i="3"/>
  <c r="M1005" i="3" s="1"/>
  <c r="A1006" i="3"/>
  <c r="B1007" i="3"/>
  <c r="I1003" i="3" a="1"/>
  <c r="H1003" i="3" a="1"/>
  <c r="G1003" i="3" a="1"/>
  <c r="K1002" i="3" a="1"/>
  <c r="J1003" i="3" a="1"/>
  <c r="E1006" i="3" a="1"/>
  <c r="J1003" i="3" l="1"/>
  <c r="K1002" i="3"/>
  <c r="L1002" i="3" s="1"/>
  <c r="G1003" i="3"/>
  <c r="H1003" i="3"/>
  <c r="I1003" i="3"/>
  <c r="N1004" i="3"/>
  <c r="F1005" i="3"/>
  <c r="O1004" i="3"/>
  <c r="E1006" i="3"/>
  <c r="M1006" i="3" s="1"/>
  <c r="B1008" i="3"/>
  <c r="A1007" i="3"/>
  <c r="G1004" i="3" a="1"/>
  <c r="I1004" i="3" a="1"/>
  <c r="H1004" i="3" a="1"/>
  <c r="J1004" i="3" a="1"/>
  <c r="K1003" i="3" a="1"/>
  <c r="E1007" i="3" a="1"/>
  <c r="J1004" i="3" l="1"/>
  <c r="H1004" i="3"/>
  <c r="I1004" i="3"/>
  <c r="G1004" i="3"/>
  <c r="K1003" i="3"/>
  <c r="L1003" i="3" s="1"/>
  <c r="N1005" i="3"/>
  <c r="F1006" i="3"/>
  <c r="O1005" i="3"/>
  <c r="E1007" i="3"/>
  <c r="M1007" i="3" s="1"/>
  <c r="A1008" i="3"/>
  <c r="B1009" i="3"/>
  <c r="G1005" i="3" a="1"/>
  <c r="K1004" i="3" a="1"/>
  <c r="H1005" i="3" a="1"/>
  <c r="J1005" i="3" a="1"/>
  <c r="I1005" i="3" a="1"/>
  <c r="E1008" i="3" a="1"/>
  <c r="I1005" i="3" l="1"/>
  <c r="J1005" i="3"/>
  <c r="H1005" i="3"/>
  <c r="G1005" i="3"/>
  <c r="K1004" i="3"/>
  <c r="L1004" i="3" s="1"/>
  <c r="N1006" i="3"/>
  <c r="F1007" i="3"/>
  <c r="O1006" i="3"/>
  <c r="E1008" i="3"/>
  <c r="M1008" i="3" s="1"/>
  <c r="A1009" i="3"/>
  <c r="B1010" i="3"/>
  <c r="K1005" i="3" a="1"/>
  <c r="G1006" i="3" a="1"/>
  <c r="H1006" i="3" a="1"/>
  <c r="I1006" i="3" a="1"/>
  <c r="J1006" i="3" a="1"/>
  <c r="E1009" i="3" a="1"/>
  <c r="K1005" i="3" l="1"/>
  <c r="L1005" i="3"/>
  <c r="J1006" i="3"/>
  <c r="I1006" i="3"/>
  <c r="H1006" i="3"/>
  <c r="G1006" i="3"/>
  <c r="N1007" i="3"/>
  <c r="F1008" i="3"/>
  <c r="O1007" i="3"/>
  <c r="E1009" i="3"/>
  <c r="M1009" i="3" s="1"/>
  <c r="B1011" i="3"/>
  <c r="A1010" i="3"/>
  <c r="I1007" i="3" a="1"/>
  <c r="H1007" i="3" a="1"/>
  <c r="J1007" i="3" a="1"/>
  <c r="G1007" i="3" a="1"/>
  <c r="K1006" i="3" a="1"/>
  <c r="E1010" i="3" a="1"/>
  <c r="J1007" i="3" l="1"/>
  <c r="H1007" i="3"/>
  <c r="G1007" i="3"/>
  <c r="I1007" i="3"/>
  <c r="K1006" i="3"/>
  <c r="L1006" i="3" s="1"/>
  <c r="N1008" i="3"/>
  <c r="O1008" i="3"/>
  <c r="F1009" i="3"/>
  <c r="E1010" i="3"/>
  <c r="M1010" i="3" s="1"/>
  <c r="B1012" i="3"/>
  <c r="A1011" i="3"/>
  <c r="I1008" i="3" a="1"/>
  <c r="H1008" i="3" a="1"/>
  <c r="J1008" i="3" a="1"/>
  <c r="G1008" i="3" a="1"/>
  <c r="K1007" i="3" a="1"/>
  <c r="E1011" i="3" a="1"/>
  <c r="G1008" i="3" l="1"/>
  <c r="J1008" i="3"/>
  <c r="H1008" i="3"/>
  <c r="I1008" i="3"/>
  <c r="K1007" i="3"/>
  <c r="L1007" i="3" s="1"/>
  <c r="O1009" i="3"/>
  <c r="N1009" i="3"/>
  <c r="F1010" i="3"/>
  <c r="E1011" i="3"/>
  <c r="M1011" i="3" s="1"/>
  <c r="B1013" i="3"/>
  <c r="A1012" i="3"/>
  <c r="G1009" i="3" a="1"/>
  <c r="H1009" i="3" a="1"/>
  <c r="I1009" i="3" a="1"/>
  <c r="J1009" i="3" a="1"/>
  <c r="K1008" i="3" a="1"/>
  <c r="E1012" i="3" a="1"/>
  <c r="J1009" i="3" l="1"/>
  <c r="I1009" i="3"/>
  <c r="H1009" i="3"/>
  <c r="K1008" i="3"/>
  <c r="L1008" i="3" s="1"/>
  <c r="G1009" i="3"/>
  <c r="F1011" i="3"/>
  <c r="O1010" i="3"/>
  <c r="N1010" i="3"/>
  <c r="E1012" i="3"/>
  <c r="M1012" i="3" s="1"/>
  <c r="B1014" i="3"/>
  <c r="A1013" i="3"/>
  <c r="H1010" i="3" a="1"/>
  <c r="G1010" i="3" a="1"/>
  <c r="J1010" i="3" a="1"/>
  <c r="I1010" i="3" a="1"/>
  <c r="K1009" i="3" a="1"/>
  <c r="E1013" i="3" a="1"/>
  <c r="I1010" i="3" l="1"/>
  <c r="J1010" i="3"/>
  <c r="G1010" i="3"/>
  <c r="H1010" i="3"/>
  <c r="K1009" i="3"/>
  <c r="L1009" i="3" s="1"/>
  <c r="F1012" i="3"/>
  <c r="N1011" i="3"/>
  <c r="O1011" i="3"/>
  <c r="E1013" i="3"/>
  <c r="M1013" i="3" s="1"/>
  <c r="A1014" i="3"/>
  <c r="B1015" i="3"/>
  <c r="J1011" i="3" a="1"/>
  <c r="I1011" i="3" a="1"/>
  <c r="H1011" i="3" a="1"/>
  <c r="G1011" i="3" a="1"/>
  <c r="K1010" i="3" a="1"/>
  <c r="E1014" i="3" a="1"/>
  <c r="G1011" i="3" l="1"/>
  <c r="H1011" i="3"/>
  <c r="I1011" i="3"/>
  <c r="K1010" i="3"/>
  <c r="L1010" i="3" s="1"/>
  <c r="J1011" i="3"/>
  <c r="F1013" i="3"/>
  <c r="N1012" i="3"/>
  <c r="O1012" i="3"/>
  <c r="E1014" i="3"/>
  <c r="M1014" i="3" s="1"/>
  <c r="A1015" i="3"/>
  <c r="B1016" i="3"/>
  <c r="I1012" i="3" a="1"/>
  <c r="H1012" i="3" a="1"/>
  <c r="J1012" i="3" a="1"/>
  <c r="G1012" i="3" a="1"/>
  <c r="K1011" i="3" a="1"/>
  <c r="E1015" i="3" a="1"/>
  <c r="G1012" i="3" l="1"/>
  <c r="K1011" i="3"/>
  <c r="L1011" i="3" s="1"/>
  <c r="J1012" i="3"/>
  <c r="H1012" i="3"/>
  <c r="I1012" i="3"/>
  <c r="N1013" i="3"/>
  <c r="F1014" i="3"/>
  <c r="O1013" i="3"/>
  <c r="E1015" i="3"/>
  <c r="M1015" i="3" s="1"/>
  <c r="A1016" i="3"/>
  <c r="B1017" i="3"/>
  <c r="G1013" i="3" a="1"/>
  <c r="J1013" i="3" a="1"/>
  <c r="K1012" i="3" a="1"/>
  <c r="I1013" i="3" a="1"/>
  <c r="H1013" i="3" a="1"/>
  <c r="E1016" i="3" a="1"/>
  <c r="H1013" i="3" l="1"/>
  <c r="I1013" i="3"/>
  <c r="G1013" i="3"/>
  <c r="K1012" i="3"/>
  <c r="L1012" i="3" s="1"/>
  <c r="J1013" i="3"/>
  <c r="O1014" i="3"/>
  <c r="N1014" i="3"/>
  <c r="F1015" i="3"/>
  <c r="E1016" i="3"/>
  <c r="M1016" i="3" s="1"/>
  <c r="B1018" i="3"/>
  <c r="A1017" i="3"/>
  <c r="K1013" i="3" a="1"/>
  <c r="I1014" i="3" a="1"/>
  <c r="J1014" i="3" a="1"/>
  <c r="H1014" i="3" a="1"/>
  <c r="G1014" i="3" a="1"/>
  <c r="E1017" i="3" a="1"/>
  <c r="H1014" i="3" l="1"/>
  <c r="J1014" i="3"/>
  <c r="K1013" i="3"/>
  <c r="L1013" i="3" s="1"/>
  <c r="I1014" i="3"/>
  <c r="G1014" i="3"/>
  <c r="N1015" i="3"/>
  <c r="O1015" i="3"/>
  <c r="F1016" i="3"/>
  <c r="E1017" i="3"/>
  <c r="M1017" i="3" s="1"/>
  <c r="B1019" i="3"/>
  <c r="A1018" i="3"/>
  <c r="H1015" i="3" a="1"/>
  <c r="K1014" i="3" a="1"/>
  <c r="G1015" i="3" a="1"/>
  <c r="J1015" i="3" a="1"/>
  <c r="I1015" i="3" a="1"/>
  <c r="E1018" i="3" a="1"/>
  <c r="I1015" i="3" l="1"/>
  <c r="J1015" i="3"/>
  <c r="G1015" i="3"/>
  <c r="K1014" i="3"/>
  <c r="L1014" i="3" s="1"/>
  <c r="H1015" i="3"/>
  <c r="N1016" i="3"/>
  <c r="F1017" i="3"/>
  <c r="O1016" i="3"/>
  <c r="E1018" i="3"/>
  <c r="M1018" i="3" s="1"/>
  <c r="B1020" i="3"/>
  <c r="A1019" i="3"/>
  <c r="H1016" i="3" a="1"/>
  <c r="I1016" i="3" a="1"/>
  <c r="G1016" i="3" a="1"/>
  <c r="J1016" i="3" a="1"/>
  <c r="K1015" i="3" a="1"/>
  <c r="E1019" i="3" a="1"/>
  <c r="I1016" i="3" l="1"/>
  <c r="J1016" i="3"/>
  <c r="G1016" i="3"/>
  <c r="H1016" i="3"/>
  <c r="K1015" i="3"/>
  <c r="L1015" i="3" s="1"/>
  <c r="F1018" i="3"/>
  <c r="O1017" i="3"/>
  <c r="N1017" i="3"/>
  <c r="E1019" i="3"/>
  <c r="M1019" i="3" s="1"/>
  <c r="A1020" i="3"/>
  <c r="B1021" i="3"/>
  <c r="J1017" i="3" a="1"/>
  <c r="I1017" i="3" a="1"/>
  <c r="G1017" i="3" a="1"/>
  <c r="H1017" i="3" a="1"/>
  <c r="K1016" i="3" a="1"/>
  <c r="E1020" i="3" a="1"/>
  <c r="G1017" i="3" l="1"/>
  <c r="H1017" i="3"/>
  <c r="I1017" i="3"/>
  <c r="J1017" i="3"/>
  <c r="K1016" i="3"/>
  <c r="L1016" i="3" s="1"/>
  <c r="F1019" i="3"/>
  <c r="N1018" i="3"/>
  <c r="O1018" i="3"/>
  <c r="E1020" i="3"/>
  <c r="M1020" i="3" s="1"/>
  <c r="A1021" i="3"/>
  <c r="B1022" i="3"/>
  <c r="H1018" i="3" a="1"/>
  <c r="J1018" i="3" a="1"/>
  <c r="G1018" i="3" a="1"/>
  <c r="I1018" i="3" a="1"/>
  <c r="K1017" i="3" a="1"/>
  <c r="E1021" i="3" a="1"/>
  <c r="I1018" i="3" l="1"/>
  <c r="G1018" i="3"/>
  <c r="J1018" i="3"/>
  <c r="H1018" i="3"/>
  <c r="K1017" i="3"/>
  <c r="L1017" i="3" s="1"/>
  <c r="N1019" i="3"/>
  <c r="F1020" i="3"/>
  <c r="O1019" i="3"/>
  <c r="E1021" i="3"/>
  <c r="M1021" i="3" s="1"/>
  <c r="B1023" i="3"/>
  <c r="A1022" i="3"/>
  <c r="H1019" i="3" a="1"/>
  <c r="I1019" i="3" a="1"/>
  <c r="G1019" i="3" a="1"/>
  <c r="J1019" i="3" a="1"/>
  <c r="K1018" i="3" a="1"/>
  <c r="E1022" i="3" a="1"/>
  <c r="J1019" i="3" l="1"/>
  <c r="G1019" i="3"/>
  <c r="I1019" i="3"/>
  <c r="K1018" i="3"/>
  <c r="L1018" i="3" s="1"/>
  <c r="H1019" i="3"/>
  <c r="N1020" i="3"/>
  <c r="F1021" i="3"/>
  <c r="O1020" i="3"/>
  <c r="E1022" i="3"/>
  <c r="M1022" i="3" s="1"/>
  <c r="A1023" i="3"/>
  <c r="B1024" i="3"/>
  <c r="J1020" i="3" a="1"/>
  <c r="G1020" i="3" a="1"/>
  <c r="H1020" i="3" a="1"/>
  <c r="I1020" i="3" a="1"/>
  <c r="K1019" i="3" a="1"/>
  <c r="E1023" i="3" a="1"/>
  <c r="H1020" i="3" l="1"/>
  <c r="I1020" i="3"/>
  <c r="G1020" i="3"/>
  <c r="J1020" i="3"/>
  <c r="K1019" i="3"/>
  <c r="L1019" i="3" s="1"/>
  <c r="F1022" i="3"/>
  <c r="N1021" i="3"/>
  <c r="O1021" i="3"/>
  <c r="E1023" i="3"/>
  <c r="M1023" i="3" s="1"/>
  <c r="A1024" i="3"/>
  <c r="B1025" i="3"/>
  <c r="H1021" i="3" a="1"/>
  <c r="J1021" i="3" a="1"/>
  <c r="I1021" i="3" a="1"/>
  <c r="G1021" i="3" a="1"/>
  <c r="K1020" i="3" a="1"/>
  <c r="E1024" i="3" a="1"/>
  <c r="G1021" i="3" l="1"/>
  <c r="K1020" i="3"/>
  <c r="L1020" i="3" s="1"/>
  <c r="I1021" i="3"/>
  <c r="J1021" i="3"/>
  <c r="H1021" i="3"/>
  <c r="F1023" i="3"/>
  <c r="O1022" i="3"/>
  <c r="N1022" i="3"/>
  <c r="E1024" i="3"/>
  <c r="M1024" i="3" s="1"/>
  <c r="B1026" i="3"/>
  <c r="A1025" i="3"/>
  <c r="J1022" i="3" a="1"/>
  <c r="G1022" i="3" a="1"/>
  <c r="I1022" i="3" a="1"/>
  <c r="H1022" i="3" a="1"/>
  <c r="K1021" i="3" a="1"/>
  <c r="E1025" i="3" a="1"/>
  <c r="H1022" i="3" l="1"/>
  <c r="I1022" i="3"/>
  <c r="G1022" i="3"/>
  <c r="J1022" i="3"/>
  <c r="K1021" i="3"/>
  <c r="L1021" i="3" s="1"/>
  <c r="F1024" i="3"/>
  <c r="O1023" i="3"/>
  <c r="N1023" i="3"/>
  <c r="E1025" i="3"/>
  <c r="M1025" i="3" s="1"/>
  <c r="A1026" i="3"/>
  <c r="B1027" i="3"/>
  <c r="I1023" i="3" a="1"/>
  <c r="J1023" i="3" a="1"/>
  <c r="H1023" i="3" a="1"/>
  <c r="G1023" i="3" a="1"/>
  <c r="K1022" i="3" a="1"/>
  <c r="E1026" i="3" a="1"/>
  <c r="G1023" i="3" l="1"/>
  <c r="H1023" i="3"/>
  <c r="J1023" i="3"/>
  <c r="I1023" i="3"/>
  <c r="K1022" i="3"/>
  <c r="L1022" i="3" s="1"/>
  <c r="N1024" i="3"/>
  <c r="F1025" i="3"/>
  <c r="O1024" i="3"/>
  <c r="E1026" i="3"/>
  <c r="M1026" i="3" s="1"/>
  <c r="B1028" i="3"/>
  <c r="A1027" i="3"/>
  <c r="I1024" i="3" a="1"/>
  <c r="H1024" i="3" a="1"/>
  <c r="J1024" i="3" a="1"/>
  <c r="G1024" i="3" a="1"/>
  <c r="K1023" i="3" a="1"/>
  <c r="E1027" i="3" a="1"/>
  <c r="G1024" i="3" l="1"/>
  <c r="J1024" i="3"/>
  <c r="H1024" i="3"/>
  <c r="K1023" i="3"/>
  <c r="L1023" i="3" s="1"/>
  <c r="I1024" i="3"/>
  <c r="F1026" i="3"/>
  <c r="N1025" i="3"/>
  <c r="O1025" i="3"/>
  <c r="E1027" i="3"/>
  <c r="M1027" i="3" s="1"/>
  <c r="A1028" i="3"/>
  <c r="B1029" i="3"/>
  <c r="I1025" i="3" a="1"/>
  <c r="H1025" i="3" a="1"/>
  <c r="J1025" i="3" a="1"/>
  <c r="G1025" i="3" a="1"/>
  <c r="K1024" i="3" a="1"/>
  <c r="E1028" i="3" a="1"/>
  <c r="G1025" i="3" l="1"/>
  <c r="J1025" i="3"/>
  <c r="H1025" i="3"/>
  <c r="K1024" i="3"/>
  <c r="L1024" i="3" s="1"/>
  <c r="I1025" i="3"/>
  <c r="N1026" i="3"/>
  <c r="F1027" i="3"/>
  <c r="O1026" i="3"/>
  <c r="E1028" i="3"/>
  <c r="M1028" i="3" s="1"/>
  <c r="B1030" i="3"/>
  <c r="A1029" i="3"/>
  <c r="G1026" i="3" a="1"/>
  <c r="J1026" i="3" a="1"/>
  <c r="H1026" i="3" a="1"/>
  <c r="I1026" i="3" a="1"/>
  <c r="K1025" i="3" a="1"/>
  <c r="E1029" i="3" a="1"/>
  <c r="I1026" i="3" l="1"/>
  <c r="H1026" i="3"/>
  <c r="J1026" i="3"/>
  <c r="K1025" i="3"/>
  <c r="L1025" i="3" s="1"/>
  <c r="G1026" i="3"/>
  <c r="F1028" i="3"/>
  <c r="O1027" i="3"/>
  <c r="N1027" i="3"/>
  <c r="E1029" i="3"/>
  <c r="M1029" i="3" s="1"/>
  <c r="B1031" i="3"/>
  <c r="A1030" i="3"/>
  <c r="G1027" i="3" a="1"/>
  <c r="I1027" i="3" a="1"/>
  <c r="H1027" i="3" a="1"/>
  <c r="J1027" i="3" a="1"/>
  <c r="K1026" i="3" a="1"/>
  <c r="E1030" i="3" a="1"/>
  <c r="H1027" i="3" l="1"/>
  <c r="J1027" i="3"/>
  <c r="I1027" i="3"/>
  <c r="K1026" i="3"/>
  <c r="L1026" i="3" s="1"/>
  <c r="G1027" i="3"/>
  <c r="F1029" i="3"/>
  <c r="O1028" i="3"/>
  <c r="N1028" i="3"/>
  <c r="E1030" i="3"/>
  <c r="M1030" i="3" s="1"/>
  <c r="B1032" i="3"/>
  <c r="A1031" i="3"/>
  <c r="H1028" i="3" a="1"/>
  <c r="J1028" i="3" a="1"/>
  <c r="I1028" i="3" a="1"/>
  <c r="G1028" i="3" a="1"/>
  <c r="K1027" i="3" a="1"/>
  <c r="E1031" i="3" a="1"/>
  <c r="G1028" i="3" l="1"/>
  <c r="I1028" i="3"/>
  <c r="J1028" i="3"/>
  <c r="K1027" i="3"/>
  <c r="L1027" i="3" s="1"/>
  <c r="H1028" i="3"/>
  <c r="N1029" i="3"/>
  <c r="O1029" i="3"/>
  <c r="F1030" i="3"/>
  <c r="E1031" i="3"/>
  <c r="M1031" i="3" s="1"/>
  <c r="A1032" i="3"/>
  <c r="B1033" i="3"/>
  <c r="G1029" i="3" a="1"/>
  <c r="J1029" i="3" a="1"/>
  <c r="I1029" i="3" a="1"/>
  <c r="H1029" i="3" a="1"/>
  <c r="K1028" i="3" a="1"/>
  <c r="E1032" i="3" a="1"/>
  <c r="H1029" i="3" l="1"/>
  <c r="I1029" i="3"/>
  <c r="J1029" i="3"/>
  <c r="K1028" i="3"/>
  <c r="L1028" i="3" s="1"/>
  <c r="G1029" i="3"/>
  <c r="N1030" i="3"/>
  <c r="F1031" i="3"/>
  <c r="O1030" i="3"/>
  <c r="E1032" i="3"/>
  <c r="M1032" i="3" s="1"/>
  <c r="B1034" i="3"/>
  <c r="A1033" i="3"/>
  <c r="J1030" i="3" a="1"/>
  <c r="I1030" i="3" a="1"/>
  <c r="H1030" i="3" a="1"/>
  <c r="G1030" i="3" a="1"/>
  <c r="K1029" i="3" a="1"/>
  <c r="E1033" i="3" a="1"/>
  <c r="G1030" i="3" l="1"/>
  <c r="H1030" i="3"/>
  <c r="K1029" i="3"/>
  <c r="L1029" i="3" s="1"/>
  <c r="I1030" i="3"/>
  <c r="J1030" i="3"/>
  <c r="F1032" i="3"/>
  <c r="N1031" i="3"/>
  <c r="O1031" i="3"/>
  <c r="E1033" i="3"/>
  <c r="M1033" i="3" s="1"/>
  <c r="B1035" i="3"/>
  <c r="A1034" i="3"/>
  <c r="J1031" i="3" a="1"/>
  <c r="I1031" i="3" a="1"/>
  <c r="G1031" i="3" a="1"/>
  <c r="H1031" i="3" a="1"/>
  <c r="K1030" i="3" a="1"/>
  <c r="E1034" i="3" a="1"/>
  <c r="H1031" i="3" l="1"/>
  <c r="G1031" i="3"/>
  <c r="I1031" i="3"/>
  <c r="K1030" i="3"/>
  <c r="L1030" i="3" s="1"/>
  <c r="J1031" i="3"/>
  <c r="O1032" i="3"/>
  <c r="F1033" i="3"/>
  <c r="N1032" i="3"/>
  <c r="E1034" i="3"/>
  <c r="M1034" i="3" s="1"/>
  <c r="A1035" i="3"/>
  <c r="B1036" i="3"/>
  <c r="G1032" i="3" a="1"/>
  <c r="H1032" i="3" a="1"/>
  <c r="J1032" i="3" a="1"/>
  <c r="I1032" i="3" a="1"/>
  <c r="K1031" i="3" a="1"/>
  <c r="E1035" i="3" a="1"/>
  <c r="I1032" i="3" l="1"/>
  <c r="J1032" i="3"/>
  <c r="K1031" i="3"/>
  <c r="L1031" i="3" s="1"/>
  <c r="H1032" i="3"/>
  <c r="G1032" i="3"/>
  <c r="F1034" i="3"/>
  <c r="O1033" i="3"/>
  <c r="N1033" i="3"/>
  <c r="E1035" i="3"/>
  <c r="M1035" i="3" s="1"/>
  <c r="A1036" i="3"/>
  <c r="B1037" i="3"/>
  <c r="H1033" i="3" a="1"/>
  <c r="G1033" i="3" a="1"/>
  <c r="K1032" i="3" a="1"/>
  <c r="J1033" i="3" a="1"/>
  <c r="I1033" i="3" a="1"/>
  <c r="E1036" i="3" a="1"/>
  <c r="I1033" i="3" l="1"/>
  <c r="J1033" i="3"/>
  <c r="K1032" i="3"/>
  <c r="L1032" i="3" s="1"/>
  <c r="G1033" i="3"/>
  <c r="H1033" i="3"/>
  <c r="F1035" i="3"/>
  <c r="O1034" i="3"/>
  <c r="N1034" i="3"/>
  <c r="E1036" i="3"/>
  <c r="M1036" i="3" s="1"/>
  <c r="B1038" i="3"/>
  <c r="A1037" i="3"/>
  <c r="H1034" i="3" a="1"/>
  <c r="J1034" i="3" a="1"/>
  <c r="I1034" i="3" a="1"/>
  <c r="G1034" i="3" a="1"/>
  <c r="K1033" i="3" a="1"/>
  <c r="E1037" i="3" a="1"/>
  <c r="G1034" i="3" l="1"/>
  <c r="I1034" i="3"/>
  <c r="J1034" i="3"/>
  <c r="H1034" i="3"/>
  <c r="K1033" i="3"/>
  <c r="L1033" i="3" s="1"/>
  <c r="O1035" i="3"/>
  <c r="F1036" i="3"/>
  <c r="N1035" i="3"/>
  <c r="E1037" i="3"/>
  <c r="M1037" i="3" s="1"/>
  <c r="A1038" i="3"/>
  <c r="B1039" i="3"/>
  <c r="J1035" i="3" a="1"/>
  <c r="H1035" i="3" a="1"/>
  <c r="G1035" i="3" a="1"/>
  <c r="I1035" i="3" a="1"/>
  <c r="K1034" i="3" a="1"/>
  <c r="E1038" i="3" a="1"/>
  <c r="I1035" i="3" l="1"/>
  <c r="G1035" i="3"/>
  <c r="H1035" i="3"/>
  <c r="K1034" i="3"/>
  <c r="L1034" i="3" s="1"/>
  <c r="J1035" i="3"/>
  <c r="F1037" i="3"/>
  <c r="N1036" i="3"/>
  <c r="O1036" i="3"/>
  <c r="E1038" i="3"/>
  <c r="M1038" i="3" s="1"/>
  <c r="B1040" i="3"/>
  <c r="A1039" i="3"/>
  <c r="J1036" i="3" a="1"/>
  <c r="G1036" i="3" a="1"/>
  <c r="I1036" i="3" a="1"/>
  <c r="H1036" i="3" a="1"/>
  <c r="K1035" i="3" a="1"/>
  <c r="E1039" i="3" a="1"/>
  <c r="H1036" i="3" l="1"/>
  <c r="I1036" i="3"/>
  <c r="G1036" i="3"/>
  <c r="K1035" i="3"/>
  <c r="L1035" i="3" s="1"/>
  <c r="J1036" i="3"/>
  <c r="F1038" i="3"/>
  <c r="N1037" i="3"/>
  <c r="O1037" i="3"/>
  <c r="E1039" i="3"/>
  <c r="M1039" i="3" s="1"/>
  <c r="B1041" i="3"/>
  <c r="A1040" i="3"/>
  <c r="H1037" i="3" a="1"/>
  <c r="J1037" i="3" a="1"/>
  <c r="I1037" i="3" a="1"/>
  <c r="G1037" i="3" a="1"/>
  <c r="K1036" i="3" a="1"/>
  <c r="E1040" i="3" a="1"/>
  <c r="G1037" i="3" l="1"/>
  <c r="K1036" i="3"/>
  <c r="L1036" i="3" s="1"/>
  <c r="I1037" i="3"/>
  <c r="J1037" i="3"/>
  <c r="H1037" i="3"/>
  <c r="N1038" i="3"/>
  <c r="F1039" i="3"/>
  <c r="O1038" i="3"/>
  <c r="E1040" i="3"/>
  <c r="M1040" i="3" s="1"/>
  <c r="B1042" i="3"/>
  <c r="A1041" i="3"/>
  <c r="I1038" i="3" a="1"/>
  <c r="J1038" i="3" a="1"/>
  <c r="G1038" i="3" a="1"/>
  <c r="H1038" i="3" a="1"/>
  <c r="K1037" i="3" a="1"/>
  <c r="E1041" i="3" a="1"/>
  <c r="H1038" i="3" l="1"/>
  <c r="G1038" i="3"/>
  <c r="K1037" i="3"/>
  <c r="L1037" i="3" s="1"/>
  <c r="J1038" i="3"/>
  <c r="I1038" i="3"/>
  <c r="N1039" i="3"/>
  <c r="F1040" i="3"/>
  <c r="O1039" i="3"/>
  <c r="E1041" i="3"/>
  <c r="M1041" i="3" s="1"/>
  <c r="A1042" i="3"/>
  <c r="B1043" i="3"/>
  <c r="G1039" i="3" a="1"/>
  <c r="I1039" i="3" a="1"/>
  <c r="J1039" i="3" a="1"/>
  <c r="H1039" i="3" a="1"/>
  <c r="K1038" i="3" a="1"/>
  <c r="E1042" i="3" a="1"/>
  <c r="H1039" i="3" l="1"/>
  <c r="J1039" i="3"/>
  <c r="K1038" i="3"/>
  <c r="L1038" i="3" s="1"/>
  <c r="I1039" i="3"/>
  <c r="G1039" i="3"/>
  <c r="N1040" i="3"/>
  <c r="F1041" i="3"/>
  <c r="O1040" i="3"/>
  <c r="E1042" i="3"/>
  <c r="M1042" i="3" s="1"/>
  <c r="B1044" i="3"/>
  <c r="A1043" i="3"/>
  <c r="H1040" i="3" a="1"/>
  <c r="G1040" i="3" a="1"/>
  <c r="I1040" i="3" a="1"/>
  <c r="J1040" i="3" a="1"/>
  <c r="K1039" i="3" a="1"/>
  <c r="E1043" i="3" a="1"/>
  <c r="J1040" i="3" l="1"/>
  <c r="I1040" i="3"/>
  <c r="G1040" i="3"/>
  <c r="H1040" i="3"/>
  <c r="K1039" i="3"/>
  <c r="L1039" i="3" s="1"/>
  <c r="N1041" i="3"/>
  <c r="F1042" i="3"/>
  <c r="O1041" i="3"/>
  <c r="E1043" i="3"/>
  <c r="M1043" i="3" s="1"/>
  <c r="A1044" i="3"/>
  <c r="B1045" i="3"/>
  <c r="G1041" i="3" a="1"/>
  <c r="J1041" i="3" a="1"/>
  <c r="I1041" i="3" a="1"/>
  <c r="H1041" i="3" a="1"/>
  <c r="K1040" i="3" a="1"/>
  <c r="E1044" i="3" a="1"/>
  <c r="H1041" i="3" l="1"/>
  <c r="I1041" i="3"/>
  <c r="J1041" i="3"/>
  <c r="G1041" i="3"/>
  <c r="K1040" i="3"/>
  <c r="L1040" i="3" s="1"/>
  <c r="N1042" i="3"/>
  <c r="F1043" i="3"/>
  <c r="O1042" i="3"/>
  <c r="E1044" i="3"/>
  <c r="M1044" i="3" s="1"/>
  <c r="A1045" i="3"/>
  <c r="B1046" i="3"/>
  <c r="I1042" i="3" a="1"/>
  <c r="H1042" i="3" a="1"/>
  <c r="J1042" i="3" a="1"/>
  <c r="G1042" i="3" a="1"/>
  <c r="K1041" i="3" a="1"/>
  <c r="E1045" i="3" a="1"/>
  <c r="G1042" i="3" l="1"/>
  <c r="J1042" i="3"/>
  <c r="H1042" i="3"/>
  <c r="K1041" i="3"/>
  <c r="L1041" i="3" s="1"/>
  <c r="I1042" i="3"/>
  <c r="N1043" i="3"/>
  <c r="F1044" i="3"/>
  <c r="O1043" i="3"/>
  <c r="E1045" i="3"/>
  <c r="M1045" i="3" s="1"/>
  <c r="A1046" i="3"/>
  <c r="B1047" i="3"/>
  <c r="I1043" i="3" a="1"/>
  <c r="H1043" i="3" a="1"/>
  <c r="J1043" i="3" a="1"/>
  <c r="G1043" i="3" a="1"/>
  <c r="K1042" i="3" a="1"/>
  <c r="E1046" i="3" a="1"/>
  <c r="G1043" i="3" l="1"/>
  <c r="J1043" i="3"/>
  <c r="H1043" i="3"/>
  <c r="K1042" i="3"/>
  <c r="L1042" i="3" s="1"/>
  <c r="I1043" i="3"/>
  <c r="F1045" i="3"/>
  <c r="O1044" i="3"/>
  <c r="N1044" i="3"/>
  <c r="E1046" i="3"/>
  <c r="M1046" i="3" s="1"/>
  <c r="B1048" i="3"/>
  <c r="A1047" i="3"/>
  <c r="J1044" i="3" a="1"/>
  <c r="H1044" i="3" a="1"/>
  <c r="G1044" i="3" a="1"/>
  <c r="I1044" i="3" a="1"/>
  <c r="K1043" i="3" a="1"/>
  <c r="E1047" i="3" a="1"/>
  <c r="I1044" i="3" l="1"/>
  <c r="G1044" i="3"/>
  <c r="H1044" i="3"/>
  <c r="K1043" i="3"/>
  <c r="L1043" i="3" s="1"/>
  <c r="J1044" i="3"/>
  <c r="N1045" i="3"/>
  <c r="O1045" i="3"/>
  <c r="F1046" i="3"/>
  <c r="E1047" i="3"/>
  <c r="M1047" i="3" s="1"/>
  <c r="B1049" i="3"/>
  <c r="A1048" i="3"/>
  <c r="G1045" i="3" a="1"/>
  <c r="I1045" i="3" a="1"/>
  <c r="H1045" i="3" a="1"/>
  <c r="J1045" i="3" a="1"/>
  <c r="K1044" i="3" a="1"/>
  <c r="E1048" i="3" a="1"/>
  <c r="J1045" i="3" l="1"/>
  <c r="K1044" i="3"/>
  <c r="L1044" i="3" s="1"/>
  <c r="H1045" i="3"/>
  <c r="I1045" i="3"/>
  <c r="G1045" i="3"/>
  <c r="N1046" i="3"/>
  <c r="O1046" i="3"/>
  <c r="F1047" i="3"/>
  <c r="E1048" i="3"/>
  <c r="M1048" i="3" s="1"/>
  <c r="B1050" i="3"/>
  <c r="A1049" i="3"/>
  <c r="G1046" i="3" a="1"/>
  <c r="J1046" i="3" a="1"/>
  <c r="H1046" i="3" a="1"/>
  <c r="I1046" i="3" a="1"/>
  <c r="K1045" i="3" a="1"/>
  <c r="E1049" i="3" a="1"/>
  <c r="I1046" i="3" l="1"/>
  <c r="H1046" i="3"/>
  <c r="J1046" i="3"/>
  <c r="G1046" i="3"/>
  <c r="K1045" i="3"/>
  <c r="L1045" i="3" s="1"/>
  <c r="N1047" i="3"/>
  <c r="O1047" i="3"/>
  <c r="F1048" i="3"/>
  <c r="E1049" i="3"/>
  <c r="M1049" i="3" s="1"/>
  <c r="A1050" i="3"/>
  <c r="B1051" i="3"/>
  <c r="G1047" i="3" a="1"/>
  <c r="J1047" i="3" a="1"/>
  <c r="I1047" i="3" a="1"/>
  <c r="H1047" i="3" a="1"/>
  <c r="K1046" i="3" a="1"/>
  <c r="E1050" i="3" a="1"/>
  <c r="H1047" i="3" l="1"/>
  <c r="I1047" i="3"/>
  <c r="K1046" i="3"/>
  <c r="L1046" i="3" s="1"/>
  <c r="J1047" i="3"/>
  <c r="G1047" i="3"/>
  <c r="F1049" i="3"/>
  <c r="N1048" i="3"/>
  <c r="O1048" i="3"/>
  <c r="E1050" i="3"/>
  <c r="M1050" i="3" s="1"/>
  <c r="B1052" i="3"/>
  <c r="A1051" i="3"/>
  <c r="J1048" i="3" a="1"/>
  <c r="G1048" i="3" a="1"/>
  <c r="I1048" i="3" a="1"/>
  <c r="H1048" i="3" a="1"/>
  <c r="K1047" i="3" a="1"/>
  <c r="E1051" i="3" a="1"/>
  <c r="H1048" i="3" l="1"/>
  <c r="I1048" i="3"/>
  <c r="G1048" i="3"/>
  <c r="K1047" i="3"/>
  <c r="L1047" i="3" s="1"/>
  <c r="J1048" i="3"/>
  <c r="F1050" i="3"/>
  <c r="N1049" i="3"/>
  <c r="O1049" i="3"/>
  <c r="E1051" i="3"/>
  <c r="M1051" i="3" s="1"/>
  <c r="A1052" i="3"/>
  <c r="B1053" i="3"/>
  <c r="G1049" i="3" a="1"/>
  <c r="I1049" i="3" a="1"/>
  <c r="H1049" i="3" a="1"/>
  <c r="J1049" i="3" a="1"/>
  <c r="K1048" i="3" a="1"/>
  <c r="E1052" i="3" a="1"/>
  <c r="J1049" i="3" l="1"/>
  <c r="H1049" i="3"/>
  <c r="I1049" i="3"/>
  <c r="G1049" i="3"/>
  <c r="K1048" i="3"/>
  <c r="L1048" i="3" s="1"/>
  <c r="F1051" i="3"/>
  <c r="O1050" i="3"/>
  <c r="N1050" i="3"/>
  <c r="E1052" i="3"/>
  <c r="M1052" i="3" s="1"/>
  <c r="A1053" i="3"/>
  <c r="B1054" i="3"/>
  <c r="G1050" i="3" a="1"/>
  <c r="H1050" i="3" a="1"/>
  <c r="J1050" i="3" a="1"/>
  <c r="I1050" i="3" a="1"/>
  <c r="K1049" i="3" a="1"/>
  <c r="E1053" i="3" a="1"/>
  <c r="I1050" i="3" l="1"/>
  <c r="J1050" i="3"/>
  <c r="H1050" i="3"/>
  <c r="G1050" i="3"/>
  <c r="K1049" i="3"/>
  <c r="L1049" i="3" s="1"/>
  <c r="O1051" i="3"/>
  <c r="N1051" i="3"/>
  <c r="F1052" i="3"/>
  <c r="E1053" i="3"/>
  <c r="M1053" i="3" s="1"/>
  <c r="B1055" i="3"/>
  <c r="A1054" i="3"/>
  <c r="H1051" i="3" a="1"/>
  <c r="G1051" i="3" a="1"/>
  <c r="I1051" i="3" a="1"/>
  <c r="J1051" i="3" a="1"/>
  <c r="K1050" i="3" a="1"/>
  <c r="E1054" i="3" a="1"/>
  <c r="K1050" i="3" l="1"/>
  <c r="L1050" i="3" s="1"/>
  <c r="J1051" i="3"/>
  <c r="I1051" i="3"/>
  <c r="G1051" i="3"/>
  <c r="H1051" i="3"/>
  <c r="N1052" i="3"/>
  <c r="O1052" i="3"/>
  <c r="F1053" i="3"/>
  <c r="E1054" i="3"/>
  <c r="M1054" i="3" s="1"/>
  <c r="B1056" i="3"/>
  <c r="A1055" i="3"/>
  <c r="H1052" i="3" a="1"/>
  <c r="J1052" i="3" a="1"/>
  <c r="G1052" i="3" a="1"/>
  <c r="I1052" i="3" a="1"/>
  <c r="K1051" i="3" a="1"/>
  <c r="E1055" i="3" a="1"/>
  <c r="I1052" i="3" l="1"/>
  <c r="G1052" i="3"/>
  <c r="J1052" i="3"/>
  <c r="K1051" i="3"/>
  <c r="L1051" i="3" s="1"/>
  <c r="H1052" i="3"/>
  <c r="F1054" i="3"/>
  <c r="N1053" i="3"/>
  <c r="O1053" i="3"/>
  <c r="E1055" i="3"/>
  <c r="M1055" i="3" s="1"/>
  <c r="A1056" i="3"/>
  <c r="B1057" i="3"/>
  <c r="J1053" i="3" a="1"/>
  <c r="H1053" i="3" a="1"/>
  <c r="I1053" i="3" a="1"/>
  <c r="G1053" i="3" a="1"/>
  <c r="K1052" i="3" a="1"/>
  <c r="E1056" i="3" a="1"/>
  <c r="G1053" i="3" l="1"/>
  <c r="I1053" i="3"/>
  <c r="H1053" i="3"/>
  <c r="K1052" i="3"/>
  <c r="L1052" i="3" s="1"/>
  <c r="J1053" i="3"/>
  <c r="F1055" i="3"/>
  <c r="N1054" i="3"/>
  <c r="O1054" i="3"/>
  <c r="E1056" i="3"/>
  <c r="M1056" i="3" s="1"/>
  <c r="A1057" i="3"/>
  <c r="B1058" i="3"/>
  <c r="H1054" i="3" a="1"/>
  <c r="J1054" i="3" a="1"/>
  <c r="G1054" i="3" a="1"/>
  <c r="I1054" i="3" a="1"/>
  <c r="K1053" i="3" a="1"/>
  <c r="E1057" i="3" a="1"/>
  <c r="I1054" i="3" l="1"/>
  <c r="G1054" i="3"/>
  <c r="J1054" i="3"/>
  <c r="K1053" i="3"/>
  <c r="L1053" i="3" s="1"/>
  <c r="H1054" i="3"/>
  <c r="F1056" i="3"/>
  <c r="N1055" i="3"/>
  <c r="O1055" i="3"/>
  <c r="E1057" i="3"/>
  <c r="M1057" i="3" s="1"/>
  <c r="A1058" i="3"/>
  <c r="B1059" i="3"/>
  <c r="I1055" i="3" a="1"/>
  <c r="H1055" i="3" a="1"/>
  <c r="J1055" i="3" a="1"/>
  <c r="G1055" i="3" a="1"/>
  <c r="K1054" i="3" a="1"/>
  <c r="E1058" i="3" a="1"/>
  <c r="J1055" i="3" l="1"/>
  <c r="G1055" i="3"/>
  <c r="H1055" i="3"/>
  <c r="I1055" i="3"/>
  <c r="K1054" i="3"/>
  <c r="L1054" i="3" s="1"/>
  <c r="O1056" i="3"/>
  <c r="N1056" i="3"/>
  <c r="F1057" i="3"/>
  <c r="E1058" i="3"/>
  <c r="M1058" i="3" s="1"/>
  <c r="B1060" i="3"/>
  <c r="A1059" i="3"/>
  <c r="G1056" i="3" a="1"/>
  <c r="J1056" i="3" a="1"/>
  <c r="H1056" i="3" a="1"/>
  <c r="I1056" i="3" a="1"/>
  <c r="K1055" i="3" a="1"/>
  <c r="E1059" i="3" a="1"/>
  <c r="I1056" i="3" l="1"/>
  <c r="H1056" i="3"/>
  <c r="J1056" i="3"/>
  <c r="G1056" i="3"/>
  <c r="K1055" i="3"/>
  <c r="L1055" i="3" s="1"/>
  <c r="O1057" i="3"/>
  <c r="N1057" i="3"/>
  <c r="F1058" i="3"/>
  <c r="E1059" i="3"/>
  <c r="M1059" i="3" s="1"/>
  <c r="A1060" i="3"/>
  <c r="B1061" i="3"/>
  <c r="I1057" i="3" a="1"/>
  <c r="H1057" i="3" a="1"/>
  <c r="G1057" i="3" a="1"/>
  <c r="J1057" i="3" a="1"/>
  <c r="K1056" i="3" a="1"/>
  <c r="E1060" i="3" a="1"/>
  <c r="J1057" i="3" l="1"/>
  <c r="G1057" i="3"/>
  <c r="K1056" i="3"/>
  <c r="L1056" i="3" s="1"/>
  <c r="H1057" i="3"/>
  <c r="I1057" i="3"/>
  <c r="F1059" i="3"/>
  <c r="N1058" i="3"/>
  <c r="O1058" i="3"/>
  <c r="E1060" i="3"/>
  <c r="M1060" i="3" s="1"/>
  <c r="B1062" i="3"/>
  <c r="A1061" i="3"/>
  <c r="H1058" i="3" a="1"/>
  <c r="J1058" i="3" a="1"/>
  <c r="G1058" i="3" a="1"/>
  <c r="I1058" i="3" a="1"/>
  <c r="K1057" i="3" a="1"/>
  <c r="E1061" i="3" a="1"/>
  <c r="I1058" i="3" l="1"/>
  <c r="G1058" i="3"/>
  <c r="J1058" i="3"/>
  <c r="H1058" i="3"/>
  <c r="K1057" i="3"/>
  <c r="L1057" i="3" s="1"/>
  <c r="N1059" i="3"/>
  <c r="O1059" i="3"/>
  <c r="F1060" i="3"/>
  <c r="E1061" i="3"/>
  <c r="M1061" i="3" s="1"/>
  <c r="A1062" i="3"/>
  <c r="B1063" i="3"/>
  <c r="J1059" i="3" a="1"/>
  <c r="G1059" i="3" a="1"/>
  <c r="I1059" i="3" a="1"/>
  <c r="H1059" i="3" a="1"/>
  <c r="K1058" i="3" a="1"/>
  <c r="E1062" i="3" a="1"/>
  <c r="H1059" i="3" l="1"/>
  <c r="I1059" i="3"/>
  <c r="K1058" i="3"/>
  <c r="L1058" i="3" s="1"/>
  <c r="G1059" i="3"/>
  <c r="J1059" i="3"/>
  <c r="F1061" i="3"/>
  <c r="N1060" i="3"/>
  <c r="O1060" i="3"/>
  <c r="E1062" i="3"/>
  <c r="M1062" i="3" s="1"/>
  <c r="B1064" i="3"/>
  <c r="A1063" i="3"/>
  <c r="I1060" i="3" a="1"/>
  <c r="H1060" i="3" a="1"/>
  <c r="G1060" i="3" a="1"/>
  <c r="J1060" i="3" a="1"/>
  <c r="K1059" i="3" a="1"/>
  <c r="E1063" i="3" a="1"/>
  <c r="J1060" i="3" l="1"/>
  <c r="G1060" i="3"/>
  <c r="H1060" i="3"/>
  <c r="K1059" i="3"/>
  <c r="L1059" i="3" s="1"/>
  <c r="I1060" i="3"/>
  <c r="N1061" i="3"/>
  <c r="F1062" i="3"/>
  <c r="O1061" i="3"/>
  <c r="E1063" i="3"/>
  <c r="M1063" i="3" s="1"/>
  <c r="A1064" i="3"/>
  <c r="B1065" i="3"/>
  <c r="H1061" i="3" a="1"/>
  <c r="J1061" i="3" a="1"/>
  <c r="I1061" i="3" a="1"/>
  <c r="G1061" i="3" a="1"/>
  <c r="K1060" i="3" a="1"/>
  <c r="E1064" i="3" a="1"/>
  <c r="G1061" i="3" l="1"/>
  <c r="I1061" i="3"/>
  <c r="J1061" i="3"/>
  <c r="H1061" i="3"/>
  <c r="K1060" i="3"/>
  <c r="L1060" i="3" s="1"/>
  <c r="F1063" i="3"/>
  <c r="O1062" i="3"/>
  <c r="N1062" i="3"/>
  <c r="E1064" i="3"/>
  <c r="M1064" i="3" s="1"/>
  <c r="A1065" i="3"/>
  <c r="B1066" i="3"/>
  <c r="G1062" i="3" a="1"/>
  <c r="I1062" i="3" a="1"/>
  <c r="H1062" i="3" a="1"/>
  <c r="J1062" i="3" a="1"/>
  <c r="K1061" i="3" a="1"/>
  <c r="E1065" i="3" a="1"/>
  <c r="H1062" i="3" l="1"/>
  <c r="J1062" i="3"/>
  <c r="I1062" i="3"/>
  <c r="K1061" i="3"/>
  <c r="L1061" i="3" s="1"/>
  <c r="G1062" i="3"/>
  <c r="F1064" i="3"/>
  <c r="O1063" i="3"/>
  <c r="N1063" i="3"/>
  <c r="E1065" i="3"/>
  <c r="M1065" i="3" s="1"/>
  <c r="B1067" i="3"/>
  <c r="A1066" i="3"/>
  <c r="G1063" i="3" a="1"/>
  <c r="I1063" i="3" a="1"/>
  <c r="J1063" i="3" a="1"/>
  <c r="H1063" i="3" a="1"/>
  <c r="K1062" i="3" a="1"/>
  <c r="E1066" i="3" a="1"/>
  <c r="H1063" i="3" l="1"/>
  <c r="J1063" i="3"/>
  <c r="I1063" i="3"/>
  <c r="K1062" i="3"/>
  <c r="L1062" i="3" s="1"/>
  <c r="G1063" i="3"/>
  <c r="F1065" i="3"/>
  <c r="L1065" i="3" s="1"/>
  <c r="O1064" i="3"/>
  <c r="N1064" i="3"/>
  <c r="E1066" i="3"/>
  <c r="M1066" i="3" s="1"/>
  <c r="B1068" i="3"/>
  <c r="A1067" i="3"/>
  <c r="H1064" i="3" a="1"/>
  <c r="I1064" i="3" a="1"/>
  <c r="G1064" i="3" a="1"/>
  <c r="J1064" i="3" a="1"/>
  <c r="K1063" i="3" a="1"/>
  <c r="E1067" i="3" a="1"/>
  <c r="G1064" i="3" l="1"/>
  <c r="J1064" i="3"/>
  <c r="I1064" i="3"/>
  <c r="K1063" i="3"/>
  <c r="L1063" i="3" s="1"/>
  <c r="H1064" i="3"/>
  <c r="F1066" i="3"/>
  <c r="L1066" i="3" s="1"/>
  <c r="O1065" i="3"/>
  <c r="N1065" i="3"/>
  <c r="E1067" i="3"/>
  <c r="M1067" i="3" s="1"/>
  <c r="A1068" i="3"/>
  <c r="B1069" i="3"/>
  <c r="G1065" i="3" a="1"/>
  <c r="J1065" i="3" a="1"/>
  <c r="H1065" i="3" a="1"/>
  <c r="I1065" i="3" a="1"/>
  <c r="K1064" i="3" a="1"/>
  <c r="E1068" i="3" a="1"/>
  <c r="I1065" i="3" l="1"/>
  <c r="H1065" i="3"/>
  <c r="J1065" i="3"/>
  <c r="K1064" i="3"/>
  <c r="L1064" i="3" s="1"/>
  <c r="G1065" i="3"/>
  <c r="F1067" i="3"/>
  <c r="L1067" i="3" s="1"/>
  <c r="N1066" i="3"/>
  <c r="O1066" i="3"/>
  <c r="E1068" i="3"/>
  <c r="M1068" i="3" s="1"/>
  <c r="B1070" i="3"/>
  <c r="A1069" i="3"/>
  <c r="J1066" i="3" a="1"/>
  <c r="K1065" i="3" a="1"/>
  <c r="H1066" i="3" a="1"/>
  <c r="I1066" i="3" a="1"/>
  <c r="G1066" i="3" a="1"/>
  <c r="E1069" i="3" a="1"/>
  <c r="G1066" i="3" l="1"/>
  <c r="I1066" i="3"/>
  <c r="H1066" i="3"/>
  <c r="K1065" i="3"/>
  <c r="J1066" i="3"/>
  <c r="F1068" i="3"/>
  <c r="N1067" i="3"/>
  <c r="O1067" i="3"/>
  <c r="E1069" i="3"/>
  <c r="M1069" i="3" s="1"/>
  <c r="B1071" i="3"/>
  <c r="A1070" i="3"/>
  <c r="J1067" i="3" a="1"/>
  <c r="I1067" i="3" a="1"/>
  <c r="K1066" i="3" a="1"/>
  <c r="H1067" i="3" a="1"/>
  <c r="G1067" i="3" a="1"/>
  <c r="E1070" i="3" a="1"/>
  <c r="G1067" i="3" l="1"/>
  <c r="H1067" i="3"/>
  <c r="K1066" i="3"/>
  <c r="I1067" i="3"/>
  <c r="J1067" i="3"/>
  <c r="O1068" i="3"/>
  <c r="F1069" i="3"/>
  <c r="N1068" i="3"/>
  <c r="E1070" i="3"/>
  <c r="M1070" i="3" s="1"/>
  <c r="A1071" i="3"/>
  <c r="B1072" i="3"/>
  <c r="K1067" i="3" a="1"/>
  <c r="G1068" i="3" a="1"/>
  <c r="H1068" i="3" a="1"/>
  <c r="J1068" i="3" a="1"/>
  <c r="I1068" i="3" a="1"/>
  <c r="E1071" i="3" a="1"/>
  <c r="I1068" i="3" l="1"/>
  <c r="K1067" i="3"/>
  <c r="J1068" i="3"/>
  <c r="H1068" i="3"/>
  <c r="G1068" i="3"/>
  <c r="F1070" i="3"/>
  <c r="O1069" i="3"/>
  <c r="N1069" i="3"/>
  <c r="E1071" i="3"/>
  <c r="M1071" i="3" s="1"/>
  <c r="A1072" i="3"/>
  <c r="B1073" i="3"/>
  <c r="G1069" i="3" a="1"/>
  <c r="H1069" i="3" a="1"/>
  <c r="J1069" i="3" a="1"/>
  <c r="I1069" i="3" a="1"/>
  <c r="K1068" i="3" a="1"/>
  <c r="E1072" i="3" a="1"/>
  <c r="I1069" i="3" l="1"/>
  <c r="J1069" i="3"/>
  <c r="H1069" i="3"/>
  <c r="K1068" i="3"/>
  <c r="L1068" i="3" s="1"/>
  <c r="G1069" i="3"/>
  <c r="F1071" i="3"/>
  <c r="O1070" i="3"/>
  <c r="N1070" i="3"/>
  <c r="E1072" i="3"/>
  <c r="M1072" i="3" s="1"/>
  <c r="B1074" i="3"/>
  <c r="A1073" i="3"/>
  <c r="G1070" i="3" a="1"/>
  <c r="J1070" i="3" a="1"/>
  <c r="I1070" i="3" a="1"/>
  <c r="H1070" i="3" a="1"/>
  <c r="K1069" i="3" a="1"/>
  <c r="E1073" i="3" a="1"/>
  <c r="H1070" i="3" l="1"/>
  <c r="I1070" i="3"/>
  <c r="J1070" i="3"/>
  <c r="K1069" i="3"/>
  <c r="L1069" i="3" s="1"/>
  <c r="G1070" i="3"/>
  <c r="O1071" i="3"/>
  <c r="F1072" i="3"/>
  <c r="N1071" i="3"/>
  <c r="E1073" i="3"/>
  <c r="M1073" i="3" s="1"/>
  <c r="A1074" i="3"/>
  <c r="B1075" i="3"/>
  <c r="J1071" i="3" a="1"/>
  <c r="G1071" i="3" a="1"/>
  <c r="I1071" i="3" a="1"/>
  <c r="H1071" i="3" a="1"/>
  <c r="K1070" i="3" a="1"/>
  <c r="E1074" i="3" a="1"/>
  <c r="H1071" i="3" l="1"/>
  <c r="I1071" i="3"/>
  <c r="G1071" i="3"/>
  <c r="K1070" i="3"/>
  <c r="L1070" i="3" s="1"/>
  <c r="J1071" i="3"/>
  <c r="F1073" i="3"/>
  <c r="N1072" i="3"/>
  <c r="O1072" i="3"/>
  <c r="E1074" i="3"/>
  <c r="M1074" i="3" s="1"/>
  <c r="A1075" i="3"/>
  <c r="B1076" i="3"/>
  <c r="H1072" i="3" a="1"/>
  <c r="I1072" i="3" a="1"/>
  <c r="G1072" i="3" a="1"/>
  <c r="J1072" i="3" a="1"/>
  <c r="K1071" i="3" a="1"/>
  <c r="E1075" i="3" a="1"/>
  <c r="J1072" i="3" l="1"/>
  <c r="G1072" i="3"/>
  <c r="K1071" i="3"/>
  <c r="L1071" i="3" s="1"/>
  <c r="I1072" i="3"/>
  <c r="H1072" i="3"/>
  <c r="F1074" i="3"/>
  <c r="N1073" i="3"/>
  <c r="O1073" i="3"/>
  <c r="E1075" i="3"/>
  <c r="M1075" i="3" s="1"/>
  <c r="B1077" i="3"/>
  <c r="A1076" i="3"/>
  <c r="J1073" i="3" a="1"/>
  <c r="G1073" i="3" a="1"/>
  <c r="H1073" i="3" a="1"/>
  <c r="I1073" i="3" a="1"/>
  <c r="K1072" i="3" a="1"/>
  <c r="E1076" i="3" a="1"/>
  <c r="I1073" i="3" l="1"/>
  <c r="H1073" i="3"/>
  <c r="G1073" i="3"/>
  <c r="J1073" i="3"/>
  <c r="K1072" i="3"/>
  <c r="L1072" i="3" s="1"/>
  <c r="N1074" i="3"/>
  <c r="F1075" i="3"/>
  <c r="O1074" i="3"/>
  <c r="E1076" i="3"/>
  <c r="M1076" i="3" s="1"/>
  <c r="B1078" i="3"/>
  <c r="A1077" i="3"/>
  <c r="H1074" i="3" a="1"/>
  <c r="I1074" i="3" a="1"/>
  <c r="G1074" i="3" a="1"/>
  <c r="J1074" i="3" a="1"/>
  <c r="K1073" i="3" a="1"/>
  <c r="E1077" i="3" a="1"/>
  <c r="J1074" i="3" l="1"/>
  <c r="G1074" i="3"/>
  <c r="K1073" i="3"/>
  <c r="L1073" i="3" s="1"/>
  <c r="I1074" i="3"/>
  <c r="H1074" i="3"/>
  <c r="N1075" i="3"/>
  <c r="F1076" i="3"/>
  <c r="O1075" i="3"/>
  <c r="E1077" i="3"/>
  <c r="M1077" i="3" s="1"/>
  <c r="A1078" i="3"/>
  <c r="B1079" i="3"/>
  <c r="I1075" i="3" a="1"/>
  <c r="G1075" i="3" a="1"/>
  <c r="J1075" i="3" a="1"/>
  <c r="H1075" i="3" a="1"/>
  <c r="K1074" i="3" a="1"/>
  <c r="E1078" i="3" a="1"/>
  <c r="H1075" i="3" l="1"/>
  <c r="J1075" i="3"/>
  <c r="G1075" i="3"/>
  <c r="I1075" i="3"/>
  <c r="K1074" i="3"/>
  <c r="L1074" i="3" s="1"/>
  <c r="N1076" i="3"/>
  <c r="F1077" i="3"/>
  <c r="O1076" i="3"/>
  <c r="E1078" i="3"/>
  <c r="M1078" i="3" s="1"/>
  <c r="B1080" i="3"/>
  <c r="A1079" i="3"/>
  <c r="G1076" i="3" a="1"/>
  <c r="H1076" i="3" a="1"/>
  <c r="J1076" i="3" a="1"/>
  <c r="I1076" i="3" a="1"/>
  <c r="K1075" i="3" a="1"/>
  <c r="E1079" i="3" a="1"/>
  <c r="I1076" i="3" l="1"/>
  <c r="J1076" i="3"/>
  <c r="H1076" i="3"/>
  <c r="K1075" i="3"/>
  <c r="L1075" i="3" s="1"/>
  <c r="G1076" i="3"/>
  <c r="N1077" i="3"/>
  <c r="F1078" i="3"/>
  <c r="O1077" i="3"/>
  <c r="E1079" i="3"/>
  <c r="M1079" i="3" s="1"/>
  <c r="A1080" i="3"/>
  <c r="B1081" i="3"/>
  <c r="J1077" i="3" a="1"/>
  <c r="I1077" i="3" a="1"/>
  <c r="H1077" i="3" a="1"/>
  <c r="G1077" i="3" a="1"/>
  <c r="K1076" i="3" a="1"/>
  <c r="E1080" i="3" a="1"/>
  <c r="G1077" i="3" l="1"/>
  <c r="H1077" i="3"/>
  <c r="I1077" i="3"/>
  <c r="K1076" i="3"/>
  <c r="L1076" i="3" s="1"/>
  <c r="J1077" i="3"/>
  <c r="N1078" i="3"/>
  <c r="F1079" i="3"/>
  <c r="O1078" i="3"/>
  <c r="E1080" i="3"/>
  <c r="M1080" i="3" s="1"/>
  <c r="A1081" i="3"/>
  <c r="B1082" i="3"/>
  <c r="J1078" i="3" a="1"/>
  <c r="G1078" i="3" a="1"/>
  <c r="H1078" i="3" a="1"/>
  <c r="I1078" i="3" a="1"/>
  <c r="K1077" i="3" a="1"/>
  <c r="E1081" i="3" a="1"/>
  <c r="H1078" i="3" l="1"/>
  <c r="I1078" i="3"/>
  <c r="G1078" i="3"/>
  <c r="K1077" i="3"/>
  <c r="L1077" i="3" s="1"/>
  <c r="J1078" i="3"/>
  <c r="N1079" i="3"/>
  <c r="F1080" i="3"/>
  <c r="O1079" i="3"/>
  <c r="E1081" i="3"/>
  <c r="M1081" i="3" s="1"/>
  <c r="A1082" i="3"/>
  <c r="B1083" i="3"/>
  <c r="H1079" i="3" a="1"/>
  <c r="I1079" i="3" a="1"/>
  <c r="G1079" i="3" a="1"/>
  <c r="J1079" i="3" a="1"/>
  <c r="K1078" i="3" a="1"/>
  <c r="E1082" i="3" a="1"/>
  <c r="J1079" i="3" l="1"/>
  <c r="G1079" i="3"/>
  <c r="K1078" i="3"/>
  <c r="L1078" i="3" s="1"/>
  <c r="I1079" i="3"/>
  <c r="H1079" i="3"/>
  <c r="N1080" i="3"/>
  <c r="O1080" i="3"/>
  <c r="F1081" i="3"/>
  <c r="E1082" i="3"/>
  <c r="M1082" i="3" s="1"/>
  <c r="B1084" i="3"/>
  <c r="A1083" i="3"/>
  <c r="H1080" i="3" a="1"/>
  <c r="I1080" i="3" a="1"/>
  <c r="J1080" i="3" a="1"/>
  <c r="G1080" i="3" a="1"/>
  <c r="K1079" i="3" a="1"/>
  <c r="E1083" i="3" a="1"/>
  <c r="G1080" i="3" l="1"/>
  <c r="J1080" i="3"/>
  <c r="I1080" i="3"/>
  <c r="H1080" i="3"/>
  <c r="K1079" i="3"/>
  <c r="L1079" i="3" s="1"/>
  <c r="F1082" i="3"/>
  <c r="O1081" i="3"/>
  <c r="N1081" i="3"/>
  <c r="E1083" i="3"/>
  <c r="M1083" i="3" s="1"/>
  <c r="B1085" i="3"/>
  <c r="A1084" i="3"/>
  <c r="I1081" i="3" a="1"/>
  <c r="G1081" i="3" a="1"/>
  <c r="J1081" i="3" a="1"/>
  <c r="H1081" i="3" a="1"/>
  <c r="K1080" i="3" a="1"/>
  <c r="E1084" i="3" a="1"/>
  <c r="H1081" i="3" l="1"/>
  <c r="J1081" i="3"/>
  <c r="G1081" i="3"/>
  <c r="K1080" i="3"/>
  <c r="L1080" i="3" s="1"/>
  <c r="I1081" i="3"/>
  <c r="N1082" i="3"/>
  <c r="F1083" i="3"/>
  <c r="O1082" i="3"/>
  <c r="E1084" i="3"/>
  <c r="M1084" i="3" s="1"/>
  <c r="B1086" i="3"/>
  <c r="A1085" i="3"/>
  <c r="H1082" i="3" a="1"/>
  <c r="I1082" i="3" a="1"/>
  <c r="G1082" i="3" a="1"/>
  <c r="J1082" i="3" a="1"/>
  <c r="K1081" i="3" a="1"/>
  <c r="E1085" i="3" a="1"/>
  <c r="J1082" i="3" l="1"/>
  <c r="G1082" i="3"/>
  <c r="I1082" i="3"/>
  <c r="K1081" i="3"/>
  <c r="L1081" i="3" s="1"/>
  <c r="H1082" i="3"/>
  <c r="N1083" i="3"/>
  <c r="O1083" i="3"/>
  <c r="F1084" i="3"/>
  <c r="E1085" i="3"/>
  <c r="M1085" i="3" s="1"/>
  <c r="A1086" i="3"/>
  <c r="B1087" i="3"/>
  <c r="G1083" i="3" a="1"/>
  <c r="J1083" i="3" a="1"/>
  <c r="H1083" i="3" a="1"/>
  <c r="I1083" i="3" a="1"/>
  <c r="K1082" i="3" a="1"/>
  <c r="E1086" i="3" a="1"/>
  <c r="I1083" i="3" l="1"/>
  <c r="H1083" i="3"/>
  <c r="J1083" i="3"/>
  <c r="G1083" i="3"/>
  <c r="K1082" i="3"/>
  <c r="L1082" i="3" s="1"/>
  <c r="F1085" i="3"/>
  <c r="N1084" i="3"/>
  <c r="O1084" i="3"/>
  <c r="E1086" i="3"/>
  <c r="M1086" i="3" s="1"/>
  <c r="A1087" i="3"/>
  <c r="B1088" i="3"/>
  <c r="J1084" i="3" a="1"/>
  <c r="H1084" i="3" a="1"/>
  <c r="G1084" i="3" a="1"/>
  <c r="I1084" i="3" a="1"/>
  <c r="K1083" i="3" a="1"/>
  <c r="E1087" i="3" a="1"/>
  <c r="G1084" i="3" l="1"/>
  <c r="I1084" i="3"/>
  <c r="H1084" i="3"/>
  <c r="J1084" i="3"/>
  <c r="K1083" i="3"/>
  <c r="L1083" i="3" s="1"/>
  <c r="F1086" i="3"/>
  <c r="N1085" i="3"/>
  <c r="O1085" i="3"/>
  <c r="E1087" i="3"/>
  <c r="M1087" i="3" s="1"/>
  <c r="A1088" i="3"/>
  <c r="B1089" i="3"/>
  <c r="I1085" i="3" a="1"/>
  <c r="H1085" i="3" a="1"/>
  <c r="G1085" i="3" a="1"/>
  <c r="J1085" i="3" a="1"/>
  <c r="K1084" i="3" a="1"/>
  <c r="E1088" i="3" a="1"/>
  <c r="J1085" i="3" l="1"/>
  <c r="G1085" i="3"/>
  <c r="K1084" i="3"/>
  <c r="L1084" i="3" s="1"/>
  <c r="H1085" i="3"/>
  <c r="I1085" i="3"/>
  <c r="F1087" i="3"/>
  <c r="O1086" i="3"/>
  <c r="N1086" i="3"/>
  <c r="E1088" i="3"/>
  <c r="M1088" i="3" s="1"/>
  <c r="B1090" i="3"/>
  <c r="A1089" i="3"/>
  <c r="I1086" i="3" a="1"/>
  <c r="H1086" i="3" a="1"/>
  <c r="G1086" i="3" a="1"/>
  <c r="J1086" i="3" a="1"/>
  <c r="K1085" i="3" a="1"/>
  <c r="E1089" i="3" a="1"/>
  <c r="J1086" i="3" l="1"/>
  <c r="G1086" i="3"/>
  <c r="H1086" i="3"/>
  <c r="I1086" i="3"/>
  <c r="K1085" i="3"/>
  <c r="L1085" i="3" s="1"/>
  <c r="N1087" i="3"/>
  <c r="O1087" i="3"/>
  <c r="F1088" i="3"/>
  <c r="E1089" i="3"/>
  <c r="M1089" i="3" s="1"/>
  <c r="B1091" i="3"/>
  <c r="A1090" i="3"/>
  <c r="H1087" i="3" a="1"/>
  <c r="I1087" i="3" a="1"/>
  <c r="G1087" i="3" a="1"/>
  <c r="J1087" i="3" a="1"/>
  <c r="K1086" i="3" a="1"/>
  <c r="E1090" i="3" a="1"/>
  <c r="J1087" i="3" l="1"/>
  <c r="G1087" i="3"/>
  <c r="I1087" i="3"/>
  <c r="H1087" i="3"/>
  <c r="K1086" i="3"/>
  <c r="L1086" i="3" s="1"/>
  <c r="N1088" i="3"/>
  <c r="O1088" i="3"/>
  <c r="F1089" i="3"/>
  <c r="E1090" i="3"/>
  <c r="M1090" i="3" s="1"/>
  <c r="B1092" i="3"/>
  <c r="A1091" i="3"/>
  <c r="H1088" i="3" a="1"/>
  <c r="G1088" i="3" a="1"/>
  <c r="J1088" i="3" a="1"/>
  <c r="I1088" i="3" a="1"/>
  <c r="K1087" i="3" a="1"/>
  <c r="E1091" i="3" a="1"/>
  <c r="I1088" i="3" l="1"/>
  <c r="J1088" i="3"/>
  <c r="G1088" i="3"/>
  <c r="H1088" i="3"/>
  <c r="K1087" i="3"/>
  <c r="L1087" i="3" s="1"/>
  <c r="F1090" i="3"/>
  <c r="O1089" i="3"/>
  <c r="N1089" i="3"/>
  <c r="E1091" i="3"/>
  <c r="M1091" i="3" s="1"/>
  <c r="A1092" i="3"/>
  <c r="B1093" i="3"/>
  <c r="G1089" i="3" a="1"/>
  <c r="I1089" i="3" a="1"/>
  <c r="K1088" i="3" a="1"/>
  <c r="H1089" i="3" a="1"/>
  <c r="J1089" i="3" a="1"/>
  <c r="E1092" i="3" a="1"/>
  <c r="H1089" i="3" l="1"/>
  <c r="J1089" i="3"/>
  <c r="K1088" i="3"/>
  <c r="L1088" i="3" s="1"/>
  <c r="I1089" i="3"/>
  <c r="G1089" i="3"/>
  <c r="F1091" i="3"/>
  <c r="N1090" i="3"/>
  <c r="O1090" i="3"/>
  <c r="E1092" i="3"/>
  <c r="M1092" i="3" s="1"/>
  <c r="B1094" i="3"/>
  <c r="A1093" i="3"/>
  <c r="J1090" i="3" a="1"/>
  <c r="G1090" i="3" a="1"/>
  <c r="H1090" i="3" a="1"/>
  <c r="I1090" i="3" a="1"/>
  <c r="K1089" i="3" a="1"/>
  <c r="E1093" i="3" a="1"/>
  <c r="I1090" i="3" l="1"/>
  <c r="H1090" i="3"/>
  <c r="G1090" i="3"/>
  <c r="K1089" i="3"/>
  <c r="L1089" i="3" s="1"/>
  <c r="J1090" i="3"/>
  <c r="F1092" i="3"/>
  <c r="N1091" i="3"/>
  <c r="O1091" i="3"/>
  <c r="E1093" i="3"/>
  <c r="M1093" i="3" s="1"/>
  <c r="A1094" i="3"/>
  <c r="B1095" i="3"/>
  <c r="H1091" i="3" a="1"/>
  <c r="I1091" i="3" a="1"/>
  <c r="J1091" i="3" a="1"/>
  <c r="G1091" i="3" a="1"/>
  <c r="K1090" i="3" a="1"/>
  <c r="E1094" i="3" a="1"/>
  <c r="G1091" i="3" l="1"/>
  <c r="J1091" i="3"/>
  <c r="I1091" i="3"/>
  <c r="K1090" i="3"/>
  <c r="L1090" i="3" s="1"/>
  <c r="H1091" i="3"/>
  <c r="F1093" i="3"/>
  <c r="O1092" i="3"/>
  <c r="N1092" i="3"/>
  <c r="E1094" i="3"/>
  <c r="M1094" i="3" s="1"/>
  <c r="A1095" i="3"/>
  <c r="B1096" i="3"/>
  <c r="H1092" i="3" a="1"/>
  <c r="J1092" i="3" a="1"/>
  <c r="I1092" i="3" a="1"/>
  <c r="G1092" i="3" a="1"/>
  <c r="K1091" i="3" a="1"/>
  <c r="E1095" i="3" a="1"/>
  <c r="G1092" i="3" l="1"/>
  <c r="I1092" i="3"/>
  <c r="J1092" i="3"/>
  <c r="K1091" i="3"/>
  <c r="L1091" i="3" s="1"/>
  <c r="H1092" i="3"/>
  <c r="N1093" i="3"/>
  <c r="O1093" i="3"/>
  <c r="F1094" i="3"/>
  <c r="E1095" i="3"/>
  <c r="M1095" i="3" s="1"/>
  <c r="A1096" i="3"/>
  <c r="B1097" i="3"/>
  <c r="I1093" i="3" a="1"/>
  <c r="G1093" i="3" a="1"/>
  <c r="J1093" i="3" a="1"/>
  <c r="H1093" i="3" a="1"/>
  <c r="K1092" i="3" a="1"/>
  <c r="E1096" i="3" a="1"/>
  <c r="H1093" i="3" l="1"/>
  <c r="J1093" i="3"/>
  <c r="K1092" i="3"/>
  <c r="L1092" i="3" s="1"/>
  <c r="G1093" i="3"/>
  <c r="I1093" i="3"/>
  <c r="F1095" i="3"/>
  <c r="O1094" i="3"/>
  <c r="N1094" i="3"/>
  <c r="E1096" i="3"/>
  <c r="M1096" i="3" s="1"/>
  <c r="A1097" i="3"/>
  <c r="B1098" i="3"/>
  <c r="G1094" i="3" a="1"/>
  <c r="J1094" i="3" a="1"/>
  <c r="H1094" i="3" a="1"/>
  <c r="I1094" i="3" a="1"/>
  <c r="K1093" i="3" a="1"/>
  <c r="E1097" i="3" a="1"/>
  <c r="I1094" i="3" l="1"/>
  <c r="H1094" i="3"/>
  <c r="J1094" i="3"/>
  <c r="K1093" i="3"/>
  <c r="L1093" i="3" s="1"/>
  <c r="G1094" i="3"/>
  <c r="F1096" i="3"/>
  <c r="O1095" i="3"/>
  <c r="N1095" i="3"/>
  <c r="E1097" i="3"/>
  <c r="M1097" i="3" s="1"/>
  <c r="B1099" i="3"/>
  <c r="A1098" i="3"/>
  <c r="G1095" i="3" a="1"/>
  <c r="I1095" i="3" a="1"/>
  <c r="H1095" i="3" a="1"/>
  <c r="J1095" i="3" a="1"/>
  <c r="K1094" i="3" a="1"/>
  <c r="E1098" i="3" a="1"/>
  <c r="J1095" i="3" l="1"/>
  <c r="H1095" i="3"/>
  <c r="I1095" i="3"/>
  <c r="K1094" i="3"/>
  <c r="L1094" i="3" s="1"/>
  <c r="G1095" i="3"/>
  <c r="F1097" i="3"/>
  <c r="N1096" i="3"/>
  <c r="O1096" i="3"/>
  <c r="E1098" i="3"/>
  <c r="M1098" i="3" s="1"/>
  <c r="A1099" i="3"/>
  <c r="B1100" i="3"/>
  <c r="J1096" i="3" a="1"/>
  <c r="G1096" i="3" a="1"/>
  <c r="I1096" i="3" a="1"/>
  <c r="H1096" i="3" a="1"/>
  <c r="K1095" i="3" a="1"/>
  <c r="E1099" i="3" a="1"/>
  <c r="H1096" i="3" l="1"/>
  <c r="I1096" i="3"/>
  <c r="G1096" i="3"/>
  <c r="J1096" i="3"/>
  <c r="K1095" i="3"/>
  <c r="L1095" i="3" s="1"/>
  <c r="F1098" i="3"/>
  <c r="N1097" i="3"/>
  <c r="O1097" i="3"/>
  <c r="E1099" i="3"/>
  <c r="M1099" i="3" s="1"/>
  <c r="B1101" i="3"/>
  <c r="A1100" i="3"/>
  <c r="H1097" i="3" a="1"/>
  <c r="G1097" i="3" a="1"/>
  <c r="K1096" i="3" a="1"/>
  <c r="J1097" i="3" a="1"/>
  <c r="I1097" i="3" a="1"/>
  <c r="E1100" i="3" a="1"/>
  <c r="I1097" i="3" l="1"/>
  <c r="J1097" i="3"/>
  <c r="G1097" i="3"/>
  <c r="H1097" i="3"/>
  <c r="K1096" i="3"/>
  <c r="L1096" i="3" s="1"/>
  <c r="N1098" i="3"/>
  <c r="O1098" i="3"/>
  <c r="F1099" i="3"/>
  <c r="E1100" i="3"/>
  <c r="M1100" i="3" s="1"/>
  <c r="B1102" i="3"/>
  <c r="A1101" i="3"/>
  <c r="G1098" i="3" a="1"/>
  <c r="K1097" i="3" a="1"/>
  <c r="H1098" i="3" a="1"/>
  <c r="I1098" i="3" a="1"/>
  <c r="J1098" i="3" a="1"/>
  <c r="E1101" i="3" a="1"/>
  <c r="J1098" i="3" l="1"/>
  <c r="I1098" i="3"/>
  <c r="H1098" i="3"/>
  <c r="K1097" i="3"/>
  <c r="G1098" i="3"/>
  <c r="L1097" i="3"/>
  <c r="N1099" i="3"/>
  <c r="O1099" i="3"/>
  <c r="F1100" i="3"/>
  <c r="E1101" i="3"/>
  <c r="M1101" i="3" s="1"/>
  <c r="A1102" i="3"/>
  <c r="B1103" i="3"/>
  <c r="K1098" i="3" a="1"/>
  <c r="H1099" i="3" a="1"/>
  <c r="I1099" i="3" a="1"/>
  <c r="G1099" i="3" a="1"/>
  <c r="J1099" i="3" a="1"/>
  <c r="E1102" i="3" a="1"/>
  <c r="K1098" i="3" l="1"/>
  <c r="L1098" i="3"/>
  <c r="J1099" i="3"/>
  <c r="G1099" i="3"/>
  <c r="I1099" i="3"/>
  <c r="H1099" i="3"/>
  <c r="F1101" i="3"/>
  <c r="O1100" i="3"/>
  <c r="N1100" i="3"/>
  <c r="E1102" i="3"/>
  <c r="M1102" i="3" s="1"/>
  <c r="A1103" i="3"/>
  <c r="B1104" i="3"/>
  <c r="I1100" i="3" a="1"/>
  <c r="J1100" i="3" a="1"/>
  <c r="G1100" i="3" a="1"/>
  <c r="H1100" i="3" a="1"/>
  <c r="K1099" i="3" a="1"/>
  <c r="E1103" i="3" a="1"/>
  <c r="H1100" i="3" l="1"/>
  <c r="J1100" i="3"/>
  <c r="G1100" i="3"/>
  <c r="I1100" i="3"/>
  <c r="K1099" i="3"/>
  <c r="L1099" i="3" s="1"/>
  <c r="F1102" i="3"/>
  <c r="O1101" i="3"/>
  <c r="N1101" i="3"/>
  <c r="E1103" i="3"/>
  <c r="M1103" i="3" s="1"/>
  <c r="A1104" i="3"/>
  <c r="B1105" i="3"/>
  <c r="J1101" i="3" a="1"/>
  <c r="I1101" i="3" a="1"/>
  <c r="H1101" i="3" a="1"/>
  <c r="G1101" i="3" a="1"/>
  <c r="K1100" i="3" a="1"/>
  <c r="E1104" i="3" a="1"/>
  <c r="G1101" i="3" l="1"/>
  <c r="H1101" i="3"/>
  <c r="I1101" i="3"/>
  <c r="K1100" i="3"/>
  <c r="L1100" i="3" s="1"/>
  <c r="J1101" i="3"/>
  <c r="F1103" i="3"/>
  <c r="N1102" i="3"/>
  <c r="O1102" i="3"/>
  <c r="E1104" i="3"/>
  <c r="M1104" i="3" s="1"/>
  <c r="B1106" i="3"/>
  <c r="A1105" i="3"/>
  <c r="J1102" i="3" a="1"/>
  <c r="I1102" i="3" a="1"/>
  <c r="K1101" i="3" a="1"/>
  <c r="G1102" i="3" a="1"/>
  <c r="H1102" i="3" a="1"/>
  <c r="E1105" i="3" a="1"/>
  <c r="H1102" i="3" l="1"/>
  <c r="G1102" i="3"/>
  <c r="I1102" i="3"/>
  <c r="J1102" i="3"/>
  <c r="K1101" i="3"/>
  <c r="L1101" i="3" s="1"/>
  <c r="N1103" i="3"/>
  <c r="F1104" i="3"/>
  <c r="O1103" i="3"/>
  <c r="E1105" i="3"/>
  <c r="M1105" i="3" s="1"/>
  <c r="A1106" i="3"/>
  <c r="B1107" i="3"/>
  <c r="J1103" i="3" a="1"/>
  <c r="H1103" i="3" a="1"/>
  <c r="K1102" i="3" a="1"/>
  <c r="G1103" i="3" a="1"/>
  <c r="I1103" i="3" a="1"/>
  <c r="E1106" i="3" a="1"/>
  <c r="I1103" i="3" l="1"/>
  <c r="G1103" i="3"/>
  <c r="K1102" i="3"/>
  <c r="H1103" i="3"/>
  <c r="J1103" i="3"/>
  <c r="L1102" i="3"/>
  <c r="F1105" i="3"/>
  <c r="O1104" i="3"/>
  <c r="N1104" i="3"/>
  <c r="E1106" i="3"/>
  <c r="M1106" i="3" s="1"/>
  <c r="B1108" i="3"/>
  <c r="A1107" i="3"/>
  <c r="J1104" i="3" a="1"/>
  <c r="K1103" i="3" a="1"/>
  <c r="I1104" i="3" a="1"/>
  <c r="H1104" i="3" a="1"/>
  <c r="G1104" i="3" a="1"/>
  <c r="E1107" i="3" a="1"/>
  <c r="G1104" i="3" l="1"/>
  <c r="H1104" i="3"/>
  <c r="I1104" i="3"/>
  <c r="K1103" i="3"/>
  <c r="J1104" i="3"/>
  <c r="L1103" i="3"/>
  <c r="F1106" i="3"/>
  <c r="O1105" i="3"/>
  <c r="N1105" i="3"/>
  <c r="E1107" i="3"/>
  <c r="M1107" i="3" s="1"/>
  <c r="A1108" i="3"/>
  <c r="B1109" i="3"/>
  <c r="G1105" i="3" a="1"/>
  <c r="K1104" i="3" a="1"/>
  <c r="I1105" i="3" a="1"/>
  <c r="J1105" i="3" a="1"/>
  <c r="H1105" i="3" a="1"/>
  <c r="E1108" i="3" a="1"/>
  <c r="H1105" i="3" l="1"/>
  <c r="J1105" i="3"/>
  <c r="I1105" i="3"/>
  <c r="K1104" i="3"/>
  <c r="G1105" i="3"/>
  <c r="L1104" i="3"/>
  <c r="F1107" i="3"/>
  <c r="O1106" i="3"/>
  <c r="N1106" i="3"/>
  <c r="E1108" i="3"/>
  <c r="M1108" i="3" s="1"/>
  <c r="A1109" i="3"/>
  <c r="B1110" i="3"/>
  <c r="G1106" i="3" a="1"/>
  <c r="K1105" i="3" a="1"/>
  <c r="I1106" i="3" a="1"/>
  <c r="J1106" i="3" a="1"/>
  <c r="H1106" i="3" a="1"/>
  <c r="E1109" i="3" a="1"/>
  <c r="H1106" i="3" l="1"/>
  <c r="J1106" i="3"/>
  <c r="I1106" i="3"/>
  <c r="K1105" i="3"/>
  <c r="G1106" i="3"/>
  <c r="L1105" i="3"/>
  <c r="F1108" i="3"/>
  <c r="O1107" i="3"/>
  <c r="N1107" i="3"/>
  <c r="E1109" i="3"/>
  <c r="M1109" i="3" s="1"/>
  <c r="A1110" i="3"/>
  <c r="B1111" i="3"/>
  <c r="J1107" i="3" a="1"/>
  <c r="K1106" i="3" a="1"/>
  <c r="I1107" i="3" a="1"/>
  <c r="H1107" i="3" a="1"/>
  <c r="G1107" i="3" a="1"/>
  <c r="E1110" i="3" a="1"/>
  <c r="G1107" i="3" l="1"/>
  <c r="H1107" i="3"/>
  <c r="I1107" i="3"/>
  <c r="K1106" i="3"/>
  <c r="J1107" i="3"/>
  <c r="L1106" i="3"/>
  <c r="F1109" i="3"/>
  <c r="N1108" i="3"/>
  <c r="O1108" i="3"/>
  <c r="E1110" i="3"/>
  <c r="M1110" i="3" s="1"/>
  <c r="A1111" i="3"/>
  <c r="B1112" i="3"/>
  <c r="I1108" i="3" a="1"/>
  <c r="K1107" i="3" a="1"/>
  <c r="G1108" i="3" a="1"/>
  <c r="H1108" i="3" a="1"/>
  <c r="J1108" i="3" a="1"/>
  <c r="E1111" i="3" a="1"/>
  <c r="J1108" i="3" l="1"/>
  <c r="H1108" i="3"/>
  <c r="G1108" i="3"/>
  <c r="K1107" i="3"/>
  <c r="I1108" i="3"/>
  <c r="L1107" i="3"/>
  <c r="F1110" i="3"/>
  <c r="N1109" i="3"/>
  <c r="O1109" i="3"/>
  <c r="E1111" i="3"/>
  <c r="M1111" i="3" s="1"/>
  <c r="A1112" i="3"/>
  <c r="B1113" i="3"/>
  <c r="K1108" i="3" a="1"/>
  <c r="G1109" i="3" a="1"/>
  <c r="H1109" i="3" a="1"/>
  <c r="J1109" i="3" a="1"/>
  <c r="I1109" i="3" a="1"/>
  <c r="E1112" i="3" a="1"/>
  <c r="I1109" i="3" l="1"/>
  <c r="J1109" i="3"/>
  <c r="H1109" i="3"/>
  <c r="G1109" i="3"/>
  <c r="K1108" i="3"/>
  <c r="L1108" i="3"/>
  <c r="N1110" i="3"/>
  <c r="F1111" i="3"/>
  <c r="O1110" i="3"/>
  <c r="E1112" i="3"/>
  <c r="M1112" i="3" s="1"/>
  <c r="B1114" i="3"/>
  <c r="A1113" i="3"/>
  <c r="H1110" i="3" a="1"/>
  <c r="K1109" i="3" a="1"/>
  <c r="J1110" i="3" a="1"/>
  <c r="I1110" i="3" a="1"/>
  <c r="G1110" i="3" a="1"/>
  <c r="E1113" i="3" a="1"/>
  <c r="G1110" i="3" l="1"/>
  <c r="I1110" i="3"/>
  <c r="J1110" i="3"/>
  <c r="K1109" i="3"/>
  <c r="H1110" i="3"/>
  <c r="L1109" i="3"/>
  <c r="N1111" i="3"/>
  <c r="F1112" i="3"/>
  <c r="O1111" i="3"/>
  <c r="E1113" i="3"/>
  <c r="M1113" i="3" s="1"/>
  <c r="A1114" i="3"/>
  <c r="B1115" i="3"/>
  <c r="G1111" i="3" a="1"/>
  <c r="I1111" i="3" a="1"/>
  <c r="K1110" i="3" a="1"/>
  <c r="J1111" i="3" a="1"/>
  <c r="H1111" i="3" a="1"/>
  <c r="E1114" i="3" a="1"/>
  <c r="H1111" i="3" l="1"/>
  <c r="J1111" i="3"/>
  <c r="K1110" i="3"/>
  <c r="I1111" i="3"/>
  <c r="G1111" i="3"/>
  <c r="L1110" i="3"/>
  <c r="N1112" i="3"/>
  <c r="F1113" i="3"/>
  <c r="O1112" i="3"/>
  <c r="E1114" i="3"/>
  <c r="M1114" i="3" s="1"/>
  <c r="A1115" i="3"/>
  <c r="B1116" i="3"/>
  <c r="K1111" i="3" a="1"/>
  <c r="G1112" i="3" a="1"/>
  <c r="I1112" i="3" a="1"/>
  <c r="J1112" i="3" a="1"/>
  <c r="H1112" i="3" a="1"/>
  <c r="E1115" i="3" a="1"/>
  <c r="H1112" i="3" l="1"/>
  <c r="J1112" i="3"/>
  <c r="I1112" i="3"/>
  <c r="G1112" i="3"/>
  <c r="K1111" i="3"/>
  <c r="L1111" i="3"/>
  <c r="N1113" i="3"/>
  <c r="F1114" i="3"/>
  <c r="O1113" i="3"/>
  <c r="E1115" i="3"/>
  <c r="M1115" i="3" s="1"/>
  <c r="A1116" i="3"/>
  <c r="B1117" i="3"/>
  <c r="G1113" i="3" a="1"/>
  <c r="K1112" i="3" a="1"/>
  <c r="J1113" i="3" a="1"/>
  <c r="H1113" i="3" a="1"/>
  <c r="I1113" i="3" a="1"/>
  <c r="E1116" i="3" a="1"/>
  <c r="I1113" i="3" l="1"/>
  <c r="H1113" i="3"/>
  <c r="J1113" i="3"/>
  <c r="K1112" i="3"/>
  <c r="G1113" i="3"/>
  <c r="L1112" i="3"/>
  <c r="N1114" i="3"/>
  <c r="F1115" i="3"/>
  <c r="O1114" i="3"/>
  <c r="E1116" i="3"/>
  <c r="M1116" i="3" s="1"/>
  <c r="B1118" i="3"/>
  <c r="A1117" i="3"/>
  <c r="I1114" i="3" a="1"/>
  <c r="J1114" i="3" a="1"/>
  <c r="K1113" i="3" a="1"/>
  <c r="G1114" i="3" a="1"/>
  <c r="H1114" i="3" a="1"/>
  <c r="E1117" i="3" a="1"/>
  <c r="H1114" i="3" l="1"/>
  <c r="G1114" i="3"/>
  <c r="K1113" i="3"/>
  <c r="J1114" i="3"/>
  <c r="I1114" i="3"/>
  <c r="L1113" i="3"/>
  <c r="N1115" i="3"/>
  <c r="F1116" i="3"/>
  <c r="O1115" i="3"/>
  <c r="E1117" i="3"/>
  <c r="M1117" i="3" s="1"/>
  <c r="B1119" i="3"/>
  <c r="A1118" i="3"/>
  <c r="J1115" i="3" a="1"/>
  <c r="K1114" i="3" a="1"/>
  <c r="G1115" i="3" a="1"/>
  <c r="I1115" i="3" a="1"/>
  <c r="H1115" i="3" a="1"/>
  <c r="E1118" i="3" a="1"/>
  <c r="H1115" i="3" l="1"/>
  <c r="I1115" i="3"/>
  <c r="G1115" i="3"/>
  <c r="K1114" i="3"/>
  <c r="J1115" i="3"/>
  <c r="L1114" i="3"/>
  <c r="N1116" i="3"/>
  <c r="O1116" i="3"/>
  <c r="F1117" i="3"/>
  <c r="E1118" i="3"/>
  <c r="M1118" i="3" s="1"/>
  <c r="B1120" i="3"/>
  <c r="A1119" i="3"/>
  <c r="J1116" i="3" a="1"/>
  <c r="H1116" i="3" a="1"/>
  <c r="I1116" i="3" a="1"/>
  <c r="G1116" i="3" a="1"/>
  <c r="K1115" i="3" a="1"/>
  <c r="E1119" i="3" a="1"/>
  <c r="K1115" i="3" l="1"/>
  <c r="G1116" i="3"/>
  <c r="I1116" i="3"/>
  <c r="H1116" i="3"/>
  <c r="J1116" i="3"/>
  <c r="L1115" i="3"/>
  <c r="N1117" i="3"/>
  <c r="O1117" i="3"/>
  <c r="F1118" i="3"/>
  <c r="E1119" i="3"/>
  <c r="M1119" i="3" s="1"/>
  <c r="A1120" i="3"/>
  <c r="B1121" i="3"/>
  <c r="G1117" i="3" a="1"/>
  <c r="I1117" i="3" a="1"/>
  <c r="H1117" i="3" a="1"/>
  <c r="K1116" i="3" a="1"/>
  <c r="J1117" i="3" a="1"/>
  <c r="E1120" i="3" a="1"/>
  <c r="J1117" i="3" l="1"/>
  <c r="K1116" i="3"/>
  <c r="H1117" i="3"/>
  <c r="I1117" i="3"/>
  <c r="G1117" i="3"/>
  <c r="L1116" i="3"/>
  <c r="F1119" i="3"/>
  <c r="O1118" i="3"/>
  <c r="N1118" i="3"/>
  <c r="E1120" i="3"/>
  <c r="M1120" i="3" s="1"/>
  <c r="A1121" i="3"/>
  <c r="B1122" i="3"/>
  <c r="K1117" i="3" a="1"/>
  <c r="I1118" i="3" a="1"/>
  <c r="J1118" i="3" a="1"/>
  <c r="H1118" i="3" a="1"/>
  <c r="G1118" i="3" a="1"/>
  <c r="E1121" i="3" a="1"/>
  <c r="G1118" i="3" l="1"/>
  <c r="H1118" i="3"/>
  <c r="J1118" i="3"/>
  <c r="I1118" i="3"/>
  <c r="K1117" i="3"/>
  <c r="L1117" i="3"/>
  <c r="O1119" i="3"/>
  <c r="N1119" i="3"/>
  <c r="F1120" i="3"/>
  <c r="E1121" i="3"/>
  <c r="M1121" i="3" s="1"/>
  <c r="A1122" i="3"/>
  <c r="B1123" i="3"/>
  <c r="G1119" i="3" a="1"/>
  <c r="K1118" i="3" a="1"/>
  <c r="J1119" i="3" a="1"/>
  <c r="H1119" i="3" a="1"/>
  <c r="I1119" i="3" a="1"/>
  <c r="E1122" i="3" a="1"/>
  <c r="I1119" i="3" l="1"/>
  <c r="H1119" i="3"/>
  <c r="J1119" i="3"/>
  <c r="K1118" i="3"/>
  <c r="G1119" i="3"/>
  <c r="L1118" i="3"/>
  <c r="N1120" i="3"/>
  <c r="F1121" i="3"/>
  <c r="O1120" i="3"/>
  <c r="E1122" i="3"/>
  <c r="M1122" i="3" s="1"/>
  <c r="A1123" i="3"/>
  <c r="B1124" i="3"/>
  <c r="J1120" i="3" a="1"/>
  <c r="K1119" i="3" a="1"/>
  <c r="H1120" i="3" a="1"/>
  <c r="G1120" i="3" a="1"/>
  <c r="I1120" i="3" a="1"/>
  <c r="E1123" i="3" a="1"/>
  <c r="I1120" i="3" l="1"/>
  <c r="G1120" i="3"/>
  <c r="H1120" i="3"/>
  <c r="K1119" i="3"/>
  <c r="J1120" i="3"/>
  <c r="L1119" i="3"/>
  <c r="N1121" i="3"/>
  <c r="F1122" i="3"/>
  <c r="O1121" i="3"/>
  <c r="E1123" i="3"/>
  <c r="M1123" i="3" s="1"/>
  <c r="A1124" i="3"/>
  <c r="B1125" i="3"/>
  <c r="I1121" i="3" a="1"/>
  <c r="K1120" i="3" a="1"/>
  <c r="G1121" i="3" a="1"/>
  <c r="H1121" i="3" a="1"/>
  <c r="J1121" i="3" a="1"/>
  <c r="E1124" i="3" a="1"/>
  <c r="J1121" i="3" l="1"/>
  <c r="H1121" i="3"/>
  <c r="G1121" i="3"/>
  <c r="K1120" i="3"/>
  <c r="I1121" i="3"/>
  <c r="L1120" i="3"/>
  <c r="F1123" i="3"/>
  <c r="O1122" i="3"/>
  <c r="N1122" i="3"/>
  <c r="E1124" i="3"/>
  <c r="M1124" i="3" s="1"/>
  <c r="B1126" i="3"/>
  <c r="A1125" i="3"/>
  <c r="K1121" i="3" a="1"/>
  <c r="I1122" i="3" a="1"/>
  <c r="H1122" i="3" a="1"/>
  <c r="G1122" i="3" a="1"/>
  <c r="J1122" i="3" a="1"/>
  <c r="E1125" i="3" a="1"/>
  <c r="J1122" i="3" l="1"/>
  <c r="G1122" i="3"/>
  <c r="H1122" i="3"/>
  <c r="I1122" i="3"/>
  <c r="K1121" i="3"/>
  <c r="L1121" i="3"/>
  <c r="F1124" i="3"/>
  <c r="O1123" i="3"/>
  <c r="N1123" i="3"/>
  <c r="E1125" i="3"/>
  <c r="M1125" i="3" s="1"/>
  <c r="A1126" i="3"/>
  <c r="B1127" i="3"/>
  <c r="K1122" i="3" a="1"/>
  <c r="I1123" i="3" a="1"/>
  <c r="H1123" i="3" a="1"/>
  <c r="J1123" i="3" a="1"/>
  <c r="G1123" i="3" a="1"/>
  <c r="E1126" i="3" a="1"/>
  <c r="G1123" i="3" l="1"/>
  <c r="J1123" i="3"/>
  <c r="H1123" i="3"/>
  <c r="I1123" i="3"/>
  <c r="K1122" i="3"/>
  <c r="L1122" i="3"/>
  <c r="N1124" i="3"/>
  <c r="O1124" i="3"/>
  <c r="F1125" i="3"/>
  <c r="E1126" i="3"/>
  <c r="M1126" i="3" s="1"/>
  <c r="A1127" i="3"/>
  <c r="B1128" i="3"/>
  <c r="H1124" i="3" a="1"/>
  <c r="K1123" i="3" a="1"/>
  <c r="G1124" i="3" a="1"/>
  <c r="J1124" i="3" a="1"/>
  <c r="I1124" i="3" a="1"/>
  <c r="E1127" i="3" a="1"/>
  <c r="I1124" i="3" l="1"/>
  <c r="J1124" i="3"/>
  <c r="G1124" i="3"/>
  <c r="K1123" i="3"/>
  <c r="H1124" i="3"/>
  <c r="L1123" i="3"/>
  <c r="N1125" i="3"/>
  <c r="O1125" i="3"/>
  <c r="F1126" i="3"/>
  <c r="E1127" i="3"/>
  <c r="M1127" i="3" s="1"/>
  <c r="A1128" i="3"/>
  <c r="B1129" i="3"/>
  <c r="G1125" i="3" a="1"/>
  <c r="K1124" i="3" a="1"/>
  <c r="J1125" i="3" a="1"/>
  <c r="H1125" i="3" a="1"/>
  <c r="I1125" i="3" a="1"/>
  <c r="E1128" i="3" a="1"/>
  <c r="I1125" i="3" l="1"/>
  <c r="H1125" i="3"/>
  <c r="J1125" i="3"/>
  <c r="K1124" i="3"/>
  <c r="G1125" i="3"/>
  <c r="L1124" i="3"/>
  <c r="F1127" i="3"/>
  <c r="N1126" i="3"/>
  <c r="O1126" i="3"/>
  <c r="E1128" i="3"/>
  <c r="M1128" i="3" s="1"/>
  <c r="A1129" i="3"/>
  <c r="K1125" i="3" a="1"/>
  <c r="I1126" i="3" a="1"/>
  <c r="H1126" i="3" a="1"/>
  <c r="G1126" i="3" a="1"/>
  <c r="J1126" i="3" a="1"/>
  <c r="E1129" i="3" a="1"/>
  <c r="J1126" i="3" l="1"/>
  <c r="G1126" i="3"/>
  <c r="H1126" i="3"/>
  <c r="I1126" i="3"/>
  <c r="K1125" i="3"/>
  <c r="L1125" i="3"/>
  <c r="N1127" i="3"/>
  <c r="O1127" i="3"/>
  <c r="F1128" i="3"/>
  <c r="E1129" i="3"/>
  <c r="M1129" i="3" s="1"/>
  <c r="K1126" i="3" a="1"/>
  <c r="H1127" i="3" a="1"/>
  <c r="J1127" i="3" a="1"/>
  <c r="I1127" i="3" a="1"/>
  <c r="G1127" i="3" a="1"/>
  <c r="G1127" i="3" l="1"/>
  <c r="I1127" i="3"/>
  <c r="J1127" i="3"/>
  <c r="H1127" i="3"/>
  <c r="K1126" i="3"/>
  <c r="L1126" i="3"/>
  <c r="F1129" i="3"/>
  <c r="L1129" i="3" s="1"/>
  <c r="N1128" i="3"/>
  <c r="O1128" i="3"/>
  <c r="G1128" i="3" a="1"/>
  <c r="K1127" i="3" a="1"/>
  <c r="I1128" i="3" a="1"/>
  <c r="J1128" i="3" a="1"/>
  <c r="H1128" i="3" a="1"/>
  <c r="H1128" i="3" l="1"/>
  <c r="J1128" i="3"/>
  <c r="I1128" i="3"/>
  <c r="K1127" i="3"/>
  <c r="G1128" i="3"/>
  <c r="L1127" i="3"/>
  <c r="BL6" i="3"/>
  <c r="BL7" i="3"/>
  <c r="BL4" i="3"/>
  <c r="BL5" i="3"/>
  <c r="BL3" i="3"/>
  <c r="M95" i="3" s="1"/>
  <c r="BL2" i="3"/>
  <c r="M53" i="3" s="1"/>
  <c r="M60" i="3"/>
  <c r="O1129" i="3"/>
  <c r="H1129" i="3" a="1"/>
  <c r="H1129" i="3" s="1"/>
  <c r="K1129" i="3" a="1"/>
  <c r="K1129" i="3" s="1"/>
  <c r="J1129" i="3" a="1"/>
  <c r="J1129" i="3" s="1"/>
  <c r="G1129" i="3" a="1"/>
  <c r="G1129" i="3" s="1"/>
  <c r="I1129" i="3" a="1"/>
  <c r="I1129" i="3" s="1"/>
  <c r="N1129" i="3"/>
  <c r="R34" i="3" s="1"/>
  <c r="K1128" i="3" a="1"/>
  <c r="K1128" i="3" l="1"/>
  <c r="L1128" i="3"/>
  <c r="R35" i="3"/>
  <c r="BB35" i="3" s="1"/>
  <c r="S34" i="3"/>
  <c r="S36" i="3"/>
  <c r="S333" i="3"/>
  <c r="R331" i="3"/>
  <c r="R332" i="3"/>
  <c r="S331" i="3"/>
  <c r="S332" i="3"/>
  <c r="R333" i="3"/>
  <c r="BB333" i="3" s="1"/>
  <c r="R36" i="3"/>
  <c r="S18" i="3"/>
  <c r="S324" i="3"/>
  <c r="S323" i="3"/>
  <c r="R324" i="3"/>
  <c r="BB324" i="3" s="1"/>
  <c r="S322" i="3"/>
  <c r="R322" i="3"/>
  <c r="R323" i="3"/>
  <c r="S315" i="3"/>
  <c r="R313" i="3"/>
  <c r="S314" i="3"/>
  <c r="R314" i="3"/>
  <c r="S313" i="3"/>
  <c r="R315" i="3"/>
  <c r="BB315" i="3" s="1"/>
  <c r="S306" i="3"/>
  <c r="R304" i="3"/>
  <c r="S305" i="3"/>
  <c r="R305" i="3"/>
  <c r="S304" i="3"/>
  <c r="R306" i="3"/>
  <c r="BB306" i="3" s="1"/>
  <c r="R297" i="3"/>
  <c r="BB297" i="3" s="1"/>
  <c r="S297" i="3"/>
  <c r="R296" i="3"/>
  <c r="R295" i="3"/>
  <c r="S296" i="3"/>
  <c r="S295" i="3"/>
  <c r="R288" i="3"/>
  <c r="BB288" i="3" s="1"/>
  <c r="R287" i="3"/>
  <c r="S286" i="3"/>
  <c r="R286" i="3"/>
  <c r="S287" i="3"/>
  <c r="S288" i="3"/>
  <c r="S278" i="3"/>
  <c r="R279" i="3"/>
  <c r="BB279" i="3" s="1"/>
  <c r="R277" i="3"/>
  <c r="S277" i="3"/>
  <c r="S279" i="3"/>
  <c r="R278" i="3"/>
  <c r="R270" i="3"/>
  <c r="BB270" i="3" s="1"/>
  <c r="R269" i="3"/>
  <c r="S270" i="3"/>
  <c r="S268" i="3"/>
  <c r="S269" i="3"/>
  <c r="R268" i="3"/>
  <c r="R259" i="3"/>
  <c r="S261" i="3"/>
  <c r="R261" i="3"/>
  <c r="BB261" i="3" s="1"/>
  <c r="S260" i="3"/>
  <c r="R260" i="3"/>
  <c r="S259" i="3"/>
  <c r="S251" i="3"/>
  <c r="S250" i="3"/>
  <c r="R252" i="3"/>
  <c r="BB252" i="3" s="1"/>
  <c r="R251" i="3"/>
  <c r="R250" i="3"/>
  <c r="S252" i="3"/>
  <c r="R241" i="3"/>
  <c r="R243" i="3"/>
  <c r="BB243" i="3" s="1"/>
  <c r="S241" i="3"/>
  <c r="S242" i="3"/>
  <c r="S243" i="3"/>
  <c r="R242" i="3"/>
  <c r="S233" i="3"/>
  <c r="S234" i="3"/>
  <c r="R233" i="3"/>
  <c r="R232" i="3"/>
  <c r="S232" i="3"/>
  <c r="R234" i="3"/>
  <c r="BB234" i="3" s="1"/>
  <c r="R225" i="3"/>
  <c r="BB225" i="3" s="1"/>
  <c r="S223" i="3"/>
  <c r="R223" i="3"/>
  <c r="R224" i="3"/>
  <c r="S225" i="3"/>
  <c r="S224" i="3"/>
  <c r="S216" i="3"/>
  <c r="R214" i="3"/>
  <c r="R216" i="3"/>
  <c r="BB216" i="3" s="1"/>
  <c r="S214" i="3"/>
  <c r="S215" i="3"/>
  <c r="R215" i="3"/>
  <c r="R206" i="3"/>
  <c r="R205" i="3"/>
  <c r="S205" i="3"/>
  <c r="S207" i="3"/>
  <c r="R207" i="3"/>
  <c r="BB207" i="3" s="1"/>
  <c r="S206" i="3"/>
  <c r="S197" i="3"/>
  <c r="R197" i="3"/>
  <c r="R198" i="3"/>
  <c r="BB198" i="3" s="1"/>
  <c r="S196" i="3"/>
  <c r="S198" i="3"/>
  <c r="R196" i="3"/>
  <c r="R188" i="3"/>
  <c r="R189" i="3"/>
  <c r="BB189" i="3" s="1"/>
  <c r="R187" i="3"/>
  <c r="S188" i="3"/>
  <c r="S189" i="3"/>
  <c r="S187" i="3"/>
  <c r="S180" i="3"/>
  <c r="S178" i="3"/>
  <c r="R178" i="3"/>
  <c r="R179" i="3"/>
  <c r="S179" i="3"/>
  <c r="R180" i="3"/>
  <c r="BB180" i="3" s="1"/>
  <c r="R171" i="3"/>
  <c r="BB171" i="3" s="1"/>
  <c r="R170" i="3"/>
  <c r="S169" i="3"/>
  <c r="S170" i="3"/>
  <c r="R169" i="3"/>
  <c r="S171" i="3"/>
  <c r="S161" i="3"/>
  <c r="R161" i="3"/>
  <c r="R162" i="3"/>
  <c r="BB162" i="3" s="1"/>
  <c r="R160" i="3"/>
  <c r="S162" i="3"/>
  <c r="S160" i="3"/>
  <c r="R152" i="3"/>
  <c r="S153" i="3"/>
  <c r="R151" i="3"/>
  <c r="S151" i="3"/>
  <c r="R153" i="3"/>
  <c r="BB153" i="3" s="1"/>
  <c r="S152" i="3"/>
  <c r="R142" i="3"/>
  <c r="R144" i="3"/>
  <c r="BB144" i="3" s="1"/>
  <c r="R143" i="3"/>
  <c r="S143" i="3"/>
  <c r="S144" i="3"/>
  <c r="S142" i="3"/>
  <c r="S134" i="3"/>
  <c r="R133" i="3"/>
  <c r="R134" i="3"/>
  <c r="S133" i="3"/>
  <c r="S135" i="3"/>
  <c r="R135" i="3"/>
  <c r="BB135" i="3" s="1"/>
  <c r="R124" i="3"/>
  <c r="S126" i="3"/>
  <c r="R126" i="3"/>
  <c r="BB126" i="3" s="1"/>
  <c r="S124" i="3"/>
  <c r="S125" i="3"/>
  <c r="R125" i="3"/>
  <c r="R115" i="3"/>
  <c r="R117" i="3"/>
  <c r="BB117" i="3" s="1"/>
  <c r="S116" i="3"/>
  <c r="R116" i="3"/>
  <c r="S117" i="3"/>
  <c r="S115" i="3"/>
  <c r="R107" i="3"/>
  <c r="R108" i="3"/>
  <c r="BB108" i="3" s="1"/>
  <c r="S108" i="3"/>
  <c r="S107" i="3"/>
  <c r="S106" i="3"/>
  <c r="R106" i="3"/>
  <c r="R97" i="3"/>
  <c r="S97" i="3"/>
  <c r="R98" i="3"/>
  <c r="S99" i="3"/>
  <c r="R99" i="3"/>
  <c r="BB99" i="3" s="1"/>
  <c r="S98" i="3"/>
  <c r="S89" i="3"/>
  <c r="S90" i="3"/>
  <c r="R90" i="3"/>
  <c r="BB90" i="3" s="1"/>
  <c r="R89" i="3"/>
  <c r="S88" i="3"/>
  <c r="R88" i="3"/>
  <c r="R81" i="3"/>
  <c r="BB81" i="3" s="1"/>
  <c r="R80" i="3"/>
  <c r="S81" i="3"/>
  <c r="S80" i="3"/>
  <c r="R79" i="3"/>
  <c r="S79" i="3"/>
  <c r="R72" i="3"/>
  <c r="BB72" i="3" s="1"/>
  <c r="S71" i="3"/>
  <c r="R70" i="3"/>
  <c r="R71" i="3"/>
  <c r="S72" i="3"/>
  <c r="S70" i="3"/>
  <c r="R61" i="3"/>
  <c r="R63" i="3"/>
  <c r="BB63" i="3" s="1"/>
  <c r="S61" i="3"/>
  <c r="S63" i="3"/>
  <c r="S62" i="3"/>
  <c r="R62" i="3"/>
  <c r="S52" i="3"/>
  <c r="S54" i="3"/>
  <c r="R54" i="3"/>
  <c r="BB54" i="3" s="1"/>
  <c r="S53" i="3"/>
  <c r="R52" i="3"/>
  <c r="R53" i="3"/>
  <c r="S45" i="3"/>
  <c r="R44" i="3"/>
  <c r="BB44" i="3" s="1"/>
  <c r="R45" i="3"/>
  <c r="BB45" i="3" s="1"/>
  <c r="R43" i="3"/>
  <c r="S44" i="3"/>
  <c r="S43" i="3"/>
  <c r="S35" i="3"/>
  <c r="R26" i="3"/>
  <c r="BB26" i="3" s="1"/>
  <c r="R27" i="3"/>
  <c r="BB27" i="3" s="1"/>
  <c r="R25" i="3"/>
  <c r="S27" i="3"/>
  <c r="S25" i="3"/>
  <c r="S26" i="3"/>
  <c r="S16" i="3"/>
  <c r="S17" i="3"/>
  <c r="R16" i="3"/>
  <c r="R17" i="3"/>
  <c r="BB17" i="3" s="1"/>
  <c r="R18" i="3"/>
  <c r="AK10" i="3" l="1"/>
  <c r="R217" i="3"/>
  <c r="BD215" i="3" s="1"/>
  <c r="R334" i="3"/>
  <c r="BD332" i="3" s="1"/>
  <c r="R325" i="3"/>
  <c r="BD323" i="3" s="1"/>
  <c r="R262" i="3"/>
  <c r="BD260" i="3" s="1"/>
  <c r="BB314" i="3"/>
  <c r="R316" i="3"/>
  <c r="BD314" i="3" s="1"/>
  <c r="BB305" i="3"/>
  <c r="R307" i="3"/>
  <c r="BD305" i="3" s="1"/>
  <c r="BB296" i="3"/>
  <c r="R298" i="3"/>
  <c r="BD296" i="3" s="1"/>
  <c r="BB287" i="3"/>
  <c r="R289" i="3"/>
  <c r="BD287" i="3" s="1"/>
  <c r="R280" i="3"/>
  <c r="BD278" i="3" s="1"/>
  <c r="R271" i="3"/>
  <c r="BD269" i="3" s="1"/>
  <c r="R253" i="3"/>
  <c r="BD251" i="3" s="1"/>
  <c r="R244" i="3"/>
  <c r="BD242" i="3" s="1"/>
  <c r="R127" i="3"/>
  <c r="BD125" i="3" s="1"/>
  <c r="BB233" i="3"/>
  <c r="R235" i="3"/>
  <c r="BD233" i="3" s="1"/>
  <c r="BB224" i="3"/>
  <c r="R226" i="3"/>
  <c r="BD224" i="3" s="1"/>
  <c r="BB206" i="3"/>
  <c r="R208" i="3"/>
  <c r="BD206" i="3" s="1"/>
  <c r="BB197" i="3"/>
  <c r="R199" i="3"/>
  <c r="BD197" i="3" s="1"/>
  <c r="BB188" i="3"/>
  <c r="R190" i="3"/>
  <c r="BD188" i="3" s="1"/>
  <c r="R181" i="3"/>
  <c r="BD179" i="3" s="1"/>
  <c r="BB170" i="3"/>
  <c r="R172" i="3"/>
  <c r="BD170" i="3" s="1"/>
  <c r="BB161" i="3"/>
  <c r="R163" i="3"/>
  <c r="BD161" i="3" s="1"/>
  <c r="BB152" i="3"/>
  <c r="R154" i="3"/>
  <c r="BD152" i="3" s="1"/>
  <c r="BB143" i="3"/>
  <c r="R145" i="3"/>
  <c r="BD143" i="3" s="1"/>
  <c r="BB134" i="3"/>
  <c r="R136" i="3"/>
  <c r="BD134" i="3" s="1"/>
  <c r="BB116" i="3"/>
  <c r="R118" i="3"/>
  <c r="BD116" i="3" s="1"/>
  <c r="BB107" i="3"/>
  <c r="R109" i="3"/>
  <c r="BD107" i="3" s="1"/>
  <c r="BB98" i="3"/>
  <c r="R100" i="3"/>
  <c r="BD98" i="3" s="1"/>
  <c r="BB89" i="3"/>
  <c r="R91" i="3"/>
  <c r="BD89" i="3" s="1"/>
  <c r="R82" i="3"/>
  <c r="BD80" i="3" s="1"/>
  <c r="R55" i="3"/>
  <c r="BD53" i="3" s="1"/>
  <c r="R73" i="3"/>
  <c r="BD71" i="3" s="1"/>
  <c r="R64" i="3"/>
  <c r="BD62" i="3" s="1"/>
  <c r="S55" i="3"/>
  <c r="S56" i="3" s="1"/>
  <c r="BC35" i="3"/>
  <c r="S19" i="3"/>
  <c r="S20" i="3" s="1"/>
  <c r="BC332" i="3"/>
  <c r="R37" i="3"/>
  <c r="BD35" i="3" s="1"/>
  <c r="S325" i="3"/>
  <c r="S326" i="3" s="1"/>
  <c r="S307" i="3"/>
  <c r="S308" i="3" s="1"/>
  <c r="S334" i="3"/>
  <c r="S335" i="3" s="1"/>
  <c r="S226" i="3"/>
  <c r="S227" i="3" s="1"/>
  <c r="BC323" i="3"/>
  <c r="BB332" i="3"/>
  <c r="BC314" i="3"/>
  <c r="BB323" i="3"/>
  <c r="BC269" i="3"/>
  <c r="BC287" i="3"/>
  <c r="S316" i="3"/>
  <c r="S317" i="3" s="1"/>
  <c r="BC305" i="3"/>
  <c r="S298" i="3"/>
  <c r="S299" i="3" s="1"/>
  <c r="BC296" i="3"/>
  <c r="S181" i="3"/>
  <c r="S182" i="3" s="1"/>
  <c r="S217" i="3"/>
  <c r="S218" i="3" s="1"/>
  <c r="S271" i="3"/>
  <c r="S272" i="3" s="1"/>
  <c r="S289" i="3"/>
  <c r="S290" i="3" s="1"/>
  <c r="BC278" i="3"/>
  <c r="BB269" i="3"/>
  <c r="BB278" i="3"/>
  <c r="S280" i="3"/>
  <c r="S281" i="3" s="1"/>
  <c r="BC260" i="3"/>
  <c r="BB260" i="3"/>
  <c r="BB251" i="3"/>
  <c r="S262" i="3"/>
  <c r="S263" i="3" s="1"/>
  <c r="BC233" i="3"/>
  <c r="BC224" i="3"/>
  <c r="BC251" i="3"/>
  <c r="S253" i="3"/>
  <c r="S254" i="3" s="1"/>
  <c r="S244" i="3"/>
  <c r="S245" i="3" s="1"/>
  <c r="BB242" i="3"/>
  <c r="S235" i="3"/>
  <c r="S236" i="3" s="1"/>
  <c r="BC242" i="3"/>
  <c r="BC188" i="3"/>
  <c r="BB215" i="3"/>
  <c r="BC215" i="3"/>
  <c r="BC206" i="3"/>
  <c r="BC197" i="3"/>
  <c r="S208" i="3"/>
  <c r="S209" i="3" s="1"/>
  <c r="S190" i="3"/>
  <c r="S191" i="3" s="1"/>
  <c r="S154" i="3"/>
  <c r="S155" i="3" s="1"/>
  <c r="BC179" i="3"/>
  <c r="S199" i="3"/>
  <c r="S200" i="3" s="1"/>
  <c r="BB179" i="3"/>
  <c r="S100" i="3"/>
  <c r="S101" i="3" s="1"/>
  <c r="BC170" i="3"/>
  <c r="BC161" i="3"/>
  <c r="S172" i="3"/>
  <c r="S173" i="3" s="1"/>
  <c r="BC152" i="3"/>
  <c r="S163" i="3"/>
  <c r="S164" i="3" s="1"/>
  <c r="S145" i="3"/>
  <c r="S146" i="3" s="1"/>
  <c r="BC143" i="3"/>
  <c r="BC134" i="3"/>
  <c r="S127" i="3"/>
  <c r="S128" i="3" s="1"/>
  <c r="S82" i="3"/>
  <c r="S83" i="3" s="1"/>
  <c r="BB125" i="3"/>
  <c r="BC125" i="3"/>
  <c r="S136" i="3"/>
  <c r="S137" i="3" s="1"/>
  <c r="BC98" i="3"/>
  <c r="BC116" i="3"/>
  <c r="S109" i="3"/>
  <c r="S110" i="3" s="1"/>
  <c r="S118" i="3"/>
  <c r="S119" i="3" s="1"/>
  <c r="BC107" i="3"/>
  <c r="BC80" i="3"/>
  <c r="S91" i="3"/>
  <c r="S92" i="3" s="1"/>
  <c r="BC89" i="3"/>
  <c r="BB80" i="3"/>
  <c r="BB71" i="3"/>
  <c r="S73" i="3"/>
  <c r="S74" i="3" s="1"/>
  <c r="BC71" i="3"/>
  <c r="S46" i="3"/>
  <c r="S47" i="3" s="1"/>
  <c r="BC62" i="3"/>
  <c r="BB62" i="3"/>
  <c r="S64" i="3"/>
  <c r="S65" i="3" s="1"/>
  <c r="BB53" i="3"/>
  <c r="BC44" i="3"/>
  <c r="BC53" i="3"/>
  <c r="R46" i="3"/>
  <c r="BD44" i="3" s="1"/>
  <c r="BC26" i="3"/>
  <c r="S28" i="3"/>
  <c r="S29" i="3" s="1"/>
  <c r="S37" i="3"/>
  <c r="S38" i="3" s="1"/>
  <c r="BB36" i="3"/>
  <c r="R28" i="3"/>
  <c r="BD26" i="3" s="1"/>
  <c r="Z341" i="3"/>
  <c r="BC17" i="3"/>
  <c r="BB18" i="3"/>
  <c r="Z340" i="3"/>
  <c r="R19" i="3"/>
  <c r="BD17" i="3" s="1"/>
  <c r="S39" i="3" l="1"/>
  <c r="S336" i="3"/>
  <c r="S327" i="3"/>
  <c r="S318" i="3"/>
  <c r="S309" i="3"/>
  <c r="S300" i="3"/>
  <c r="S291" i="3"/>
  <c r="S282" i="3"/>
  <c r="S273" i="3"/>
  <c r="S264" i="3"/>
  <c r="S255" i="3"/>
  <c r="S246" i="3"/>
  <c r="S237" i="3"/>
  <c r="S228" i="3"/>
  <c r="S219" i="3"/>
  <c r="S210" i="3"/>
  <c r="S201" i="3"/>
  <c r="S192" i="3"/>
  <c r="S183" i="3"/>
  <c r="S174" i="3"/>
  <c r="S165" i="3"/>
  <c r="S156" i="3"/>
  <c r="S147" i="3"/>
  <c r="S138" i="3"/>
  <c r="S129" i="3"/>
  <c r="S120" i="3"/>
  <c r="S111" i="3"/>
  <c r="S102" i="3"/>
  <c r="S93" i="3"/>
  <c r="S84" i="3"/>
  <c r="S75" i="3"/>
  <c r="S66" i="3"/>
  <c r="S57" i="3"/>
  <c r="S48" i="3"/>
  <c r="S30" i="3"/>
  <c r="S21" i="3"/>
  <c r="Z342" i="3"/>
  <c r="BB307" i="3"/>
  <c r="BB316" i="3"/>
  <c r="BB271" i="3"/>
  <c r="BB280" i="3"/>
  <c r="BB262" i="3"/>
  <c r="BB235" i="3"/>
  <c r="BB244" i="3"/>
  <c r="BB199" i="3"/>
  <c r="BB208" i="3"/>
  <c r="BB172" i="3"/>
  <c r="BB154" i="3"/>
  <c r="BB136" i="3"/>
  <c r="BB118" i="3"/>
  <c r="BF37" i="3" l="1"/>
  <c r="BB19" i="3"/>
  <c r="BB335" i="3"/>
  <c r="BC316" i="3"/>
  <c r="BB317" i="3"/>
  <c r="BC307" i="3"/>
  <c r="BB308" i="3"/>
  <c r="BB299" i="3"/>
  <c r="BB290" i="3"/>
  <c r="BB281" i="3"/>
  <c r="BC280" i="3"/>
  <c r="BC136" i="3"/>
  <c r="BB137" i="3"/>
  <c r="BB128" i="3"/>
  <c r="BC118" i="3"/>
  <c r="BB119" i="3"/>
  <c r="BB92" i="3"/>
  <c r="BB65" i="3"/>
  <c r="BD307" i="3"/>
  <c r="BD118" i="3"/>
  <c r="BE316" i="3" l="1"/>
  <c r="BD316" i="3"/>
  <c r="BE280" i="3"/>
  <c r="BD280" i="3"/>
  <c r="BE136" i="3"/>
  <c r="BD136" i="3"/>
  <c r="BF316" i="3"/>
  <c r="BF280" i="3"/>
  <c r="BF307" i="3"/>
  <c r="BE307" i="3"/>
  <c r="BF136" i="3"/>
  <c r="BE118" i="3"/>
  <c r="BF118" i="3"/>
  <c r="BB46" i="3" l="1"/>
  <c r="BB163" i="3"/>
  <c r="BB91" i="3" l="1"/>
  <c r="BC91" i="3"/>
  <c r="BB127" i="3"/>
  <c r="BC127" i="3"/>
  <c r="BB334" i="3"/>
  <c r="BC334" i="3"/>
  <c r="BB100" i="3"/>
  <c r="BB82" i="3"/>
  <c r="BB55" i="3"/>
  <c r="BB298" i="3"/>
  <c r="BC298" i="3"/>
  <c r="BB217" i="3"/>
  <c r="BB190" i="3"/>
  <c r="BB73" i="3"/>
  <c r="BB64" i="3"/>
  <c r="BC64" i="3"/>
  <c r="BB253" i="3"/>
  <c r="BB145" i="3"/>
  <c r="BB181" i="3"/>
  <c r="BB289" i="3"/>
  <c r="BC289" i="3"/>
  <c r="BB109" i="3"/>
  <c r="BB226" i="3"/>
  <c r="BB325" i="3"/>
  <c r="BD64" i="3" l="1"/>
  <c r="BF64" i="3"/>
  <c r="BE64" i="3"/>
  <c r="BE127" i="3"/>
  <c r="BD127" i="3"/>
  <c r="BF127" i="3"/>
  <c r="BD298" i="3"/>
  <c r="BE298" i="3"/>
  <c r="BF298" i="3"/>
  <c r="BD91" i="3"/>
  <c r="BF91" i="3"/>
  <c r="BE91" i="3"/>
  <c r="BD334" i="3"/>
  <c r="BE334" i="3"/>
  <c r="BF334" i="3"/>
  <c r="BE289" i="3"/>
  <c r="BD289" i="3"/>
  <c r="BF289" i="3"/>
  <c r="BB227" i="3" l="1"/>
  <c r="BB38" i="3"/>
  <c r="BC262" i="3" l="1"/>
  <c r="BB263" i="3"/>
  <c r="BB83" i="3"/>
  <c r="BC82" i="3"/>
  <c r="BC19" i="3"/>
  <c r="BB20" i="3"/>
  <c r="BC226" i="3"/>
  <c r="BD226" i="3"/>
  <c r="BC208" i="3"/>
  <c r="BB209" i="3"/>
  <c r="BC154" i="3"/>
  <c r="BB155" i="3"/>
  <c r="BC172" i="3"/>
  <c r="BB173" i="3"/>
  <c r="BC235" i="3"/>
  <c r="BB236" i="3"/>
  <c r="BC199" i="3"/>
  <c r="BB200" i="3"/>
  <c r="BB56" i="3"/>
  <c r="BC55" i="3"/>
  <c r="BB47" i="3"/>
  <c r="BC46" i="3"/>
  <c r="BB110" i="3"/>
  <c r="BC109" i="3"/>
  <c r="BB254" i="3"/>
  <c r="BC253" i="3"/>
  <c r="BB146" i="3"/>
  <c r="BC145" i="3"/>
  <c r="BB245" i="3"/>
  <c r="BC244" i="3"/>
  <c r="BB191" i="3"/>
  <c r="BC190" i="3"/>
  <c r="BB101" i="3"/>
  <c r="BC100" i="3"/>
  <c r="BB164" i="3"/>
  <c r="BC163" i="3"/>
  <c r="BB74" i="3"/>
  <c r="BC73" i="3"/>
  <c r="BB29" i="3"/>
  <c r="AH341" i="3"/>
  <c r="BB326" i="3"/>
  <c r="BC325" i="3"/>
  <c r="BB272" i="3"/>
  <c r="BC271" i="3"/>
  <c r="BB182" i="3"/>
  <c r="BC181" i="3"/>
  <c r="BB218" i="3"/>
  <c r="BC217" i="3"/>
  <c r="BB28" i="3"/>
  <c r="BC28" i="3"/>
  <c r="BB37" i="3"/>
  <c r="BC37" i="3"/>
  <c r="AH340" i="3"/>
  <c r="BF28" i="3" l="1"/>
  <c r="BE28" i="3"/>
  <c r="BE226" i="3"/>
  <c r="BE262" i="3"/>
  <c r="BF262" i="3"/>
  <c r="BD262" i="3"/>
  <c r="BF226" i="3"/>
  <c r="BD82" i="3"/>
  <c r="BF82" i="3"/>
  <c r="BE82" i="3"/>
  <c r="BD19" i="3"/>
  <c r="BF19" i="3"/>
  <c r="BE19" i="3"/>
  <c r="BD208" i="3"/>
  <c r="BE208" i="3"/>
  <c r="BF208" i="3"/>
  <c r="BF199" i="3"/>
  <c r="BE199" i="3"/>
  <c r="BD199" i="3"/>
  <c r="AH342" i="3"/>
  <c r="BD154" i="3"/>
  <c r="BE154" i="3"/>
  <c r="BF154" i="3"/>
  <c r="BF235" i="3"/>
  <c r="BD235" i="3"/>
  <c r="BE235" i="3"/>
  <c r="BE46" i="3"/>
  <c r="BF46" i="3"/>
  <c r="BD46" i="3"/>
  <c r="BE172" i="3"/>
  <c r="BD172" i="3"/>
  <c r="BF172" i="3"/>
  <c r="BD55" i="3"/>
  <c r="BF55" i="3"/>
  <c r="BE55" i="3"/>
  <c r="BE163" i="3"/>
  <c r="BD163" i="3"/>
  <c r="BF163" i="3"/>
  <c r="BD145" i="3"/>
  <c r="BE145" i="3"/>
  <c r="BF145" i="3"/>
  <c r="BD271" i="3"/>
  <c r="BF271" i="3"/>
  <c r="BE271" i="3"/>
  <c r="BD100" i="3"/>
  <c r="BF100" i="3"/>
  <c r="BE100" i="3"/>
  <c r="BD325" i="3"/>
  <c r="BF325" i="3"/>
  <c r="BE325" i="3"/>
  <c r="BF190" i="3"/>
  <c r="BD190" i="3"/>
  <c r="BE190" i="3"/>
  <c r="BF109" i="3"/>
  <c r="BD109" i="3"/>
  <c r="BE109" i="3"/>
  <c r="BF73" i="3"/>
  <c r="BE73" i="3"/>
  <c r="BD73" i="3"/>
  <c r="BF181" i="3"/>
  <c r="BE181" i="3"/>
  <c r="BD181" i="3"/>
  <c r="BE244" i="3"/>
  <c r="BD244" i="3"/>
  <c r="BF244" i="3"/>
  <c r="BF253" i="3"/>
  <c r="BE253" i="3"/>
  <c r="BD253" i="3"/>
  <c r="BE217" i="3"/>
  <c r="BD217" i="3"/>
  <c r="BF217" i="3"/>
  <c r="AK9" i="3"/>
  <c r="BD28" i="3"/>
  <c r="BE37" i="3"/>
  <c r="BD37" i="3"/>
  <c r="AK11" i="3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<sst xmlns="http://schemas.openxmlformats.org/spreadsheetml/2006/main" count="874" uniqueCount="54">
  <si>
    <t>事前指示における振替日</t>
    <rPh sb="0" eb="2">
      <t>ジゼン</t>
    </rPh>
    <rPh sb="2" eb="4">
      <t>シジ</t>
    </rPh>
    <rPh sb="8" eb="10">
      <t>フリカエ</t>
    </rPh>
    <rPh sb="10" eb="11">
      <t>ビ</t>
    </rPh>
    <phoneticPr fontId="1"/>
  </si>
  <si>
    <t>事前指示対応日</t>
    <rPh sb="0" eb="2">
      <t>ジゼン</t>
    </rPh>
    <rPh sb="2" eb="4">
      <t>シジ</t>
    </rPh>
    <rPh sb="4" eb="6">
      <t>タイオウ</t>
    </rPh>
    <rPh sb="6" eb="7">
      <t>ビ</t>
    </rPh>
    <phoneticPr fontId="1"/>
  </si>
  <si>
    <t>振替日</t>
    <rPh sb="0" eb="2">
      <t>フリカエ</t>
    </rPh>
    <rPh sb="2" eb="3">
      <t>ビ</t>
    </rPh>
    <phoneticPr fontId="1"/>
  </si>
  <si>
    <t>判定</t>
    <rPh sb="0" eb="2">
      <t>ハンテイ</t>
    </rPh>
    <phoneticPr fontId="1"/>
  </si>
  <si>
    <t>工事名</t>
    <rPh sb="0" eb="2">
      <t>コウジ</t>
    </rPh>
    <rPh sb="2" eb="3">
      <t>メイ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</si>
  <si>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</si>
  <si>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工　期</t>
    <rPh sb="0" eb="1">
      <t>コウ</t>
    </rPh>
    <rPh sb="2" eb="3">
      <t>キ</t>
    </rPh>
    <phoneticPr fontId="1"/>
  </si>
  <si>
    <t>～</t>
    <phoneticPr fontId="1"/>
  </si>
  <si>
    <t>現場代理人</t>
    <rPh sb="0" eb="2">
      <t>ゲンバ</t>
    </rPh>
    <rPh sb="2" eb="5">
      <t>ダイリニン</t>
    </rPh>
    <phoneticPr fontId="1"/>
  </si>
  <si>
    <t>工事開始日</t>
    <rPh sb="0" eb="2">
      <t>コウジ</t>
    </rPh>
    <rPh sb="2" eb="4">
      <t>カイシ</t>
    </rPh>
    <rPh sb="4" eb="5">
      <t>ビ</t>
    </rPh>
    <phoneticPr fontId="1"/>
  </si>
  <si>
    <t>完成報告提出日</t>
    <rPh sb="0" eb="2">
      <t>カンセイ</t>
    </rPh>
    <rPh sb="2" eb="4">
      <t>ホウコク</t>
    </rPh>
    <rPh sb="4" eb="6">
      <t>テイシュツ</t>
    </rPh>
    <rPh sb="6" eb="7">
      <t>ビ</t>
    </rPh>
    <phoneticPr fontId="1"/>
  </si>
  <si>
    <t>週休２日</t>
    <rPh sb="0" eb="2">
      <t>シュウキュウ</t>
    </rPh>
    <rPh sb="3" eb="4">
      <t>ニチ</t>
    </rPh>
    <phoneticPr fontId="1"/>
  </si>
  <si>
    <t>・月単位の週休２日</t>
    <rPh sb="1" eb="4">
      <t>ツキタンイ</t>
    </rPh>
    <rPh sb="5" eb="7">
      <t>シュウキュウ</t>
    </rPh>
    <rPh sb="8" eb="9">
      <t>ニチ</t>
    </rPh>
    <phoneticPr fontId="1"/>
  </si>
  <si>
    <t>・通期（対象期間全体）の週休２日</t>
    <rPh sb="1" eb="3">
      <t>ツウキ</t>
    </rPh>
    <rPh sb="4" eb="6">
      <t>タイショウ</t>
    </rPh>
    <rPh sb="6" eb="8">
      <t>キカン</t>
    </rPh>
    <rPh sb="8" eb="10">
      <t>ゼンタイ</t>
    </rPh>
    <rPh sb="12" eb="14">
      <t>シュウキュウ</t>
    </rPh>
    <rPh sb="15" eb="16">
      <t>ニチ</t>
    </rPh>
    <phoneticPr fontId="1"/>
  </si>
  <si>
    <t>参照先</t>
    <rPh sb="0" eb="2">
      <t>サンショウ</t>
    </rPh>
    <rPh sb="2" eb="3">
      <t>サキ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</si>
  <si>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</si>
  <si>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</si>
  <si>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・指定土日（成績加点）</t>
    <rPh sb="1" eb="3">
      <t>シテイ</t>
    </rPh>
    <rPh sb="3" eb="5">
      <t>ドニチ</t>
    </rPh>
    <rPh sb="6" eb="8">
      <t>セイセキ</t>
    </rPh>
    <rPh sb="8" eb="10">
      <t>カテン</t>
    </rPh>
    <phoneticPr fontId="1"/>
  </si>
  <si>
    <t>月数</t>
    <rPh sb="0" eb="1">
      <t>ツキ</t>
    </rPh>
    <rPh sb="1" eb="2">
      <t>スウ</t>
    </rPh>
    <phoneticPr fontId="1"/>
  </si>
  <si>
    <t>日数</t>
    <rPh sb="0" eb="2">
      <t>ニッスウ</t>
    </rPh>
    <phoneticPr fontId="1"/>
  </si>
  <si>
    <t>列</t>
    <rPh sb="0" eb="1">
      <t>レツ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</si>
  <si>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</si>
  <si>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</si>
  <si>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対象</t>
    <rPh sb="0" eb="2">
      <t>タイショウ</t>
    </rPh>
    <phoneticPr fontId="1"/>
  </si>
  <si>
    <t>閉所</t>
    <rPh sb="0" eb="2">
      <t>ヘイショ</t>
    </rPh>
    <phoneticPr fontId="1"/>
  </si>
  <si>
    <t>備考</t>
    <rPh sb="0" eb="2">
      <t>ビコウ</t>
    </rPh>
    <phoneticPr fontId="1"/>
  </si>
  <si>
    <t>週休へ転記</t>
    <rPh sb="0" eb="2">
      <t>シュウキュウ</t>
    </rPh>
    <rPh sb="3" eb="5">
      <t>テンキ</t>
    </rPh>
    <phoneticPr fontId="1"/>
  </si>
  <si>
    <t>振替判定</t>
    <rPh sb="0" eb="2">
      <t>フリカエ</t>
    </rPh>
    <rPh sb="2" eb="4">
      <t>ハンテイ</t>
    </rPh>
    <phoneticPr fontId="1"/>
  </si>
  <si>
    <t>年</t>
    <rPh sb="0" eb="1">
      <t>トシ</t>
    </rPh>
    <phoneticPr fontId="1"/>
  </si>
  <si>
    <t>月</t>
    <rPh sb="0" eb="1">
      <t>ツキ</t>
    </rPh>
    <phoneticPr fontId="1"/>
  </si>
  <si>
    <t>年月</t>
    <rPh sb="0" eb="1">
      <t>ネン</t>
    </rPh>
    <rPh sb="1" eb="2">
      <t>ツキ</t>
    </rPh>
    <phoneticPr fontId="1"/>
  </si>
  <si>
    <t>閉所率</t>
    <rPh sb="0" eb="2">
      <t>ヘイショ</t>
    </rPh>
    <rPh sb="2" eb="3">
      <t>リツ</t>
    </rPh>
    <phoneticPr fontId="1"/>
  </si>
  <si>
    <t>4週8休
判定</t>
    <rPh sb="1" eb="2">
      <t>シュウ</t>
    </rPh>
    <rPh sb="3" eb="4">
      <t>ヤス</t>
    </rPh>
    <rPh sb="5" eb="7">
      <t>ハンテイ</t>
    </rPh>
    <phoneticPr fontId="1"/>
  </si>
  <si>
    <t>指定土日
現場閉所</t>
    <rPh sb="0" eb="2">
      <t>シテイ</t>
    </rPh>
    <rPh sb="2" eb="4">
      <t>ドニチ</t>
    </rPh>
    <rPh sb="5" eb="7">
      <t>ゲンバ</t>
    </rPh>
    <rPh sb="7" eb="9">
      <t>ヘイショ</t>
    </rPh>
    <phoneticPr fontId="1"/>
  </si>
  <si>
    <t>成績
加点</t>
    <rPh sb="0" eb="2">
      <t>セイセキ</t>
    </rPh>
    <rPh sb="3" eb="5">
      <t>カテン</t>
    </rPh>
    <phoneticPr fontId="1"/>
  </si>
  <si>
    <t>土日</t>
    <rPh sb="0" eb="2">
      <t>ドニチ</t>
    </rPh>
    <phoneticPr fontId="1"/>
  </si>
  <si>
    <t>対象日</t>
    <rPh sb="0" eb="2">
      <t>タイショウ</t>
    </rPh>
    <rPh sb="2" eb="3">
      <t>ヒ</t>
    </rPh>
    <phoneticPr fontId="1"/>
  </si>
  <si>
    <t>準⇐準備期間、片⇐後片付期間、夏⇐夏休み期間、年⇐年末年始休み期間、
製⇐工場製作期間、〇⇐対象期間、●⇐閉所指定土日、○⇐閉所予定日</t>
    <rPh sb="0" eb="1">
      <t>ジュン</t>
    </rPh>
    <rPh sb="7" eb="8">
      <t>カタ</t>
    </rPh>
    <rPh sb="23" eb="24">
      <t>ネン</t>
    </rPh>
    <rPh sb="25" eb="27">
      <t>ネンマツ</t>
    </rPh>
    <rPh sb="27" eb="29">
      <t>ネンシ</t>
    </rPh>
    <rPh sb="29" eb="30">
      <t>ヤス</t>
    </rPh>
    <rPh sb="31" eb="33">
      <t>キカン</t>
    </rPh>
    <rPh sb="35" eb="36">
      <t>セイ</t>
    </rPh>
    <rPh sb="37" eb="39">
      <t>コウジョウ</t>
    </rPh>
    <rPh sb="39" eb="41">
      <t>セイサク</t>
    </rPh>
    <rPh sb="41" eb="43">
      <t>キカン</t>
    </rPh>
    <rPh sb="46" eb="48">
      <t>タイショウ</t>
    </rPh>
    <rPh sb="48" eb="50">
      <t>キカン</t>
    </rPh>
    <rPh sb="53" eb="55">
      <t>ヘイショ</t>
    </rPh>
    <rPh sb="55" eb="57">
      <t>シテイ</t>
    </rPh>
    <rPh sb="57" eb="59">
      <t>ドニチ</t>
    </rPh>
    <rPh sb="62" eb="64">
      <t>ヘイショ</t>
    </rPh>
    <rPh sb="64" eb="66">
      <t>ヨテイ</t>
    </rPh>
    <rPh sb="66" eb="67">
      <t>ビ</t>
    </rPh>
    <phoneticPr fontId="1"/>
  </si>
  <si>
    <t>閉所日</t>
    <rPh sb="0" eb="2">
      <t>ヘイショ</t>
    </rPh>
    <rPh sb="2" eb="3">
      <t>ヒ</t>
    </rPh>
    <phoneticPr fontId="1"/>
  </si>
  <si>
    <t>事⇐工事事故等による不稼働期間、災⇐天災に対する突発的な対応期間、
他⇐その他、受注者の責によらない作業、●⇐閉所日</t>
    <rPh sb="0" eb="1">
      <t>コト</t>
    </rPh>
    <rPh sb="2" eb="4">
      <t>コウジ</t>
    </rPh>
    <rPh sb="4" eb="6">
      <t>ジコ</t>
    </rPh>
    <rPh sb="6" eb="7">
      <t>トウ</t>
    </rPh>
    <rPh sb="10" eb="11">
      <t>フ</t>
    </rPh>
    <rPh sb="11" eb="13">
      <t>カドウ</t>
    </rPh>
    <rPh sb="13" eb="15">
      <t>キカン</t>
    </rPh>
    <rPh sb="16" eb="17">
      <t>サイ</t>
    </rPh>
    <rPh sb="18" eb="20">
      <t>テンサイ</t>
    </rPh>
    <rPh sb="21" eb="22">
      <t>タイ</t>
    </rPh>
    <rPh sb="24" eb="27">
      <t>トッパツテキ</t>
    </rPh>
    <rPh sb="28" eb="30">
      <t>タイオウ</t>
    </rPh>
    <rPh sb="30" eb="32">
      <t>キカン</t>
    </rPh>
    <rPh sb="34" eb="35">
      <t>ホカ</t>
    </rPh>
    <rPh sb="38" eb="39">
      <t>タ</t>
    </rPh>
    <rPh sb="40" eb="43">
      <t>ジュチュウシャ</t>
    </rPh>
    <rPh sb="44" eb="45">
      <t>セキ</t>
    </rPh>
    <rPh sb="50" eb="52">
      <t>サギョウ</t>
    </rPh>
    <phoneticPr fontId="1"/>
  </si>
  <si>
    <t>成績</t>
    <rPh sb="0" eb="2">
      <t>セイセキ</t>
    </rPh>
    <phoneticPr fontId="1"/>
  </si>
  <si>
    <t>指定土日</t>
    <rPh sb="0" eb="2">
      <t>シテイ</t>
    </rPh>
    <rPh sb="2" eb="4">
      <t>ドニチ</t>
    </rPh>
    <phoneticPr fontId="1"/>
  </si>
  <si>
    <t>指定⇐現場閉所指定日、振替⇐指定日の振替日、事前⇐事前指示
開始⇐工事開始日、完成⇐完成報告書提出日</t>
    <rPh sb="0" eb="2">
      <t>シテイ</t>
    </rPh>
    <rPh sb="3" eb="5">
      <t>ゲンバ</t>
    </rPh>
    <rPh sb="5" eb="7">
      <t>ヘイショ</t>
    </rPh>
    <rPh sb="7" eb="10">
      <t>シテイビ</t>
    </rPh>
    <rPh sb="11" eb="13">
      <t>フリカエ</t>
    </rPh>
    <rPh sb="14" eb="17">
      <t>シテイビ</t>
    </rPh>
    <rPh sb="18" eb="21">
      <t>フリカエビ</t>
    </rPh>
    <rPh sb="22" eb="24">
      <t>ジゼン</t>
    </rPh>
    <rPh sb="25" eb="27">
      <t>ジゼン</t>
    </rPh>
    <rPh sb="27" eb="29">
      <t>シジ</t>
    </rPh>
    <rPh sb="39" eb="41">
      <t>カンセイ</t>
    </rPh>
    <rPh sb="42" eb="44">
      <t>カンセイ</t>
    </rPh>
    <rPh sb="44" eb="47">
      <t>ホウコクショ</t>
    </rPh>
    <rPh sb="47" eb="49">
      <t>テイシュツ</t>
    </rPh>
    <rPh sb="49" eb="50">
      <t>ビ</t>
    </rPh>
    <phoneticPr fontId="1"/>
  </si>
  <si>
    <t>計画時の確認</t>
    <rPh sb="0" eb="2">
      <t>ケイカク</t>
    </rPh>
    <rPh sb="2" eb="3">
      <t>ジ</t>
    </rPh>
    <rPh sb="4" eb="6">
      <t>カクニン</t>
    </rPh>
    <phoneticPr fontId="1"/>
  </si>
  <si>
    <t>実績の確認</t>
    <rPh sb="0" eb="2">
      <t>ジッセキ</t>
    </rPh>
    <rPh sb="3" eb="5">
      <t>カクニン</t>
    </rPh>
    <phoneticPr fontId="1"/>
  </si>
  <si>
    <t>対象予定日数</t>
    <rPh sb="0" eb="2">
      <t>タイショウ</t>
    </rPh>
    <rPh sb="2" eb="4">
      <t>ヨテイ</t>
    </rPh>
    <rPh sb="4" eb="6">
      <t>ニッスウ</t>
    </rPh>
    <phoneticPr fontId="1"/>
  </si>
  <si>
    <t>対象日数</t>
    <rPh sb="0" eb="2">
      <t>タイショウ</t>
    </rPh>
    <rPh sb="2" eb="4">
      <t>ニッスウ</t>
    </rPh>
    <phoneticPr fontId="1"/>
  </si>
  <si>
    <t>通期（対象期間全体）の週休２日の状況</t>
    <rPh sb="0" eb="2">
      <t>ツウキ</t>
    </rPh>
    <rPh sb="3" eb="5">
      <t>タイショウ</t>
    </rPh>
    <rPh sb="5" eb="7">
      <t>キカン</t>
    </rPh>
    <rPh sb="7" eb="9">
      <t>ゼンタイ</t>
    </rPh>
    <rPh sb="11" eb="12">
      <t>シュウ</t>
    </rPh>
    <rPh sb="12" eb="13">
      <t>キュウ</t>
    </rPh>
    <rPh sb="14" eb="15">
      <t>ニチ</t>
    </rPh>
    <rPh sb="16" eb="18">
      <t>ジョウキョウ</t>
    </rPh>
    <phoneticPr fontId="1"/>
  </si>
  <si>
    <t>閉所予定日数</t>
    <rPh sb="0" eb="2">
      <t>ヘイショ</t>
    </rPh>
    <rPh sb="2" eb="4">
      <t>ヨテイ</t>
    </rPh>
    <rPh sb="4" eb="6">
      <t>ニッスウ</t>
    </rPh>
    <phoneticPr fontId="1"/>
  </si>
  <si>
    <t>閉所日数</t>
    <rPh sb="0" eb="2">
      <t>ヘイショ</t>
    </rPh>
    <rPh sb="2" eb="4">
      <t>ニッスウ</t>
    </rPh>
    <phoneticPr fontId="1"/>
  </si>
  <si>
    <t>達成予定率</t>
    <rPh sb="0" eb="2">
      <t>タッセイ</t>
    </rPh>
    <rPh sb="2" eb="4">
      <t>ヨテイ</t>
    </rPh>
    <rPh sb="4" eb="5">
      <t>リツ</t>
    </rPh>
    <phoneticPr fontId="1"/>
  </si>
  <si>
    <t>達成率</t>
    <rPh sb="0" eb="3">
      <t>タッセイリツ</t>
    </rPh>
    <phoneticPr fontId="1"/>
  </si>
  <si>
    <t>土日完全週休２日制工事　確認表</t>
    <rPh sb="0" eb="2">
      <t>ドニチ</t>
    </rPh>
    <rPh sb="2" eb="4">
      <t>カンゼン</t>
    </rPh>
    <rPh sb="4" eb="6">
      <t>シュウキュウ</t>
    </rPh>
    <rPh sb="7" eb="9">
      <t>カセイ</t>
    </rPh>
    <rPh sb="9" eb="11">
      <t>コウジ</t>
    </rPh>
    <rPh sb="12" eb="14">
      <t>カクニン</t>
    </rPh>
    <rPh sb="14" eb="15">
      <t>ヒョウ</t>
    </rPh>
    <phoneticPr fontId="1"/>
  </si>
  <si>
    <t>監督員・現場代理人においても間違いがないか確認をお願いします。</t>
    <rPh sb="0" eb="3">
      <t>カントクイン</t>
    </rPh>
    <rPh sb="4" eb="6">
      <t>ゲンバ</t>
    </rPh>
    <rPh sb="6" eb="9">
      <t>ダイリニン</t>
    </rPh>
    <rPh sb="14" eb="16">
      <t>マチガ</t>
    </rPh>
    <rPh sb="21" eb="23">
      <t>カクニン</t>
    </rPh>
    <rPh sb="25" eb="2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</si>
</sst>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d"/>
    <numFmt numFmtId="178" formatCode="aaa"/>
    <numFmt numFmtId="179" formatCode="[$-411]ggge&quot;年&quot;m&quot;月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trike/>
      <sz val="14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>
      <alignment vertical="center"/>
    </xf>
    <xf numFmtId="177" fontId="0" fillId="0" borderId="4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4" xfId="0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 textRotation="255"/>
    </xf>
    <xf numFmtId="0" fontId="5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49" xfId="0" applyFont="1" applyBorder="1" applyAlignment="1">
      <alignment horizontal="left" vertical="center" indent="1"/>
    </xf>
    <xf numFmtId="0" fontId="6" fillId="0" borderId="49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2" xfId="0" applyFont="1" applyBorder="1" applyAlignment="1">
      <alignment horizontal="center" vertical="center"/>
    </xf>
    <xf numFmtId="0" fontId="6" fillId="0" borderId="52" xfId="0" applyFont="1" applyBorder="1">
      <alignment vertical="center"/>
    </xf>
    <xf numFmtId="0" fontId="0" fillId="0" borderId="5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0" fillId="0" borderId="27" xfId="0" applyBorder="1" applyAlignment="1">
      <alignment vertical="center" textRotation="255"/>
    </xf>
    <xf numFmtId="0" fontId="10" fillId="0" borderId="0" xfId="0" applyFont="1">
      <alignment vertical="center"/>
    </xf>
    <xf numFmtId="0" fontId="6" fillId="0" borderId="5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179" fontId="0" fillId="0" borderId="0" xfId="0" applyNumberFormat="1" applyAlignment="1">
      <alignment horizontal="left" vertical="center"/>
    </xf>
    <xf numFmtId="57" fontId="0" fillId="0" borderId="1" xfId="0" applyNumberFormat="1" applyBorder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6" borderId="0" xfId="0" applyFill="1">
      <alignment vertical="center"/>
    </xf>
    <xf numFmtId="0" fontId="8" fillId="0" borderId="0" xfId="0" applyFont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4" fillId="0" borderId="29" xfId="0" applyFont="1" applyBorder="1" applyAlignment="1">
      <alignment vertical="center" wrapText="1"/>
    </xf>
    <xf numFmtId="177" fontId="8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58" fontId="1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9" xfId="1" applyNumberFormat="1" applyFont="1" applyFill="1" applyBorder="1" applyAlignment="1">
      <alignment horizontal="right" vertical="center"/>
    </xf>
    <xf numFmtId="176" fontId="0" fillId="0" borderId="8" xfId="1" applyNumberFormat="1" applyFont="1" applyFill="1" applyBorder="1" applyAlignment="1">
      <alignment horizontal="right" vertical="center"/>
    </xf>
    <xf numFmtId="176" fontId="0" fillId="0" borderId="9" xfId="1" applyNumberFormat="1" applyFont="1" applyFill="1" applyBorder="1" applyAlignment="1">
      <alignment horizontal="center" vertical="center"/>
    </xf>
    <xf numFmtId="0" fontId="0" fillId="0" borderId="8" xfId="1" applyNumberFormat="1" applyFont="1" applyFill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6" fontId="0" fillId="0" borderId="4" xfId="1" applyNumberFormat="1" applyFont="1" applyFill="1" applyBorder="1" applyAlignment="1">
      <alignment horizontal="right" vertical="center"/>
    </xf>
    <xf numFmtId="176" fontId="0" fillId="0" borderId="4" xfId="1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0" fillId="0" borderId="44" xfId="1" applyNumberFormat="1" applyFont="1" applyFill="1" applyBorder="1" applyAlignment="1">
      <alignment horizontal="center" vertical="center"/>
    </xf>
    <xf numFmtId="0" fontId="0" fillId="0" borderId="45" xfId="1" applyNumberFormat="1" applyFont="1" applyFill="1" applyBorder="1" applyAlignment="1">
      <alignment horizontal="center" vertical="center"/>
    </xf>
    <xf numFmtId="176" fontId="0" fillId="0" borderId="12" xfId="1" applyNumberFormat="1" applyFont="1" applyFill="1" applyBorder="1" applyAlignment="1">
      <alignment horizontal="center" vertical="center"/>
    </xf>
    <xf numFmtId="0" fontId="0" fillId="0" borderId="13" xfId="1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5" xfId="1" applyNumberFormat="1" applyFont="1" applyFill="1" applyBorder="1" applyAlignment="1">
      <alignment horizontal="center" vertical="center"/>
    </xf>
    <xf numFmtId="0" fontId="0" fillId="0" borderId="56" xfId="1" applyNumberFormat="1" applyFont="1" applyFill="1" applyBorder="1" applyAlignment="1">
      <alignment horizontal="center" vertical="center"/>
    </xf>
    <xf numFmtId="0" fontId="0" fillId="0" borderId="54" xfId="1" applyNumberFormat="1" applyFont="1" applyFill="1" applyBorder="1" applyAlignment="1">
      <alignment horizontal="center" vertical="center"/>
    </xf>
    <xf numFmtId="0" fontId="0" fillId="0" borderId="7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58" fontId="0" fillId="0" borderId="18" xfId="0" applyNumberFormat="1" applyBorder="1" applyAlignment="1">
      <alignment horizontal="center" vertical="center"/>
    </xf>
    <xf numFmtId="58" fontId="0" fillId="0" borderId="19" xfId="0" applyNumberFormat="1" applyBorder="1" applyAlignment="1">
      <alignment horizontal="center" vertical="center"/>
    </xf>
    <xf numFmtId="58" fontId="0" fillId="0" borderId="20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184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ECFF"/>
      <color rgb="FFFFFFCC"/>
      <color rgb="FFFFCC99"/>
      <color rgb="FFFF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235320</xdr:colOff>
      <xdr:row>8</xdr:row>
      <xdr:rowOff>224118</xdr:rowOff>
    </xdr:from>
    <xdr:to>
      <xdr:col>40</xdr:col>
      <xdr:colOff>258666</xdr:colOff>
      <xdr:row>10</xdr:row>
      <xdr:rowOff>14943</xdr:rowOff>
    </xdr:to>
    <xdr:sp macro="" textlink="">
      <xdr:nvSpPr>
        <xdr:cNvPr id="3" name="左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090644" y="2151530"/>
          <a:ext cx="303493" cy="30629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156882</xdr:colOff>
      <xdr:row>339</xdr:row>
      <xdr:rowOff>201706</xdr:rowOff>
    </xdr:from>
    <xdr:to>
      <xdr:col>37</xdr:col>
      <xdr:colOff>180228</xdr:colOff>
      <xdr:row>341</xdr:row>
      <xdr:rowOff>37354</xdr:rowOff>
    </xdr:to>
    <xdr:sp macro="" textlink="">
      <xdr:nvSpPr>
        <xdr:cNvPr id="4" name="左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658970" y="8931088"/>
          <a:ext cx="303493" cy="30629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55</xdr:col>
      <xdr:colOff>27217</xdr:colOff>
      <xdr:row>1</xdr:row>
      <xdr:rowOff>217714</xdr:rowOff>
    </xdr:from>
    <xdr:ext cx="5470071" cy="112235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D5555D1-D657-4CF4-B2A4-362353EEED5A}"/>
            </a:ext>
          </a:extLst>
        </xdr:cNvPr>
        <xdr:cNvSpPr txBox="1"/>
      </xdr:nvSpPr>
      <xdr:spPr>
        <a:xfrm>
          <a:off x="23540360" y="476250"/>
          <a:ext cx="5470071" cy="1122359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400" b="1">
              <a:solidFill>
                <a:schemeClr val="bg1"/>
              </a:solidFill>
            </a:rPr>
            <a:t>対象期間内のすべての土日を指定土日として記入する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L1180"/>
  <sheetViews>
    <sheetView showGridLines="0" tabSelected="1" zoomScale="70" zoomScaleNormal="70" zoomScalePageLayoutView="85" workbookViewId="0">
      <pane ySplit="13" topLeftCell="A14" activePane="bottomLeft" state="frozen"/>
      <selection pane="bottomLeft" activeCell="AW7" sqref="AW7"/>
    </sheetView>
  </sheetViews>
  <sheetFormatPr defaultRowHeight="18.75" x14ac:dyDescent="0.4"/>
  <cols>
    <col min="1" max="3" width="5.625" style="1" hidden="1" customWidth="1"/>
    <col min="4" max="4" width="1.625" hidden="1" customWidth="1"/>
    <col min="5" max="5" width="10.625" hidden="1" customWidth="1"/>
    <col min="6" max="10" width="5.625" hidden="1" customWidth="1"/>
    <col min="11" max="11" width="8.625" hidden="1" customWidth="1"/>
    <col min="12" max="12" width="12.625" hidden="1" customWidth="1"/>
    <col min="13" max="13" width="8.625" hidden="1" customWidth="1"/>
    <col min="14" max="15" width="6.625" style="1" hidden="1" customWidth="1"/>
    <col min="16" max="16" width="2.625" customWidth="1"/>
    <col min="17" max="19" width="6.625" style="28" customWidth="1"/>
    <col min="20" max="20" width="1.625" style="29" customWidth="1"/>
    <col min="21" max="21" width="13.875" bestFit="1" customWidth="1"/>
    <col min="22" max="22" width="7.125" bestFit="1" customWidth="1"/>
    <col min="23" max="52" width="3.625" style="1" customWidth="1"/>
    <col min="53" max="53" width="3.625" customWidth="1"/>
    <col min="54" max="54" width="5.25" style="1" bestFit="1" customWidth="1"/>
    <col min="55" max="55" width="8.375" bestFit="1" customWidth="1"/>
    <col min="56" max="56" width="7.125" customWidth="1"/>
    <col min="57" max="57" width="9" customWidth="1"/>
    <col min="58" max="58" width="7.125" customWidth="1"/>
    <col min="59" max="59" width="62.375" customWidth="1"/>
    <col min="61" max="61" width="30" bestFit="1" customWidth="1"/>
    <col min="62" max="63" width="18.625" customWidth="1"/>
  </cols>
  <sheetData>
    <row r="1" spans="1:64" ht="20.25" customHeight="1" x14ac:dyDescent="0.4">
      <c r="BI1" s="12" t="s">
        <v>0</v>
      </c>
      <c r="BJ1" s="56" t="s">
        <v>1</v>
      </c>
      <c r="BK1" s="56" t="s">
        <v>2</v>
      </c>
      <c r="BL1" s="57" t="s">
        <v>3</v>
      </c>
    </row>
    <row r="2" spans="1:64" ht="20.25" customHeight="1" x14ac:dyDescent="0.4">
      <c r="U2" s="33" t="s">
        <v>52</v>
      </c>
      <c r="BJ2" s="58"/>
      <c r="BK2" s="58"/>
      <c r="BL2" s="57" t="str">
        <f ca="1">IFERROR(IF(AND(BJ2-14&lt;=BK2,BK2&lt;=BJ2+14,VLOOKUP(BK2,E:L,L10,FALSE)="振替"),"〇","×"),"")</f>
        <v/>
      </c>
    </row>
    <row r="3" spans="1:64" ht="20.25" customHeight="1" x14ac:dyDescent="0.4">
      <c r="BJ3" s="58"/>
      <c r="BK3" s="58"/>
      <c r="BL3" s="57" t="str">
        <f ca="1">IFERROR(IF(AND(BJ3-14&lt;=BK3,BK3&lt;=BJ3+14,VLOOKUP(BK3,E:L,L10,FALSE)="振替"),"〇","×"),"")</f>
        <v/>
      </c>
    </row>
    <row r="4" spans="1:64" ht="20.25" customHeight="1" x14ac:dyDescent="0.4">
      <c r="V4" s="110" t="s">
        <v>4</v>
      </c>
      <c r="W4" s="111"/>
      <c r="X4" s="110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1"/>
      <c r="AN4" s="103" t="s">
        <v>5</v>
      </c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D4" s="102"/>
      <c r="BE4" s="102"/>
      <c r="BF4" s="102"/>
      <c r="BG4" s="102"/>
      <c r="BJ4" s="58"/>
      <c r="BK4" s="58"/>
      <c r="BL4" s="57" t="str">
        <f ca="1">IFERROR(IF(AND(BJ4-14&lt;=BK4,BK4&lt;=BJ4+14,VLOOKUP(BK4,E:L,L10,FALSE)="振替"),"〇","×"),"")</f>
        <v/>
      </c>
    </row>
    <row r="5" spans="1:64" ht="20.25" customHeight="1" x14ac:dyDescent="0.4">
      <c r="V5" s="110" t="s">
        <v>6</v>
      </c>
      <c r="W5" s="111"/>
      <c r="X5" s="113"/>
      <c r="Y5" s="114"/>
      <c r="Z5" s="114"/>
      <c r="AA5" s="114"/>
      <c r="AB5" s="114"/>
      <c r="AC5" s="115"/>
      <c r="AD5" s="110" t="s">
        <v>7</v>
      </c>
      <c r="AE5" s="111"/>
      <c r="AF5" s="113"/>
      <c r="AG5" s="114"/>
      <c r="AH5" s="114"/>
      <c r="AI5" s="114"/>
      <c r="AJ5" s="114"/>
      <c r="AK5" s="114"/>
      <c r="AL5" s="115"/>
      <c r="AN5" s="103" t="s">
        <v>8</v>
      </c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C5" s="1"/>
      <c r="BD5" s="102"/>
      <c r="BE5" s="102"/>
      <c r="BF5" s="102"/>
      <c r="BG5" s="102"/>
      <c r="BJ5" s="58"/>
      <c r="BK5" s="58"/>
      <c r="BL5" s="57" t="str">
        <f ca="1">IFERROR(IF(AND(BJ5-14&lt;=BK5,BK5&lt;=BJ5+14,VLOOKUP(BK5,E:L,L10,FALSE)="振替"),"〇","×"),"")</f>
        <v/>
      </c>
    </row>
    <row r="6" spans="1:64" ht="20.25" customHeight="1" x14ac:dyDescent="0.4">
      <c r="V6" s="103" t="s">
        <v>9</v>
      </c>
      <c r="W6" s="103"/>
      <c r="X6" s="116"/>
      <c r="Y6" s="103"/>
      <c r="Z6" s="103"/>
      <c r="AA6" s="103"/>
      <c r="AB6" s="103"/>
      <c r="AC6" s="103" t="s">
        <v>10</v>
      </c>
      <c r="AD6" s="103"/>
      <c r="AE6" s="103"/>
      <c r="AF6" s="103"/>
      <c r="AG6" s="116"/>
      <c r="AH6" s="116"/>
      <c r="AI6" s="116"/>
      <c r="AJ6" s="116"/>
      <c r="AK6" s="116"/>
      <c r="AL6" s="116"/>
      <c r="BA6" s="1"/>
      <c r="BC6" s="1"/>
      <c r="BD6" s="1"/>
      <c r="BE6" s="1"/>
      <c r="BF6" s="1"/>
      <c r="BJ6" s="59"/>
      <c r="BK6" s="59"/>
      <c r="BL6" s="57" t="str">
        <f ca="1">IFERROR(IF(AND(BJ6-14&lt;=BK6,BK6&lt;=BJ6+14,VLOOKUP(BK6,E:L,L10,FALSE)="振替"),"〇","×"),"")</f>
        <v/>
      </c>
    </row>
    <row r="7" spans="1:64" ht="20.25" customHeight="1" thickBot="1" x14ac:dyDescent="0.45">
      <c r="BA7" s="1"/>
      <c r="BJ7" s="59"/>
      <c r="BK7" s="59"/>
      <c r="BL7" s="57" t="str">
        <f ca="1">IFERROR(IF(AND(BJ7-14&lt;=BK7,BK7&lt;=BJ7+14,VLOOKUP(BK7,E:L,L10,FALSE)="振替"),"〇","×"),"")</f>
        <v/>
      </c>
    </row>
    <row r="8" spans="1:64" ht="9.9499999999999993" customHeight="1" x14ac:dyDescent="0.4">
      <c r="V8" s="19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1"/>
      <c r="AN8" s="35"/>
      <c r="AQ8" s="65" t="s">
        <v>53</v>
      </c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</row>
    <row r="9" spans="1:64" ht="20.25" customHeight="1" x14ac:dyDescent="0.4">
      <c r="L9" s="1"/>
      <c r="U9" s="12" t="s">
        <v>3</v>
      </c>
      <c r="V9" s="22" t="s">
        <v>11</v>
      </c>
      <c r="W9" s="18"/>
      <c r="Y9" s="62" t="s">
        <v>12</v>
      </c>
      <c r="Z9" s="63"/>
      <c r="AA9" s="63"/>
      <c r="AB9" s="63"/>
      <c r="AC9" s="63"/>
      <c r="AD9" s="63"/>
      <c r="AE9" s="63"/>
      <c r="AF9" s="63"/>
      <c r="AG9" s="63"/>
      <c r="AH9" s="64"/>
      <c r="AI9" s="64"/>
      <c r="AJ9" s="64"/>
      <c r="AK9" s="122" t="str">
        <f ca="1">IF(COUNTIFS(Q14:Q336,"判定",S14:S336,"×")+COUNTIFS(Q14:Q336,"判定",S14:S336,"〇")=0,"×",
IF(COUNTIFS(Q14:Q336,"判定",S14:S336,"×")&gt;0,"×","〇"))</f>
        <v>×</v>
      </c>
      <c r="AL9" s="122"/>
      <c r="AM9" s="34"/>
      <c r="AN9" s="35"/>
      <c r="AO9" s="17"/>
      <c r="AP9" s="18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</row>
    <row r="10" spans="1:64" ht="20.25" customHeight="1" x14ac:dyDescent="0.4">
      <c r="E10" s="1"/>
      <c r="F10" s="1"/>
      <c r="G10" s="1"/>
      <c r="H10" s="1"/>
      <c r="I10" s="1"/>
      <c r="J10" s="1"/>
      <c r="K10" s="1"/>
      <c r="L10" s="1">
        <f>COLUMN(L14)-COLUMN(D14)</f>
        <v>8</v>
      </c>
      <c r="U10" s="12"/>
      <c r="V10" s="23"/>
      <c r="W10" s="18"/>
      <c r="Y10" s="17" t="s">
        <v>13</v>
      </c>
      <c r="Z10" s="18"/>
      <c r="AA10" s="18"/>
      <c r="AB10" s="18"/>
      <c r="AC10" s="18"/>
      <c r="AD10" s="18"/>
      <c r="AE10" s="18"/>
      <c r="AF10" s="18"/>
      <c r="AG10" s="18"/>
      <c r="AK10" s="121" t="str">
        <f ca="1">IFERROR(IF(SUMIF(Q14:Q336,"閉所",S14:S336)/SUMIF(Q14:Q336,"対象",S14:S336)&gt;=0.285,"〇","×"),"×")</f>
        <v>×</v>
      </c>
      <c r="AL10" s="121"/>
      <c r="AM10" s="34"/>
      <c r="AN10" s="36"/>
      <c r="AO10" s="18"/>
      <c r="AP10" s="18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</row>
    <row r="11" spans="1:64" ht="20.25" customHeight="1" x14ac:dyDescent="0.4">
      <c r="A11" t="s">
        <v>14</v>
      </c>
      <c r="B11"/>
      <c r="C11"/>
      <c r="G11" s="50" t="s">
        <v>15</v>
      </c>
      <c r="H11" s="50"/>
      <c r="I11" s="49" t="s">
        <v>16</v>
      </c>
      <c r="J11" s="49"/>
      <c r="K11" s="49"/>
      <c r="L11" s="49"/>
      <c r="M11" s="49"/>
      <c r="U11" s="12"/>
      <c r="V11" s="23"/>
      <c r="W11" s="18"/>
      <c r="Y11" s="17" t="s">
        <v>17</v>
      </c>
      <c r="Z11" s="18"/>
      <c r="AA11" s="18"/>
      <c r="AB11" s="18"/>
      <c r="AC11" s="18"/>
      <c r="AD11" s="18"/>
      <c r="AE11" s="18"/>
      <c r="AF11" s="18"/>
      <c r="AG11" s="18"/>
      <c r="AK11" s="121" t="str">
        <f ca="1">IF(COUNTIFS(Q14:Q336,"指定土日",S14:S336,"×")+COUNTIFS(Q14:Q336,"指定土日",S14:S336,"〇")=0,"×",
IF(COUNTIFS(Q14:Q336,"指定土日",S14:S336,"×")&gt;0,"×","〇"))</f>
        <v>×</v>
      </c>
      <c r="AL11" s="121"/>
      <c r="AM11" s="34"/>
      <c r="AN11" s="36"/>
      <c r="AO11" s="18"/>
      <c r="AP11" s="18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</row>
    <row r="12" spans="1:64" ht="9.9499999999999993" customHeight="1" thickBot="1" x14ac:dyDescent="0.45">
      <c r="A12"/>
      <c r="B12"/>
      <c r="C12"/>
      <c r="G12" s="50"/>
      <c r="H12" s="50"/>
      <c r="I12" s="49"/>
      <c r="J12" s="49"/>
      <c r="K12" s="49"/>
      <c r="L12" s="49"/>
      <c r="M12" s="49"/>
      <c r="U12" s="12"/>
      <c r="V12" s="24"/>
      <c r="W12" s="25"/>
      <c r="X12" s="26"/>
      <c r="Y12" s="25"/>
      <c r="Z12" s="25"/>
      <c r="AA12" s="25"/>
      <c r="AB12" s="25"/>
      <c r="AC12" s="25"/>
      <c r="AD12" s="25"/>
      <c r="AE12" s="25"/>
      <c r="AF12" s="25"/>
      <c r="AG12" s="25"/>
      <c r="AH12" s="27"/>
      <c r="AI12" s="27"/>
      <c r="AJ12" s="25"/>
      <c r="AK12" s="25"/>
      <c r="AL12" s="25"/>
      <c r="AM12" s="37"/>
      <c r="AN12" s="36"/>
      <c r="AO12" s="18"/>
      <c r="AP12" s="18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</row>
    <row r="13" spans="1:64" ht="20.25" customHeight="1" x14ac:dyDescent="0.4">
      <c r="A13" s="1" t="s">
        <v>18</v>
      </c>
      <c r="B13" s="1" t="s">
        <v>19</v>
      </c>
      <c r="C13" s="1" t="s">
        <v>20</v>
      </c>
      <c r="D13" s="1"/>
      <c r="E13" s="1" t="s">
        <v>21</v>
      </c>
      <c r="F13" s="1" t="s">
        <v>22</v>
      </c>
      <c r="G13" s="47" t="s">
        <v>23</v>
      </c>
      <c r="H13" s="47" t="s">
        <v>24</v>
      </c>
      <c r="I13" s="44" t="s">
        <v>23</v>
      </c>
      <c r="J13" s="44" t="s">
        <v>24</v>
      </c>
      <c r="K13" s="45" t="s">
        <v>25</v>
      </c>
      <c r="L13" s="41" t="s">
        <v>26</v>
      </c>
      <c r="M13" s="55" t="s">
        <v>27</v>
      </c>
      <c r="N13" s="1" t="s">
        <v>28</v>
      </c>
      <c r="O13" s="1" t="s">
        <v>29</v>
      </c>
      <c r="R13" s="28" t="s">
        <v>15</v>
      </c>
      <c r="S13" s="28" t="s">
        <v>16</v>
      </c>
      <c r="BA13" s="1"/>
      <c r="BC13" s="1"/>
      <c r="BD13" s="1"/>
      <c r="BE13" s="1"/>
      <c r="BF13" s="1"/>
      <c r="BG13" s="1"/>
    </row>
    <row r="14" spans="1:64" ht="20.25" customHeight="1" thickBot="1" x14ac:dyDescent="0.45">
      <c r="A14" s="1">
        <v>1</v>
      </c>
      <c r="B14" s="1">
        <v>1</v>
      </c>
      <c r="C14" s="1" t="str">
        <f>LEFT(ADDRESS(1,COLUMN(W15),4),LEN(ADDRESS(1,COLUMN(W15),4))-1)</f>
        <v>W</v>
      </c>
      <c r="E14" s="39" t="str" cm="1">
        <f t="array" aca="1" ref="E14" ca="1">IF(INDIRECT(VLOOKUP(B14,B$14:C$44,2,FALSE)&amp;(9*A14+6))="","",
INDIRECT(VLOOKUP(B14,B$14:C$44,2,FALSE)&amp;(9*A14+6)))</f>
        <v/>
      </c>
      <c r="F14" s="39" t="str">
        <f t="shared" ref="F14:F77" ca="1" si="0">IF(OR(E14="",E14&lt;X$5,AF$5&lt;E14),"",
IF(WEEKDAY(E14,1)=1,"日",
IF(WEEKDAY(E14,1)=2,"月",
IF(WEEKDAY(E14,1)=3,"火",
IF(WEEKDAY(E14,1)=4,"水",
IF(WEEKDAY(E14,1)=5,"木",
IF(WEEKDAY(E14,1)=6,"金","土")))))))</f>
        <v/>
      </c>
      <c r="G14" s="48" t="str" cm="1">
        <f t="array" aca="1" ref="G14" ca="1">IF(F14="","",
IF(INDIRECT(VLOOKUP(B14,B$14:C$44,2,FALSE)&amp;(9*A14+8))="","",
INDIRECT(VLOOKUP(B14,B$14:C$44,2,FALSE)&amp;(9*A14+8))))</f>
        <v/>
      </c>
      <c r="H14" s="48" t="str" cm="1">
        <f t="array" aca="1" ref="H14" ca="1">IF(F14="","",
IF(INDIRECT(VLOOKUP(B14,B$14:C$44,2,FALSE)&amp;(9*A14+9))="","",
INDIRECT(VLOOKUP(B14,B$14:C$44,2,FALSE)&amp;(9*A14+9))))</f>
        <v/>
      </c>
      <c r="I14" s="43" t="str" cm="1">
        <f t="array" aca="1" ref="I14" ca="1">IF(F14="","",
IF(INDIRECT(VLOOKUP(B14,B$14:C$44,2,FALSE)&amp;(9*A14+10))="","",
INDIRECT(VLOOKUP(B14,B$14:C$44,2,FALSE)&amp;(9*A14+10))))</f>
        <v/>
      </c>
      <c r="J14" s="43" t="str" cm="1">
        <f t="array" aca="1" ref="J14" ca="1">IF(F14="","",
IF(INDIRECT(VLOOKUP(B14,B$14:C$44,2,FALSE)&amp;(9*A14+11))="","",
INDIRECT(VLOOKUP(B14,B$14:C$44,2,FALSE)&amp;(9*A14+11))))</f>
        <v/>
      </c>
      <c r="K14" s="46" t="str" cm="1">
        <f t="array" aca="1" ref="K14" ca="1">IF(F14="","",
IF(AND(OR(F14="土",F14="日"),J14="●"),"指定",
IF(INDIRECT(VLOOKUP(B14,B$14:C$44,2,FALSE)&amp;(9*A14+12))="","",
INDIRECT(VLOOKUP(B14,B$14:C$44,2,FALSE)&amp;(9*A14+12)))))</f>
        <v/>
      </c>
      <c r="L14" s="42" t="str">
        <f ca="1">IF(F14="","",
IF(I14="準","準備",
IF(I14="夏","夏休",
IF(I14="年","年末年始休",
IF(I14="製","工場製作",
IF(I14="片","片付",
IF(I14="事","事故",
IF(I14="災","災害",
IF(I14="他","その他",
IF(AND(F14&lt;&gt;"土",F14&lt;&gt;"日",J14="●",K14="振替"),"振替",
IF(AND(OR(F14="土",F14="日"),J14="●",K14="指定"),"閉所",
IF(AND(OR(F14="土",F14="日"),J14="",K14="事前"),"事前",
IF(AND(F14&lt;&gt;"土",F14&lt;&gt;"日",J14="●",K14=""),"閉所","")))))))))))))</f>
        <v/>
      </c>
      <c r="M14" s="60" t="str">
        <f ca="1">IFERROR(IF(VLOOKUP(E14,BJ:BL,3,FALSE)="〇","適",""),"")</f>
        <v/>
      </c>
      <c r="N14" s="1" t="str">
        <f t="shared" ref="N14:N77" ca="1" si="1">IF(OR(E14="",F14=""),"",
YEAR(E14))</f>
        <v/>
      </c>
      <c r="O14" s="1" t="str">
        <f t="shared" ref="O14:O77" ca="1" si="2">IF(OR(E14="",F14=""),"",
MONTH(E14))</f>
        <v/>
      </c>
      <c r="Q14" s="28" t="s">
        <v>30</v>
      </c>
      <c r="R14" s="28" t="str">
        <f>IF(X5="","",YEAR(X5))</f>
        <v/>
      </c>
      <c r="S14" s="28" t="str">
        <f>IF(R14="","",MONTH(X5))</f>
        <v/>
      </c>
      <c r="U14" s="38" t="str">
        <f>IF(R14="","",
DATE(R14,S14,1))</f>
        <v/>
      </c>
      <c r="W14" s="2"/>
    </row>
    <row r="15" spans="1:64" ht="20.25" customHeight="1" x14ac:dyDescent="0.4">
      <c r="A15" s="1">
        <f>IF(B15=1,A14+1,A14)</f>
        <v>1</v>
      </c>
      <c r="B15" s="1">
        <f>IF(B14=31,1,B14+1)</f>
        <v>2</v>
      </c>
      <c r="C15" s="1" t="str">
        <f>LEFT(ADDRESS(1,COLUMN(X15),4),LEN(ADDRESS(1,COLUMN(X15),4))-1)</f>
        <v>X</v>
      </c>
      <c r="E15" s="39" t="str" cm="1">
        <f t="array" aca="1" ref="E15" ca="1">IF(INDIRECT(VLOOKUP(B15,B$14:C$44,2,FALSE)&amp;(9*A15+6))="","",
INDIRECT(VLOOKUP(B15,B$14:C$44,2,FALSE)&amp;(9*A15+6)))</f>
        <v/>
      </c>
      <c r="F15" s="39" t="str">
        <f t="shared" ca="1" si="0"/>
        <v/>
      </c>
      <c r="G15" s="48" t="str" cm="1">
        <f t="array" aca="1" ref="G15" ca="1">IF(F15="","",
IF(INDIRECT(VLOOKUP(B15,B$14:C$44,2,FALSE)&amp;(9*A15+8))="","",
INDIRECT(VLOOKUP(B15,B$14:C$44,2,FALSE)&amp;(9*A15+8))))</f>
        <v/>
      </c>
      <c r="H15" s="48" t="str" cm="1">
        <f t="array" aca="1" ref="H15" ca="1">IF(F15="","",
IF(INDIRECT(VLOOKUP(B15,B$14:C$44,2,FALSE)&amp;(9*A15+9))="","",
INDIRECT(VLOOKUP(B15,B$14:C$44,2,FALSE)&amp;(9*A15+9))))</f>
        <v/>
      </c>
      <c r="I15" s="43" t="str" cm="1">
        <f t="array" aca="1" ref="I15" ca="1">IF(F15="","",
IF(INDIRECT(VLOOKUP(B15,B$14:C$44,2,FALSE)&amp;(9*A15+10))="","",
INDIRECT(VLOOKUP(B15,B$14:C$44,2,FALSE)&amp;(9*A15+10))))</f>
        <v/>
      </c>
      <c r="J15" s="43" t="str" cm="1">
        <f t="array" aca="1" ref="J15" ca="1">IF(F15="","",
IF(INDIRECT(VLOOKUP(B15,B$14:C$44,2,FALSE)&amp;(9*A15+11))="","",
INDIRECT(VLOOKUP(B15,B$14:C$44,2,FALSE)&amp;(9*A15+11))))</f>
        <v/>
      </c>
      <c r="K15" s="46" t="str" cm="1">
        <f t="array" aca="1" ref="K15" ca="1">IF(F15="","",
IF(AND(OR(F15="土",F15="日"),J15="●"),"指定",
IF(INDIRECT(VLOOKUP(B15,B$14:C$44,2,FALSE)&amp;(9*A15+12))="","",
INDIRECT(VLOOKUP(B15,B$14:C$44,2,FALSE)&amp;(9*A15+12)))))</f>
        <v/>
      </c>
      <c r="L15" s="42" t="str">
        <f t="shared" ref="L15:L78" ca="1" si="3">IF(F15="","",
IF(I15="準","準備",
IF(I15="夏","夏休",
IF(I15="年","年末年始休",
IF(I15="製","工場製作",
IF(I15="片","片付",
IF(I15="事","事故",
IF(I15="災","災害",
IF(I15="他","その他",
IF(AND(F15&lt;&gt;"土",F15&lt;&gt;"日",J15="●",K15="振替"),"振替",
IF(AND(OR(F15="土",F15="日"),J15="●",K15="指定"),"閉所",
IF(AND(OR(F15="土",F15="日"),J15="",K15="事前"),"事前",
IF(AND(F15&lt;&gt;"土",F15&lt;&gt;"日",J15="●",K15=""),"閉所","")))))))))))))</f>
        <v/>
      </c>
      <c r="M15" s="60" t="str">
        <f t="shared" ref="M15:M78" ca="1" si="4">IFERROR(IF(VLOOKUP(E15,BJ:BL,3,FALSE)="〇","適",""),"")</f>
        <v/>
      </c>
      <c r="N15" s="1" t="str">
        <f t="shared" ca="1" si="1"/>
        <v/>
      </c>
      <c r="O15" s="1" t="str">
        <f t="shared" ca="1" si="2"/>
        <v/>
      </c>
      <c r="U15" s="117"/>
      <c r="V15" s="118"/>
      <c r="W15" s="6" t="str">
        <f>IF($R14="","",DATE($R14,$S14,1))</f>
        <v/>
      </c>
      <c r="X15" s="6" t="str">
        <f>IF($R14="","",DATE($R14,$S14,2))</f>
        <v/>
      </c>
      <c r="Y15" s="6" t="str">
        <f>IF($R14="","",DATE($R14,$S14,3))</f>
        <v/>
      </c>
      <c r="Z15" s="6" t="str">
        <f>IF($R14="","",DATE($R14,$S14,4))</f>
        <v/>
      </c>
      <c r="AA15" s="6" t="str">
        <f>IF($R14="","",DATE($R14,$S14,5))</f>
        <v/>
      </c>
      <c r="AB15" s="6" t="str">
        <f>IF($R14="","",DATE($R14,$S14,6))</f>
        <v/>
      </c>
      <c r="AC15" s="6" t="str">
        <f>IF($R14="","",DATE($R14,$S14,7))</f>
        <v/>
      </c>
      <c r="AD15" s="6" t="str">
        <f>IF($R14="","",DATE($R14,$S14,8))</f>
        <v/>
      </c>
      <c r="AE15" s="6" t="str">
        <f>IF($R14="","",DATE($R14,$S14,9))</f>
        <v/>
      </c>
      <c r="AF15" s="6" t="str">
        <f>IF($R14="","",DATE($R14,$S14,10))</f>
        <v/>
      </c>
      <c r="AG15" s="6" t="str">
        <f>IF($R14="","",DATE($R14,$S14,11))</f>
        <v/>
      </c>
      <c r="AH15" s="6" t="str">
        <f>IF($R14="","",DATE($R14,$S14,12))</f>
        <v/>
      </c>
      <c r="AI15" s="6" t="str">
        <f>IF($R14="","",DATE($R14,$S14,13))</f>
        <v/>
      </c>
      <c r="AJ15" s="6" t="str">
        <f>IF($R14="","",DATE($R14,$S14,14))</f>
        <v/>
      </c>
      <c r="AK15" s="6" t="str">
        <f>IF($R14="","",DATE($R14,$S14,15))</f>
        <v/>
      </c>
      <c r="AL15" s="6" t="str">
        <f>IF($R14="","",DATE($R14,$S14,16))</f>
        <v/>
      </c>
      <c r="AM15" s="6" t="str">
        <f>IF($R14="","",DATE($R14,$S14,17))</f>
        <v/>
      </c>
      <c r="AN15" s="6" t="str">
        <f>IF($R14="","",DATE($R14,$S14,18))</f>
        <v/>
      </c>
      <c r="AO15" s="6" t="str">
        <f>IF($R14="","",DATE($R14,$S14,19))</f>
        <v/>
      </c>
      <c r="AP15" s="6" t="str">
        <f>IF($R14="","",DATE($R14,$S14,20))</f>
        <v/>
      </c>
      <c r="AQ15" s="6" t="str">
        <f>IF($R14="","",DATE($R14,$S14,21))</f>
        <v/>
      </c>
      <c r="AR15" s="6" t="str">
        <f>IF($R14="","",DATE($R14,$S14,22))</f>
        <v/>
      </c>
      <c r="AS15" s="6" t="str">
        <f>IF($R14="","",DATE($R14,$S14,23))</f>
        <v/>
      </c>
      <c r="AT15" s="6" t="str">
        <f>IF($R14="","",DATE($R14,$S14,24))</f>
        <v/>
      </c>
      <c r="AU15" s="6" t="str">
        <f>IF($R14="","",DATE($R14,$S14,25))</f>
        <v/>
      </c>
      <c r="AV15" s="6" t="str">
        <f>IF($R14="","",DATE($R14,$S14,26))</f>
        <v/>
      </c>
      <c r="AW15" s="6" t="str">
        <f>IF($R14="","",DATE($R14,$S14,27))</f>
        <v/>
      </c>
      <c r="AX15" s="6" t="str">
        <f>IF($R14="","",DATE($R14,$S14,28))</f>
        <v/>
      </c>
      <c r="AY15" s="6" t="str">
        <f>IF($R14="","",IF(MONTH(DATE($R14,$S14,29))=$S14,DATE($R14,$S14,29),""))</f>
        <v/>
      </c>
      <c r="AZ15" s="6" t="str">
        <f>IF($R14="","",IF(MONTH(DATE($R14,$S14,30))=$S14,DATE($R14,$S14,30),""))</f>
        <v/>
      </c>
      <c r="BA15" s="6" t="str">
        <f>IF($R14="","",IF(MONTH(DATE($R14,$S14,31))=$S14,DATE($R14,$S14,31),""))</f>
        <v/>
      </c>
      <c r="BB15" s="91" t="s">
        <v>19</v>
      </c>
      <c r="BC15" s="91" t="s">
        <v>31</v>
      </c>
      <c r="BD15" s="93" t="s">
        <v>32</v>
      </c>
      <c r="BE15" s="96" t="s">
        <v>33</v>
      </c>
      <c r="BF15" s="94" t="s">
        <v>34</v>
      </c>
      <c r="BG15" s="105" t="s">
        <v>25</v>
      </c>
      <c r="BI15" s="7"/>
    </row>
    <row r="16" spans="1:64" ht="20.25" customHeight="1" thickBot="1" x14ac:dyDescent="0.45">
      <c r="A16" s="1">
        <f t="shared" ref="A16:A79" si="5">IF(B16=1,A15+1,A15)</f>
        <v>1</v>
      </c>
      <c r="B16" s="1">
        <f t="shared" ref="B16:B79" si="6">IF(B15=31,1,B15+1)</f>
        <v>3</v>
      </c>
      <c r="C16" s="1" t="str">
        <f>LEFT(ADDRESS(1,COLUMN(Y15),4),LEN(ADDRESS(1,COLUMN(Y15),4))-1)</f>
        <v>Y</v>
      </c>
      <c r="E16" s="39" t="str" cm="1">
        <f t="array" aca="1" ref="E16" ca="1">IF(INDIRECT(VLOOKUP(B16,B$14:C$44,2,FALSE)&amp;(9*A16+6))="","",
INDIRECT(VLOOKUP(B16,B$14:C$44,2,FALSE)&amp;(9*A16+6)))</f>
        <v/>
      </c>
      <c r="F16" s="39" t="str">
        <f t="shared" ca="1" si="0"/>
        <v/>
      </c>
      <c r="G16" s="48" t="str" cm="1">
        <f t="array" aca="1" ref="G16" ca="1">IF(F16="","",
IF(INDIRECT(VLOOKUP(B16,B$14:C$44,2,FALSE)&amp;(9*A16+8))="","",
INDIRECT(VLOOKUP(B16,B$14:C$44,2,FALSE)&amp;(9*A16+8))))</f>
        <v/>
      </c>
      <c r="H16" s="48" t="str" cm="1">
        <f t="array" aca="1" ref="H16" ca="1">IF(F16="","",
IF(INDIRECT(VLOOKUP(B16,B$14:C$44,2,FALSE)&amp;(9*A16+9))="","",
INDIRECT(VLOOKUP(B16,B$14:C$44,2,FALSE)&amp;(9*A16+9))))</f>
        <v/>
      </c>
      <c r="I16" s="43" t="str" cm="1">
        <f t="array" aca="1" ref="I16" ca="1">IF(F16="","",
IF(INDIRECT(VLOOKUP(B16,B$14:C$44,2,FALSE)&amp;(9*A16+10))="","",
INDIRECT(VLOOKUP(B16,B$14:C$44,2,FALSE)&amp;(9*A16+10))))</f>
        <v/>
      </c>
      <c r="J16" s="43" t="str" cm="1">
        <f t="array" aca="1" ref="J16" ca="1">IF(F16="","",
IF(INDIRECT(VLOOKUP(B16,B$14:C$44,2,FALSE)&amp;(9*A16+11))="","",
INDIRECT(VLOOKUP(B16,B$14:C$44,2,FALSE)&amp;(9*A16+11))))</f>
        <v/>
      </c>
      <c r="K16" s="46" t="str" cm="1">
        <f t="array" aca="1" ref="K16" ca="1">IF(F16="","",
IF(AND(OR(F16="土",F16="日"),J16="●"),"指定",
IF(INDIRECT(VLOOKUP(B16,B$14:C$44,2,FALSE)&amp;(9*A16+12))="","",
INDIRECT(VLOOKUP(B16,B$14:C$44,2,FALSE)&amp;(9*A16+12)))))</f>
        <v/>
      </c>
      <c r="L16" s="42" t="str">
        <f t="shared" ca="1" si="3"/>
        <v/>
      </c>
      <c r="M16" s="60" t="str">
        <f t="shared" ca="1" si="4"/>
        <v/>
      </c>
      <c r="N16" s="1" t="str">
        <f t="shared" ca="1" si="1"/>
        <v/>
      </c>
      <c r="O16" s="1" t="str">
        <f t="shared" ca="1" si="2"/>
        <v/>
      </c>
      <c r="Q16" s="28" t="s">
        <v>35</v>
      </c>
      <c r="R16" s="28">
        <f ca="1">COUNTIFS(N:N,R14,O:O,S14,F:F,"土",G:G,"〇")+COUNTIFS(N:N,R14,O:O,S14,F:F,"日",G:G,"〇")</f>
        <v>0</v>
      </c>
      <c r="S16" s="28">
        <f ca="1">COUNTIFS(N:N,R14,O:O,S14,F:F,"土",I:I,"〇",L:L,"&lt;&gt;"&amp;"緊急")+COUNTIFS(N:N,R14,O:O,S14,F:F,"日",I:I,"〇",L:L,"&lt;&gt;"&amp;"緊急")</f>
        <v>0</v>
      </c>
      <c r="U16" s="119"/>
      <c r="V16" s="120"/>
      <c r="W16" s="9" t="str">
        <f>IFERROR(IF(WEEKDAY(W15,1)=1,"日",IF(WEEKDAY(W15,1)=2,"月",IF(WEEKDAY(W15,1)=3,"火",IF(WEEKDAY(W15,1)=4,"水",IF(WEEKDAY(W15,1)=5,"木",IF(WEEKDAY(W15,1)=6,"金","土")))))),"")</f>
        <v/>
      </c>
      <c r="X16" s="9" t="str">
        <f t="shared" ref="X16:BA16" si="7">IFERROR(IF(WEEKDAY(X15,1)=1,"日",IF(WEEKDAY(X15,1)=2,"月",IF(WEEKDAY(X15,1)=3,"火",IF(WEEKDAY(X15,1)=4,"水",IF(WEEKDAY(X15,1)=5,"木",IF(WEEKDAY(X15,1)=6,"金","土")))))),"")</f>
        <v/>
      </c>
      <c r="Y16" s="9" t="str">
        <f t="shared" si="7"/>
        <v/>
      </c>
      <c r="Z16" s="9" t="str">
        <f t="shared" si="7"/>
        <v/>
      </c>
      <c r="AA16" s="9" t="str">
        <f t="shared" si="7"/>
        <v/>
      </c>
      <c r="AB16" s="9" t="str">
        <f t="shared" si="7"/>
        <v/>
      </c>
      <c r="AC16" s="9" t="str">
        <f t="shared" si="7"/>
        <v/>
      </c>
      <c r="AD16" s="9" t="str">
        <f t="shared" si="7"/>
        <v/>
      </c>
      <c r="AE16" s="9" t="str">
        <f>IFERROR(IF(WEEKDAY(AE15,1)=1,"日",IF(WEEKDAY(AE15,1)=2,"月",IF(WEEKDAY(AE15,1)=3,"火",IF(WEEKDAY(AE15,1)=4,"水",IF(WEEKDAY(AE15,1)=5,"木",IF(WEEKDAY(AE15,1)=6,"金","土")))))),"")</f>
        <v/>
      </c>
      <c r="AF16" s="9" t="str">
        <f t="shared" si="7"/>
        <v/>
      </c>
      <c r="AG16" s="9" t="str">
        <f t="shared" si="7"/>
        <v/>
      </c>
      <c r="AH16" s="9" t="str">
        <f t="shared" si="7"/>
        <v/>
      </c>
      <c r="AI16" s="9" t="str">
        <f t="shared" si="7"/>
        <v/>
      </c>
      <c r="AJ16" s="9" t="str">
        <f t="shared" si="7"/>
        <v/>
      </c>
      <c r="AK16" s="9" t="str">
        <f t="shared" si="7"/>
        <v/>
      </c>
      <c r="AL16" s="9" t="str">
        <f t="shared" si="7"/>
        <v/>
      </c>
      <c r="AM16" s="9" t="str">
        <f t="shared" si="7"/>
        <v/>
      </c>
      <c r="AN16" s="9" t="str">
        <f t="shared" si="7"/>
        <v/>
      </c>
      <c r="AO16" s="9" t="str">
        <f t="shared" si="7"/>
        <v/>
      </c>
      <c r="AP16" s="9" t="str">
        <f t="shared" si="7"/>
        <v/>
      </c>
      <c r="AQ16" s="9" t="str">
        <f t="shared" si="7"/>
        <v/>
      </c>
      <c r="AR16" s="9" t="str">
        <f t="shared" si="7"/>
        <v/>
      </c>
      <c r="AS16" s="9" t="str">
        <f t="shared" si="7"/>
        <v/>
      </c>
      <c r="AT16" s="9" t="str">
        <f t="shared" si="7"/>
        <v/>
      </c>
      <c r="AU16" s="9" t="str">
        <f t="shared" si="7"/>
        <v/>
      </c>
      <c r="AV16" s="9" t="str">
        <f t="shared" si="7"/>
        <v/>
      </c>
      <c r="AW16" s="9" t="str">
        <f t="shared" si="7"/>
        <v/>
      </c>
      <c r="AX16" s="9" t="str">
        <f t="shared" si="7"/>
        <v/>
      </c>
      <c r="AY16" s="9" t="str">
        <f t="shared" si="7"/>
        <v/>
      </c>
      <c r="AZ16" s="9" t="str">
        <f t="shared" si="7"/>
        <v/>
      </c>
      <c r="BA16" s="9" t="str">
        <f t="shared" si="7"/>
        <v/>
      </c>
      <c r="BB16" s="92"/>
      <c r="BC16" s="92"/>
      <c r="BD16" s="92"/>
      <c r="BE16" s="97"/>
      <c r="BF16" s="95"/>
      <c r="BG16" s="106"/>
    </row>
    <row r="17" spans="1:63" ht="20.25" customHeight="1" x14ac:dyDescent="0.4">
      <c r="A17" s="1">
        <f t="shared" si="5"/>
        <v>1</v>
      </c>
      <c r="B17" s="1">
        <f t="shared" si="6"/>
        <v>4</v>
      </c>
      <c r="C17" s="1" t="str">
        <f>LEFT(ADDRESS(1,COLUMN(Z15),4),LEN(ADDRESS(1,COLUMN(Z15),4))-1)</f>
        <v>Z</v>
      </c>
      <c r="E17" s="39" t="str" cm="1">
        <f t="array" aca="1" ref="E17" ca="1">IF(INDIRECT(VLOOKUP(B17,B$14:C$44,2,FALSE)&amp;(9*A17+6))="","",
INDIRECT(VLOOKUP(B17,B$14:C$44,2,FALSE)&amp;(9*A17+6)))</f>
        <v/>
      </c>
      <c r="F17" s="39" t="str">
        <f t="shared" ca="1" si="0"/>
        <v/>
      </c>
      <c r="G17" s="48" t="str" cm="1">
        <f t="array" aca="1" ref="G17" ca="1">IF(F17="","",
IF(INDIRECT(VLOOKUP(B17,B$14:C$44,2,FALSE)&amp;(9*A17+8))="","",
INDIRECT(VLOOKUP(B17,B$14:C$44,2,FALSE)&amp;(9*A17+8))))</f>
        <v/>
      </c>
      <c r="H17" s="48" t="str" cm="1">
        <f t="array" aca="1" ref="H17" ca="1">IF(F17="","",
IF(INDIRECT(VLOOKUP(B17,B$14:C$44,2,FALSE)&amp;(9*A17+9))="","",
INDIRECT(VLOOKUP(B17,B$14:C$44,2,FALSE)&amp;(9*A17+9))))</f>
        <v/>
      </c>
      <c r="I17" s="43" t="str" cm="1">
        <f t="array" aca="1" ref="I17" ca="1">IF(F17="","",
IF(INDIRECT(VLOOKUP(B17,B$14:C$44,2,FALSE)&amp;(9*A17+10))="","",
INDIRECT(VLOOKUP(B17,B$14:C$44,2,FALSE)&amp;(9*A17+10))))</f>
        <v/>
      </c>
      <c r="J17" s="43" t="str" cm="1">
        <f t="array" aca="1" ref="J17" ca="1">IF(F17="","",
IF(INDIRECT(VLOOKUP(B17,B$14:C$44,2,FALSE)&amp;(9*A17+11))="","",
INDIRECT(VLOOKUP(B17,B$14:C$44,2,FALSE)&amp;(9*A17+11))))</f>
        <v/>
      </c>
      <c r="K17" s="46" t="str" cm="1">
        <f t="array" aca="1" ref="K17" ca="1">IF(F17="","",
IF(AND(OR(F17="土",F17="日"),J17="●"),"指定",
IF(INDIRECT(VLOOKUP(B17,B$14:C$44,2,FALSE)&amp;(9*A17+12))="","",
INDIRECT(VLOOKUP(B17,B$14:C$44,2,FALSE)&amp;(9*A17+12)))))</f>
        <v/>
      </c>
      <c r="L17" s="42" t="str">
        <f t="shared" ca="1" si="3"/>
        <v/>
      </c>
      <c r="M17" s="60" t="str">
        <f t="shared" ca="1" si="4"/>
        <v/>
      </c>
      <c r="N17" s="1" t="str">
        <f t="shared" ca="1" si="1"/>
        <v/>
      </c>
      <c r="O17" s="1" t="str">
        <f t="shared" ca="1" si="2"/>
        <v/>
      </c>
      <c r="Q17" s="28" t="s">
        <v>23</v>
      </c>
      <c r="R17" s="54">
        <f ca="1">COUNTIFS(N:N,R14,O:O,S14,G:G,"〇")</f>
        <v>0</v>
      </c>
      <c r="S17" s="54">
        <f ca="1">COUNTIFS(N:N,R14,O:O,S14,I:I,"〇",L:L,"&lt;&gt;"&amp;"緊急")</f>
        <v>0</v>
      </c>
      <c r="U17" s="123" t="s">
        <v>15</v>
      </c>
      <c r="V17" s="8" t="s">
        <v>36</v>
      </c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6">
        <f ca="1">R17</f>
        <v>0</v>
      </c>
      <c r="BC17" s="79">
        <f ca="1">IFERROR(R18/R17,0)</f>
        <v>0</v>
      </c>
      <c r="BD17" s="80" t="str">
        <f ca="1">R19</f>
        <v>対象外</v>
      </c>
      <c r="BE17" s="98"/>
      <c r="BF17" s="83"/>
      <c r="BG17" s="107" t="s">
        <v>37</v>
      </c>
    </row>
    <row r="18" spans="1:63" ht="20.25" customHeight="1" thickBot="1" x14ac:dyDescent="0.45">
      <c r="A18" s="1">
        <f t="shared" si="5"/>
        <v>1</v>
      </c>
      <c r="B18" s="1">
        <f t="shared" si="6"/>
        <v>5</v>
      </c>
      <c r="C18" s="1" t="str">
        <f>LEFT(ADDRESS(1,COLUMN(AA15),4),LEN(ADDRESS(1,COLUMN(AA15),4))-1)</f>
        <v>AA</v>
      </c>
      <c r="E18" s="39" t="str" cm="1">
        <f t="array" aca="1" ref="E18" ca="1">IF(INDIRECT(VLOOKUP(B18,B$14:C$44,2,FALSE)&amp;(9*A18+6))="","",
INDIRECT(VLOOKUP(B18,B$14:C$44,2,FALSE)&amp;(9*A18+6)))</f>
        <v/>
      </c>
      <c r="F18" s="39" t="str">
        <f t="shared" ca="1" si="0"/>
        <v/>
      </c>
      <c r="G18" s="48" t="str" cm="1">
        <f t="array" aca="1" ref="G18" ca="1">IF(F18="","",
IF(INDIRECT(VLOOKUP(B18,B$14:C$44,2,FALSE)&amp;(9*A18+8))="","",
INDIRECT(VLOOKUP(B18,B$14:C$44,2,FALSE)&amp;(9*A18+8))))</f>
        <v/>
      </c>
      <c r="H18" s="48" t="str" cm="1">
        <f t="array" aca="1" ref="H18" ca="1">IF(F18="","",
IF(INDIRECT(VLOOKUP(B18,B$14:C$44,2,FALSE)&amp;(9*A18+9))="","",
INDIRECT(VLOOKUP(B18,B$14:C$44,2,FALSE)&amp;(9*A18+9))))</f>
        <v/>
      </c>
      <c r="I18" s="43" t="str" cm="1">
        <f t="array" aca="1" ref="I18" ca="1">IF(F18="","",
IF(INDIRECT(VLOOKUP(B18,B$14:C$44,2,FALSE)&amp;(9*A18+10))="","",
INDIRECT(VLOOKUP(B18,B$14:C$44,2,FALSE)&amp;(9*A18+10))))</f>
        <v/>
      </c>
      <c r="J18" s="43" t="str" cm="1">
        <f t="array" aca="1" ref="J18" ca="1">IF(F18="","",
IF(INDIRECT(VLOOKUP(B18,B$14:C$44,2,FALSE)&amp;(9*A18+11))="","",
INDIRECT(VLOOKUP(B18,B$14:C$44,2,FALSE)&amp;(9*A18+11))))</f>
        <v/>
      </c>
      <c r="K18" s="46" t="str" cm="1">
        <f t="array" aca="1" ref="K18" ca="1">IF(F18="","",
IF(AND(OR(F18="土",F18="日"),J18="●"),"指定",
IF(INDIRECT(VLOOKUP(B18,B$14:C$44,2,FALSE)&amp;(9*A18+12))="","",
INDIRECT(VLOOKUP(B18,B$14:C$44,2,FALSE)&amp;(9*A18+12)))))</f>
        <v/>
      </c>
      <c r="L18" s="42" t="str">
        <f t="shared" ca="1" si="3"/>
        <v/>
      </c>
      <c r="M18" s="60" t="str">
        <f t="shared" ca="1" si="4"/>
        <v/>
      </c>
      <c r="N18" s="1" t="str">
        <f t="shared" ca="1" si="1"/>
        <v/>
      </c>
      <c r="O18" s="1" t="str">
        <f t="shared" ca="1" si="2"/>
        <v/>
      </c>
      <c r="Q18" s="28" t="s">
        <v>24</v>
      </c>
      <c r="R18" s="28">
        <f ca="1">COUNTIFS(N:N,R14,O:O,S14,H:H,"●")+COUNTIFS(N:N,R14,O:O,S14,H:H,"〇")</f>
        <v>0</v>
      </c>
      <c r="S18" s="28">
        <f ca="1">COUNTIFS(N:N,R14,O:O,S14,J:J,"●",L:L,"&lt;&gt;"&amp;"緊急")</f>
        <v>0</v>
      </c>
      <c r="U18" s="124"/>
      <c r="V18" s="3" t="s">
        <v>38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5"/>
      <c r="BB18" s="3">
        <f ca="1">R18</f>
        <v>0</v>
      </c>
      <c r="BC18" s="71"/>
      <c r="BD18" s="73"/>
      <c r="BE18" s="99"/>
      <c r="BF18" s="84"/>
      <c r="BG18" s="108"/>
    </row>
    <row r="19" spans="1:63" ht="20.25" customHeight="1" thickTop="1" x14ac:dyDescent="0.4">
      <c r="A19" s="1">
        <f t="shared" si="5"/>
        <v>1</v>
      </c>
      <c r="B19" s="1">
        <f t="shared" si="6"/>
        <v>6</v>
      </c>
      <c r="C19" s="1" t="str">
        <f>LEFT(ADDRESS(1,COLUMN(AB15),4),LEN(ADDRESS(1,COLUMN(AB15),4))-1)</f>
        <v>AB</v>
      </c>
      <c r="E19" s="39" t="str" cm="1">
        <f t="array" aca="1" ref="E19" ca="1">IF(INDIRECT(VLOOKUP(B19,B$14:C$44,2,FALSE)&amp;(9*A19+6))="","",
INDIRECT(VLOOKUP(B19,B$14:C$44,2,FALSE)&amp;(9*A19+6)))</f>
        <v/>
      </c>
      <c r="F19" s="39" t="str">
        <f t="shared" ca="1" si="0"/>
        <v/>
      </c>
      <c r="G19" s="48" t="str" cm="1">
        <f t="array" aca="1" ref="G19" ca="1">IF(F19="","",
IF(INDIRECT(VLOOKUP(B19,B$14:C$44,2,FALSE)&amp;(9*A19+8))="","",
INDIRECT(VLOOKUP(B19,B$14:C$44,2,FALSE)&amp;(9*A19+8))))</f>
        <v/>
      </c>
      <c r="H19" s="48" t="str" cm="1">
        <f t="array" aca="1" ref="H19" ca="1">IF(F19="","",
IF(INDIRECT(VLOOKUP(B19,B$14:C$44,2,FALSE)&amp;(9*A19+9))="","",
INDIRECT(VLOOKUP(B19,B$14:C$44,2,FALSE)&amp;(9*A19+9))))</f>
        <v/>
      </c>
      <c r="I19" s="43" t="str" cm="1">
        <f t="array" aca="1" ref="I19" ca="1">IF(F19="","",
IF(INDIRECT(VLOOKUP(B19,B$14:C$44,2,FALSE)&amp;(9*A19+10))="","",
INDIRECT(VLOOKUP(B19,B$14:C$44,2,FALSE)&amp;(9*A19+10))))</f>
        <v/>
      </c>
      <c r="J19" s="43" t="str" cm="1">
        <f t="array" aca="1" ref="J19" ca="1">IF(F19="","",
IF(INDIRECT(VLOOKUP(B19,B$14:C$44,2,FALSE)&amp;(9*A19+11))="","",
INDIRECT(VLOOKUP(B19,B$14:C$44,2,FALSE)&amp;(9*A19+11))))</f>
        <v/>
      </c>
      <c r="K19" s="46" t="str" cm="1">
        <f t="array" aca="1" ref="K19" ca="1">IF(F19="","",
IF(AND(OR(F19="土",F19="日"),J19="●"),"指定",
IF(INDIRECT(VLOOKUP(B19,B$14:C$44,2,FALSE)&amp;(9*A19+12))="","",
INDIRECT(VLOOKUP(B19,B$14:C$44,2,FALSE)&amp;(9*A19+12)))))</f>
        <v/>
      </c>
      <c r="L19" s="42" t="str">
        <f t="shared" ca="1" si="3"/>
        <v/>
      </c>
      <c r="M19" s="60" t="str">
        <f t="shared" ca="1" si="4"/>
        <v/>
      </c>
      <c r="N19" s="1" t="str">
        <f t="shared" ca="1" si="1"/>
        <v/>
      </c>
      <c r="O19" s="1" t="str">
        <f t="shared" ca="1" si="2"/>
        <v/>
      </c>
      <c r="Q19" s="28" t="s">
        <v>3</v>
      </c>
      <c r="R19" s="30" t="str">
        <f ca="1">IF(AND(R17=0,R18=0),"対象外",
IF(R16=0,"対象外",
IF(AND(R16/R17&lt;0.285,R18&gt;=R16),"〇",
IF(R18/R17&gt;=0.285,"〇",
"×"))))</f>
        <v>対象外</v>
      </c>
      <c r="S19" s="30" t="str">
        <f ca="1">IF(AND(S17=0,S18=0),"対象外",
IF(S16=0,"対象外",
IF(AND(S16/S17&lt;0.285,S18&gt;=S16),"〇",
IF(S18/S17&gt;=0.285,"〇",
"×"))))</f>
        <v>対象外</v>
      </c>
      <c r="U19" s="125" t="s">
        <v>16</v>
      </c>
      <c r="V19" s="4" t="s">
        <v>36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52">
        <f ca="1">S17</f>
        <v>0</v>
      </c>
      <c r="BC19" s="70">
        <f ca="1">IFERROR(S18/S17,0)</f>
        <v>0</v>
      </c>
      <c r="BD19" s="72" t="str">
        <f ca="1">S19</f>
        <v>対象外</v>
      </c>
      <c r="BE19" s="100" t="str">
        <f ca="1">S21</f>
        <v>対象外</v>
      </c>
      <c r="BF19" s="85" t="str">
        <f ca="1">S20</f>
        <v>－</v>
      </c>
      <c r="BG19" s="109" t="s">
        <v>39</v>
      </c>
    </row>
    <row r="20" spans="1:63" ht="20.25" customHeight="1" thickBot="1" x14ac:dyDescent="0.45">
      <c r="A20" s="1">
        <f t="shared" si="5"/>
        <v>1</v>
      </c>
      <c r="B20" s="1">
        <f t="shared" si="6"/>
        <v>7</v>
      </c>
      <c r="C20" s="1" t="str">
        <f>LEFT(ADDRESS(1,COLUMN(AC15),4),LEN(ADDRESS(1,COLUMN(AC15),4))-1)</f>
        <v>AC</v>
      </c>
      <c r="E20" s="39" t="str" cm="1">
        <f t="array" aca="1" ref="E20" ca="1">IF(INDIRECT(VLOOKUP(B20,B$14:C$44,2,FALSE)&amp;(9*A20+6))="","",
INDIRECT(VLOOKUP(B20,B$14:C$44,2,FALSE)&amp;(9*A20+6)))</f>
        <v/>
      </c>
      <c r="F20" s="39" t="str">
        <f t="shared" ca="1" si="0"/>
        <v/>
      </c>
      <c r="G20" s="48" t="str" cm="1">
        <f t="array" aca="1" ref="G20" ca="1">IF(F20="","",
IF(INDIRECT(VLOOKUP(B20,B$14:C$44,2,FALSE)&amp;(9*A20+8))="","",
INDIRECT(VLOOKUP(B20,B$14:C$44,2,FALSE)&amp;(9*A20+8))))</f>
        <v/>
      </c>
      <c r="H20" s="48" t="str" cm="1">
        <f t="array" aca="1" ref="H20" ca="1">IF(F20="","",
IF(INDIRECT(VLOOKUP(B20,B$14:C$44,2,FALSE)&amp;(9*A20+9))="","",
INDIRECT(VLOOKUP(B20,B$14:C$44,2,FALSE)&amp;(9*A20+9))))</f>
        <v/>
      </c>
      <c r="I20" s="43" t="str" cm="1">
        <f t="array" aca="1" ref="I20" ca="1">IF(F20="","",
IF(INDIRECT(VLOOKUP(B20,B$14:C$44,2,FALSE)&amp;(9*A20+10))="","",
INDIRECT(VLOOKUP(B20,B$14:C$44,2,FALSE)&amp;(9*A20+10))))</f>
        <v/>
      </c>
      <c r="J20" s="43" t="str" cm="1">
        <f t="array" aca="1" ref="J20" ca="1">IF(F20="","",
IF(INDIRECT(VLOOKUP(B20,B$14:C$44,2,FALSE)&amp;(9*A20+11))="","",
INDIRECT(VLOOKUP(B20,B$14:C$44,2,FALSE)&amp;(9*A20+11))))</f>
        <v/>
      </c>
      <c r="K20" s="46" t="str" cm="1">
        <f t="array" aca="1" ref="K20" ca="1">IF(F20="","",
IF(AND(OR(F20="土",F20="日"),J20="●"),"指定",
IF(INDIRECT(VLOOKUP(B20,B$14:C$44,2,FALSE)&amp;(9*A20+12))="","",
INDIRECT(VLOOKUP(B20,B$14:C$44,2,FALSE)&amp;(9*A20+12)))))</f>
        <v/>
      </c>
      <c r="L20" s="42" t="str">
        <f t="shared" ca="1" si="3"/>
        <v/>
      </c>
      <c r="M20" s="60" t="str">
        <f t="shared" ca="1" si="4"/>
        <v/>
      </c>
      <c r="N20" s="1" t="str">
        <f t="shared" ca="1" si="1"/>
        <v/>
      </c>
      <c r="O20" s="1" t="str">
        <f t="shared" ca="1" si="2"/>
        <v/>
      </c>
      <c r="Q20" s="28" t="s">
        <v>40</v>
      </c>
      <c r="R20" s="30"/>
      <c r="S20" s="30" t="str">
        <f ca="1">IF(S19="対象外","－",
IF(S19="×","×",
IF(COUNTIFS(N:N,R14,O:O,S14,F:F,"土",I:I,"〇")+COUNTIFS(N:N,R14,O:O,S14,F:F,"日",I:I,"〇")=COUNTIFS(N:N,R14,O:O,S14,F:F,"土",I:I,"〇",J:J,"●",K:K,"&lt;&gt;"&amp;"事前")+COUNTIFS(N:N,R14,O:O,S14,F:F,"日",I:I,"〇",J:J,"●",K:K,"&lt;&gt;"&amp;"事前")+COUNTIFS(N:N,R14,O:O,S14,F:F,"土",I:I,"〇",J:J,"",K:K,"事前",M:M,"適")+COUNTIFS(N:N,R14,O:O,S14,F:F,"日",I:I,"〇",J:J,"",K:K,"事前",M:M,"適"),"〇",
"×")))</f>
        <v>－</v>
      </c>
      <c r="U20" s="124"/>
      <c r="V20" s="3" t="s">
        <v>38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5"/>
      <c r="BB20" s="3">
        <f ca="1">S18</f>
        <v>0</v>
      </c>
      <c r="BC20" s="71"/>
      <c r="BD20" s="73"/>
      <c r="BE20" s="101"/>
      <c r="BF20" s="86"/>
      <c r="BG20" s="108"/>
    </row>
    <row r="21" spans="1:63" ht="42" customHeight="1" thickTop="1" thickBot="1" x14ac:dyDescent="0.45">
      <c r="A21" s="1">
        <f t="shared" si="5"/>
        <v>1</v>
      </c>
      <c r="B21" s="1">
        <f t="shared" si="6"/>
        <v>8</v>
      </c>
      <c r="C21" s="1" t="str">
        <f>LEFT(ADDRESS(1,COLUMN(AD15),4),LEN(ADDRESS(1,COLUMN(AD15),4))-1)</f>
        <v>AD</v>
      </c>
      <c r="E21" s="39" t="str" cm="1">
        <f t="array" aca="1" ref="E21" ca="1">IF(INDIRECT(VLOOKUP(B21,B$14:C$44,2,FALSE)&amp;(9*A21+6))="","",
INDIRECT(VLOOKUP(B21,B$14:C$44,2,FALSE)&amp;(9*A21+6)))</f>
        <v/>
      </c>
      <c r="F21" s="39" t="str">
        <f t="shared" ca="1" si="0"/>
        <v/>
      </c>
      <c r="G21" s="48" t="str" cm="1">
        <f t="array" aca="1" ref="G21" ca="1">IF(F21="","",
IF(INDIRECT(VLOOKUP(B21,B$14:C$44,2,FALSE)&amp;(9*A21+8))="","",
INDIRECT(VLOOKUP(B21,B$14:C$44,2,FALSE)&amp;(9*A21+8))))</f>
        <v/>
      </c>
      <c r="H21" s="48" t="str" cm="1">
        <f t="array" aca="1" ref="H21" ca="1">IF(F21="","",
IF(INDIRECT(VLOOKUP(B21,B$14:C$44,2,FALSE)&amp;(9*A21+9))="","",
INDIRECT(VLOOKUP(B21,B$14:C$44,2,FALSE)&amp;(9*A21+9))))</f>
        <v/>
      </c>
      <c r="I21" s="43" t="str" cm="1">
        <f t="array" aca="1" ref="I21" ca="1">IF(F21="","",
IF(INDIRECT(VLOOKUP(B21,B$14:C$44,2,FALSE)&amp;(9*A21+10))="","",
INDIRECT(VLOOKUP(B21,B$14:C$44,2,FALSE)&amp;(9*A21+10))))</f>
        <v/>
      </c>
      <c r="J21" s="43" t="str" cm="1">
        <f t="array" aca="1" ref="J21" ca="1">IF(F21="","",
IF(INDIRECT(VLOOKUP(B21,B$14:C$44,2,FALSE)&amp;(9*A21+11))="","",
INDIRECT(VLOOKUP(B21,B$14:C$44,2,FALSE)&amp;(9*A21+11))))</f>
        <v/>
      </c>
      <c r="K21" s="46" t="str" cm="1">
        <f t="array" aca="1" ref="K21" ca="1">IF(F21="","",
IF(AND(OR(F21="土",F21="日"),J21="●"),"指定",
IF(INDIRECT(VLOOKUP(B21,B$14:C$44,2,FALSE)&amp;(9*A21+12))="","",
INDIRECT(VLOOKUP(B21,B$14:C$44,2,FALSE)&amp;(9*A21+12)))))</f>
        <v/>
      </c>
      <c r="L21" s="42" t="str">
        <f t="shared" ca="1" si="3"/>
        <v/>
      </c>
      <c r="M21" s="60" t="str">
        <f t="shared" ca="1" si="4"/>
        <v/>
      </c>
      <c r="N21" s="1" t="str">
        <f t="shared" ca="1" si="1"/>
        <v/>
      </c>
      <c r="O21" s="1" t="str">
        <f t="shared" ca="1" si="2"/>
        <v/>
      </c>
      <c r="Q21" s="31" t="s">
        <v>41</v>
      </c>
      <c r="S21" s="51" t="str">
        <f ca="1">IF(S19="対象外","対象外",S20)</f>
        <v>対象外</v>
      </c>
      <c r="U21" s="13" t="s">
        <v>25</v>
      </c>
      <c r="V21" s="10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4"/>
      <c r="BC21" s="15"/>
      <c r="BD21" s="15"/>
      <c r="BE21" s="15"/>
      <c r="BF21" s="16"/>
      <c r="BG21" s="53" t="s">
        <v>42</v>
      </c>
    </row>
    <row r="22" spans="1:63" ht="20.25" customHeight="1" x14ac:dyDescent="0.4">
      <c r="A22" s="1">
        <f t="shared" si="5"/>
        <v>1</v>
      </c>
      <c r="B22" s="1">
        <f t="shared" si="6"/>
        <v>9</v>
      </c>
      <c r="C22" s="1" t="str">
        <f>LEFT(ADDRESS(1,COLUMN(AE15),4),LEN(ADDRESS(1,COLUMN(AE15),4))-1)</f>
        <v>AE</v>
      </c>
      <c r="E22" s="39" t="str" cm="1">
        <f t="array" aca="1" ref="E22" ca="1">IF(INDIRECT(VLOOKUP(B22,B$14:C$44,2,FALSE)&amp;(9*A22+6))="","",
INDIRECT(VLOOKUP(B22,B$14:C$44,2,FALSE)&amp;(9*A22+6)))</f>
        <v/>
      </c>
      <c r="F22" s="39" t="str">
        <f t="shared" ca="1" si="0"/>
        <v/>
      </c>
      <c r="G22" s="48" t="str" cm="1">
        <f t="array" aca="1" ref="G22" ca="1">IF(F22="","",
IF(INDIRECT(VLOOKUP(B22,B$14:C$44,2,FALSE)&amp;(9*A22+8))="","",
INDIRECT(VLOOKUP(B22,B$14:C$44,2,FALSE)&amp;(9*A22+8))))</f>
        <v/>
      </c>
      <c r="H22" s="48" t="str" cm="1">
        <f t="array" aca="1" ref="H22" ca="1">IF(F22="","",
IF(INDIRECT(VLOOKUP(B22,B$14:C$44,2,FALSE)&amp;(9*A22+9))="","",
INDIRECT(VLOOKUP(B22,B$14:C$44,2,FALSE)&amp;(9*A22+9))))</f>
        <v/>
      </c>
      <c r="I22" s="43" t="str" cm="1">
        <f t="array" aca="1" ref="I22" ca="1">IF(F22="","",
IF(INDIRECT(VLOOKUP(B22,B$14:C$44,2,FALSE)&amp;(9*A22+10))="","",
INDIRECT(VLOOKUP(B22,B$14:C$44,2,FALSE)&amp;(9*A22+10))))</f>
        <v/>
      </c>
      <c r="J22" s="43" t="str" cm="1">
        <f t="array" aca="1" ref="J22" ca="1">IF(F22="","",
IF(INDIRECT(VLOOKUP(B22,B$14:C$44,2,FALSE)&amp;(9*A22+11))="","",
INDIRECT(VLOOKUP(B22,B$14:C$44,2,FALSE)&amp;(9*A22+11))))</f>
        <v/>
      </c>
      <c r="K22" s="46" t="str" cm="1">
        <f t="array" aca="1" ref="K22" ca="1">IF(F22="","",
IF(AND(OR(F22="土",F22="日"),J22="●"),"指定",
IF(INDIRECT(VLOOKUP(B22,B$14:C$44,2,FALSE)&amp;(9*A22+12))="","",
INDIRECT(VLOOKUP(B22,B$14:C$44,2,FALSE)&amp;(9*A22+12)))))</f>
        <v/>
      </c>
      <c r="L22" s="42" t="str">
        <f t="shared" ca="1" si="3"/>
        <v/>
      </c>
      <c r="M22" s="60" t="str">
        <f t="shared" ca="1" si="4"/>
        <v/>
      </c>
      <c r="N22" s="1" t="str">
        <f t="shared" ca="1" si="1"/>
        <v/>
      </c>
      <c r="O22" s="1" t="str">
        <f t="shared" ca="1" si="2"/>
        <v/>
      </c>
    </row>
    <row r="23" spans="1:63" ht="20.25" customHeight="1" thickBot="1" x14ac:dyDescent="0.45">
      <c r="A23" s="1">
        <f t="shared" si="5"/>
        <v>1</v>
      </c>
      <c r="B23" s="1">
        <f t="shared" si="6"/>
        <v>10</v>
      </c>
      <c r="C23" s="1" t="str">
        <f>LEFT(ADDRESS(1,COLUMN(AF15),4),LEN(ADDRESS(1,COLUMN(AF15),4))-1)</f>
        <v>AF</v>
      </c>
      <c r="E23" s="39" t="str" cm="1">
        <f t="array" aca="1" ref="E23" ca="1">IF(INDIRECT(VLOOKUP(B23,B$14:C$44,2,FALSE)&amp;(9*A23+6))="","",
INDIRECT(VLOOKUP(B23,B$14:C$44,2,FALSE)&amp;(9*A23+6)))</f>
        <v/>
      </c>
      <c r="F23" s="39" t="str">
        <f t="shared" ca="1" si="0"/>
        <v/>
      </c>
      <c r="G23" s="48" t="str" cm="1">
        <f t="array" aca="1" ref="G23" ca="1">IF(F23="","",
IF(INDIRECT(VLOOKUP(B23,B$14:C$44,2,FALSE)&amp;(9*A23+8))="","",
INDIRECT(VLOOKUP(B23,B$14:C$44,2,FALSE)&amp;(9*A23+8))))</f>
        <v/>
      </c>
      <c r="H23" s="48" t="str" cm="1">
        <f t="array" aca="1" ref="H23" ca="1">IF(F23="","",
IF(INDIRECT(VLOOKUP(B23,B$14:C$44,2,FALSE)&amp;(9*A23+9))="","",
INDIRECT(VLOOKUP(B23,B$14:C$44,2,FALSE)&amp;(9*A23+9))))</f>
        <v/>
      </c>
      <c r="I23" s="43" t="str" cm="1">
        <f t="array" aca="1" ref="I23" ca="1">IF(F23="","",
IF(INDIRECT(VLOOKUP(B23,B$14:C$44,2,FALSE)&amp;(9*A23+10))="","",
INDIRECT(VLOOKUP(B23,B$14:C$44,2,FALSE)&amp;(9*A23+10))))</f>
        <v/>
      </c>
      <c r="J23" s="43" t="str" cm="1">
        <f t="array" aca="1" ref="J23" ca="1">IF(F23="","",
IF(INDIRECT(VLOOKUP(B23,B$14:C$44,2,FALSE)&amp;(9*A23+11))="","",
INDIRECT(VLOOKUP(B23,B$14:C$44,2,FALSE)&amp;(9*A23+11))))</f>
        <v/>
      </c>
      <c r="K23" s="46" t="str" cm="1">
        <f t="array" aca="1" ref="K23" ca="1">IF(F23="","",
IF(AND(OR(F23="土",F23="日"),J23="●"),"指定",
IF(INDIRECT(VLOOKUP(B23,B$14:C$44,2,FALSE)&amp;(9*A23+12))="","",
INDIRECT(VLOOKUP(B23,B$14:C$44,2,FALSE)&amp;(9*A23+12)))))</f>
        <v/>
      </c>
      <c r="L23" s="42" t="str">
        <f t="shared" ca="1" si="3"/>
        <v/>
      </c>
      <c r="M23" s="60" t="str">
        <f t="shared" ca="1" si="4"/>
        <v/>
      </c>
      <c r="N23" s="1" t="str">
        <f t="shared" ca="1" si="1"/>
        <v/>
      </c>
      <c r="O23" s="1" t="str">
        <f t="shared" ca="1" si="2"/>
        <v/>
      </c>
      <c r="Q23" s="28" t="s">
        <v>30</v>
      </c>
      <c r="R23" s="28" t="str">
        <f>IF(R14="","",
IF(S23=1,R14+1,R14))</f>
        <v/>
      </c>
      <c r="S23" s="51" t="str">
        <f>IF(S14="","",
IF(S14=12,1,S14+1))</f>
        <v/>
      </c>
      <c r="U23" s="38" t="str">
        <f>IF(R23="","",
DATE(R23,S23,1))</f>
        <v/>
      </c>
      <c r="W23" s="2"/>
    </row>
    <row r="24" spans="1:63" ht="20.25" customHeight="1" x14ac:dyDescent="0.4">
      <c r="A24" s="1">
        <f t="shared" si="5"/>
        <v>1</v>
      </c>
      <c r="B24" s="1">
        <f t="shared" si="6"/>
        <v>11</v>
      </c>
      <c r="C24" s="1" t="str">
        <f>LEFT(ADDRESS(1,COLUMN(AG15),4),LEN(ADDRESS(1,COLUMN(AG15),4))-1)</f>
        <v>AG</v>
      </c>
      <c r="E24" s="39" t="str" cm="1">
        <f t="array" aca="1" ref="E24" ca="1">IF(INDIRECT(VLOOKUP(B24,B$14:C$44,2,FALSE)&amp;(9*A24+6))="","",
INDIRECT(VLOOKUP(B24,B$14:C$44,2,FALSE)&amp;(9*A24+6)))</f>
        <v/>
      </c>
      <c r="F24" s="39" t="str">
        <f t="shared" ca="1" si="0"/>
        <v/>
      </c>
      <c r="G24" s="48" t="str" cm="1">
        <f t="array" aca="1" ref="G24" ca="1">IF(F24="","",
IF(INDIRECT(VLOOKUP(B24,B$14:C$44,2,FALSE)&amp;(9*A24+8))="","",
INDIRECT(VLOOKUP(B24,B$14:C$44,2,FALSE)&amp;(9*A24+8))))</f>
        <v/>
      </c>
      <c r="H24" s="48" t="str" cm="1">
        <f t="array" aca="1" ref="H24" ca="1">IF(F24="","",
IF(INDIRECT(VLOOKUP(B24,B$14:C$44,2,FALSE)&amp;(9*A24+9))="","",
INDIRECT(VLOOKUP(B24,B$14:C$44,2,FALSE)&amp;(9*A24+9))))</f>
        <v/>
      </c>
      <c r="I24" s="43" t="str" cm="1">
        <f t="array" aca="1" ref="I24" ca="1">IF(F24="","",
IF(INDIRECT(VLOOKUP(B24,B$14:C$44,2,FALSE)&amp;(9*A24+10))="","",
INDIRECT(VLOOKUP(B24,B$14:C$44,2,FALSE)&amp;(9*A24+10))))</f>
        <v/>
      </c>
      <c r="J24" s="43" t="str" cm="1">
        <f t="array" aca="1" ref="J24" ca="1">IF(F24="","",
IF(INDIRECT(VLOOKUP(B24,B$14:C$44,2,FALSE)&amp;(9*A24+11))="","",
INDIRECT(VLOOKUP(B24,B$14:C$44,2,FALSE)&amp;(9*A24+11))))</f>
        <v/>
      </c>
      <c r="K24" s="46" t="str" cm="1">
        <f t="array" aca="1" ref="K24" ca="1">IF(F24="","",
IF(AND(OR(F24="土",F24="日"),J24="●"),"指定",
IF(INDIRECT(VLOOKUP(B24,B$14:C$44,2,FALSE)&amp;(9*A24+12))="","",
INDIRECT(VLOOKUP(B24,B$14:C$44,2,FALSE)&amp;(9*A24+12)))))</f>
        <v/>
      </c>
      <c r="L24" s="42" t="str">
        <f t="shared" ca="1" si="3"/>
        <v/>
      </c>
      <c r="M24" s="60" t="str">
        <f t="shared" ca="1" si="4"/>
        <v/>
      </c>
      <c r="N24" s="1" t="str">
        <f t="shared" ca="1" si="1"/>
        <v/>
      </c>
      <c r="O24" s="1" t="str">
        <f t="shared" ca="1" si="2"/>
        <v/>
      </c>
      <c r="U24" s="87"/>
      <c r="V24" s="88"/>
      <c r="W24" s="6" t="str">
        <f>IF($R23="","",DATE($R23,$S23,1))</f>
        <v/>
      </c>
      <c r="X24" s="6" t="str">
        <f>IF($R23="","",DATE($R23,$S23,2))</f>
        <v/>
      </c>
      <c r="Y24" s="6" t="str">
        <f>IF($R23="","",DATE($R23,$S23,3))</f>
        <v/>
      </c>
      <c r="Z24" s="6" t="str">
        <f>IF($R23="","",DATE($R23,$S23,4))</f>
        <v/>
      </c>
      <c r="AA24" s="6" t="str">
        <f>IF($R23="","",DATE($R23,$S23,5))</f>
        <v/>
      </c>
      <c r="AB24" s="6" t="str">
        <f>IF($R23="","",DATE($R23,$S23,6))</f>
        <v/>
      </c>
      <c r="AC24" s="6" t="str">
        <f>IF($R23="","",DATE($R23,$S23,7))</f>
        <v/>
      </c>
      <c r="AD24" s="6" t="str">
        <f>IF($R23="","",DATE($R23,$S23,8))</f>
        <v/>
      </c>
      <c r="AE24" s="6" t="str">
        <f>IF($R23="","",DATE($R23,$S23,9))</f>
        <v/>
      </c>
      <c r="AF24" s="6" t="str">
        <f>IF($R23="","",DATE($R23,$S23,10))</f>
        <v/>
      </c>
      <c r="AG24" s="6" t="str">
        <f>IF($R23="","",DATE($R23,$S23,11))</f>
        <v/>
      </c>
      <c r="AH24" s="6" t="str">
        <f>IF($R23="","",DATE($R23,$S23,12))</f>
        <v/>
      </c>
      <c r="AI24" s="6" t="str">
        <f>IF($R23="","",DATE($R23,$S23,13))</f>
        <v/>
      </c>
      <c r="AJ24" s="6" t="str">
        <f>IF($R23="","",DATE($R23,$S23,14))</f>
        <v/>
      </c>
      <c r="AK24" s="6" t="str">
        <f>IF($R23="","",DATE($R23,$S23,15))</f>
        <v/>
      </c>
      <c r="AL24" s="6" t="str">
        <f>IF($R23="","",DATE($R23,$S23,16))</f>
        <v/>
      </c>
      <c r="AM24" s="6" t="str">
        <f>IF($R23="","",DATE($R23,$S23,17))</f>
        <v/>
      </c>
      <c r="AN24" s="6" t="str">
        <f>IF($R23="","",DATE($R23,$S23,18))</f>
        <v/>
      </c>
      <c r="AO24" s="6" t="str">
        <f>IF($R23="","",DATE($R23,$S23,19))</f>
        <v/>
      </c>
      <c r="AP24" s="6" t="str">
        <f>IF($R23="","",DATE($R23,$S23,20))</f>
        <v/>
      </c>
      <c r="AQ24" s="6" t="str">
        <f>IF($R23="","",DATE($R23,$S23,21))</f>
        <v/>
      </c>
      <c r="AR24" s="6" t="str">
        <f>IF($R23="","",DATE($R23,$S23,22))</f>
        <v/>
      </c>
      <c r="AS24" s="6" t="str">
        <f>IF($R23="","",DATE($R23,$S23,23))</f>
        <v/>
      </c>
      <c r="AT24" s="6" t="str">
        <f>IF($R23="","",DATE($R23,$S23,24))</f>
        <v/>
      </c>
      <c r="AU24" s="6" t="str">
        <f>IF($R23="","",DATE($R23,$S23,25))</f>
        <v/>
      </c>
      <c r="AV24" s="6" t="str">
        <f>IF($R23="","",DATE($R23,$S23,26))</f>
        <v/>
      </c>
      <c r="AW24" s="6" t="str">
        <f>IF($R23="","",DATE($R23,$S23,27))</f>
        <v/>
      </c>
      <c r="AX24" s="6" t="str">
        <f>IF($R23="","",DATE($R23,$S23,28))</f>
        <v/>
      </c>
      <c r="AY24" s="6" t="str">
        <f>IF($R23="","",IF(MONTH(DATE($R23,$S23,29))=$S23,DATE($R23,$S23,29),""))</f>
        <v/>
      </c>
      <c r="AZ24" s="6" t="str">
        <f>IF($R23="","",IF(MONTH(DATE($R23,$S23,30))=$S23,DATE($R23,$S23,30),""))</f>
        <v/>
      </c>
      <c r="BA24" s="6" t="str">
        <f>IF($R23="","",IF(MONTH(DATE($R23,$S23,31))=$S23,DATE($R23,$S23,31),""))</f>
        <v/>
      </c>
      <c r="BB24" s="91" t="s">
        <v>19</v>
      </c>
      <c r="BC24" s="91" t="s">
        <v>31</v>
      </c>
      <c r="BD24" s="93" t="s">
        <v>32</v>
      </c>
      <c r="BE24" s="96" t="s">
        <v>33</v>
      </c>
      <c r="BF24" s="94" t="s">
        <v>34</v>
      </c>
      <c r="BG24" s="76" t="s">
        <v>25</v>
      </c>
    </row>
    <row r="25" spans="1:63" ht="20.25" customHeight="1" thickBot="1" x14ac:dyDescent="0.45">
      <c r="A25" s="1">
        <f t="shared" si="5"/>
        <v>1</v>
      </c>
      <c r="B25" s="1">
        <f t="shared" si="6"/>
        <v>12</v>
      </c>
      <c r="C25" s="1" t="str">
        <f>LEFT(ADDRESS(1,COLUMN(AH15),4),LEN(ADDRESS(1,COLUMN(AH15),4))-1)</f>
        <v>AH</v>
      </c>
      <c r="E25" s="39" t="str" cm="1">
        <f t="array" aca="1" ref="E25" ca="1">IF(INDIRECT(VLOOKUP(B25,B$14:C$44,2,FALSE)&amp;(9*A25+6))="","",
INDIRECT(VLOOKUP(B25,B$14:C$44,2,FALSE)&amp;(9*A25+6)))</f>
        <v/>
      </c>
      <c r="F25" s="39" t="str">
        <f t="shared" ca="1" si="0"/>
        <v/>
      </c>
      <c r="G25" s="48" t="str" cm="1">
        <f t="array" aca="1" ref="G25" ca="1">IF(F25="","",
IF(INDIRECT(VLOOKUP(B25,B$14:C$44,2,FALSE)&amp;(9*A25+8))="","",
INDIRECT(VLOOKUP(B25,B$14:C$44,2,FALSE)&amp;(9*A25+8))))</f>
        <v/>
      </c>
      <c r="H25" s="48" t="str" cm="1">
        <f t="array" aca="1" ref="H25" ca="1">IF(F25="","",
IF(INDIRECT(VLOOKUP(B25,B$14:C$44,2,FALSE)&amp;(9*A25+9))="","",
INDIRECT(VLOOKUP(B25,B$14:C$44,2,FALSE)&amp;(9*A25+9))))</f>
        <v/>
      </c>
      <c r="I25" s="43" t="str" cm="1">
        <f t="array" aca="1" ref="I25" ca="1">IF(F25="","",
IF(INDIRECT(VLOOKUP(B25,B$14:C$44,2,FALSE)&amp;(9*A25+10))="","",
INDIRECT(VLOOKUP(B25,B$14:C$44,2,FALSE)&amp;(9*A25+10))))</f>
        <v/>
      </c>
      <c r="J25" s="43" t="str" cm="1">
        <f t="array" aca="1" ref="J25" ca="1">IF(F25="","",
IF(INDIRECT(VLOOKUP(B25,B$14:C$44,2,FALSE)&amp;(9*A25+11))="","",
INDIRECT(VLOOKUP(B25,B$14:C$44,2,FALSE)&amp;(9*A25+11))))</f>
        <v/>
      </c>
      <c r="K25" s="46" t="str" cm="1">
        <f t="array" aca="1" ref="K25" ca="1">IF(F25="","",
IF(AND(OR(F25="土",F25="日"),J25="●"),"指定",
IF(INDIRECT(VLOOKUP(B25,B$14:C$44,2,FALSE)&amp;(9*A25+12))="","",
INDIRECT(VLOOKUP(B25,B$14:C$44,2,FALSE)&amp;(9*A25+12)))))</f>
        <v/>
      </c>
      <c r="L25" s="42" t="str">
        <f t="shared" ca="1" si="3"/>
        <v/>
      </c>
      <c r="M25" s="60" t="str">
        <f t="shared" ca="1" si="4"/>
        <v/>
      </c>
      <c r="N25" s="1" t="str">
        <f t="shared" ca="1" si="1"/>
        <v/>
      </c>
      <c r="O25" s="1" t="str">
        <f t="shared" ca="1" si="2"/>
        <v/>
      </c>
      <c r="Q25" s="28" t="s">
        <v>35</v>
      </c>
      <c r="R25" s="28">
        <f ca="1">COUNTIFS(N:N,R23,O:O,S23,F:F,"土",G:G,"〇")+COUNTIFS(N:N,R23,O:O,S23,F:F,"日",G:G,"〇")</f>
        <v>0</v>
      </c>
      <c r="S25" s="28">
        <f ca="1">COUNTIFS(N:N,R23,O:O,S23,F:F,"土",I:I,"〇",L:L,"&lt;&gt;"&amp;"緊急")+COUNTIFS(N:N,R23,O:O,S23,F:F,"日",I:I,"〇",L:L,"&lt;&gt;"&amp;"緊急")</f>
        <v>0</v>
      </c>
      <c r="U25" s="89"/>
      <c r="V25" s="90"/>
      <c r="W25" s="9" t="str">
        <f>IFERROR(IF(WEEKDAY(W24,1)=1,"日",IF(WEEKDAY(W24,1)=2,"月",IF(WEEKDAY(W24,1)=3,"火",IF(WEEKDAY(W24,1)=4,"水",IF(WEEKDAY(W24,1)=5,"木",IF(WEEKDAY(W24,1)=6,"金","土")))))),"")</f>
        <v/>
      </c>
      <c r="X25" s="9" t="str">
        <f t="shared" ref="X25:AD25" si="8">IFERROR(IF(WEEKDAY(X24,1)=1,"日",IF(WEEKDAY(X24,1)=2,"月",IF(WEEKDAY(X24,1)=3,"火",IF(WEEKDAY(X24,1)=4,"水",IF(WEEKDAY(X24,1)=5,"木",IF(WEEKDAY(X24,1)=6,"金","土")))))),"")</f>
        <v/>
      </c>
      <c r="Y25" s="9" t="str">
        <f t="shared" si="8"/>
        <v/>
      </c>
      <c r="Z25" s="9" t="str">
        <f t="shared" si="8"/>
        <v/>
      </c>
      <c r="AA25" s="9" t="str">
        <f t="shared" si="8"/>
        <v/>
      </c>
      <c r="AB25" s="9" t="str">
        <f t="shared" si="8"/>
        <v/>
      </c>
      <c r="AC25" s="9" t="str">
        <f t="shared" si="8"/>
        <v/>
      </c>
      <c r="AD25" s="9" t="str">
        <f t="shared" si="8"/>
        <v/>
      </c>
      <c r="AE25" s="9" t="str">
        <f>IFERROR(IF(WEEKDAY(AE24,1)=1,"日",IF(WEEKDAY(AE24,1)=2,"月",IF(WEEKDAY(AE24,1)=3,"火",IF(WEEKDAY(AE24,1)=4,"水",IF(WEEKDAY(AE24,1)=5,"木",IF(WEEKDAY(AE24,1)=6,"金","土")))))),"")</f>
        <v/>
      </c>
      <c r="AF25" s="9" t="str">
        <f t="shared" ref="AF25:BA25" si="9">IFERROR(IF(WEEKDAY(AF24,1)=1,"日",IF(WEEKDAY(AF24,1)=2,"月",IF(WEEKDAY(AF24,1)=3,"火",IF(WEEKDAY(AF24,1)=4,"水",IF(WEEKDAY(AF24,1)=5,"木",IF(WEEKDAY(AF24,1)=6,"金","土")))))),"")</f>
        <v/>
      </c>
      <c r="AG25" s="9" t="str">
        <f t="shared" si="9"/>
        <v/>
      </c>
      <c r="AH25" s="9" t="str">
        <f t="shared" si="9"/>
        <v/>
      </c>
      <c r="AI25" s="9" t="str">
        <f t="shared" si="9"/>
        <v/>
      </c>
      <c r="AJ25" s="9" t="str">
        <f t="shared" si="9"/>
        <v/>
      </c>
      <c r="AK25" s="9" t="str">
        <f t="shared" si="9"/>
        <v/>
      </c>
      <c r="AL25" s="9" t="str">
        <f t="shared" si="9"/>
        <v/>
      </c>
      <c r="AM25" s="9" t="str">
        <f t="shared" si="9"/>
        <v/>
      </c>
      <c r="AN25" s="9" t="str">
        <f t="shared" si="9"/>
        <v/>
      </c>
      <c r="AO25" s="9" t="str">
        <f t="shared" si="9"/>
        <v/>
      </c>
      <c r="AP25" s="9" t="str">
        <f t="shared" si="9"/>
        <v/>
      </c>
      <c r="AQ25" s="9" t="str">
        <f t="shared" si="9"/>
        <v/>
      </c>
      <c r="AR25" s="9" t="str">
        <f t="shared" si="9"/>
        <v/>
      </c>
      <c r="AS25" s="9" t="str">
        <f t="shared" si="9"/>
        <v/>
      </c>
      <c r="AT25" s="9" t="str">
        <f t="shared" si="9"/>
        <v/>
      </c>
      <c r="AU25" s="9" t="str">
        <f t="shared" si="9"/>
        <v/>
      </c>
      <c r="AV25" s="9" t="str">
        <f t="shared" si="9"/>
        <v/>
      </c>
      <c r="AW25" s="9" t="str">
        <f t="shared" si="9"/>
        <v/>
      </c>
      <c r="AX25" s="9" t="str">
        <f t="shared" si="9"/>
        <v/>
      </c>
      <c r="AY25" s="9" t="str">
        <f t="shared" si="9"/>
        <v/>
      </c>
      <c r="AZ25" s="9" t="str">
        <f t="shared" si="9"/>
        <v/>
      </c>
      <c r="BA25" s="9" t="str">
        <f t="shared" si="9"/>
        <v/>
      </c>
      <c r="BB25" s="92"/>
      <c r="BC25" s="92"/>
      <c r="BD25" s="92"/>
      <c r="BE25" s="97"/>
      <c r="BF25" s="95"/>
      <c r="BG25" s="77"/>
    </row>
    <row r="26" spans="1:63" ht="20.25" customHeight="1" x14ac:dyDescent="0.4">
      <c r="A26" s="1">
        <f t="shared" si="5"/>
        <v>1</v>
      </c>
      <c r="B26" s="1">
        <f t="shared" si="6"/>
        <v>13</v>
      </c>
      <c r="C26" s="1" t="str">
        <f>LEFT(ADDRESS(1,COLUMN(AI15),4),LEN(ADDRESS(1,COLUMN(AI15),4))-1)</f>
        <v>AI</v>
      </c>
      <c r="E26" s="39" t="str" cm="1">
        <f t="array" aca="1" ref="E26" ca="1">IF(INDIRECT(VLOOKUP(B26,B$14:C$44,2,FALSE)&amp;(9*A26+6))="","",
INDIRECT(VLOOKUP(B26,B$14:C$44,2,FALSE)&amp;(9*A26+6)))</f>
        <v/>
      </c>
      <c r="F26" s="39" t="str">
        <f t="shared" ca="1" si="0"/>
        <v/>
      </c>
      <c r="G26" s="48" t="str" cm="1">
        <f t="array" aca="1" ref="G26" ca="1">IF(F26="","",
IF(INDIRECT(VLOOKUP(B26,B$14:C$44,2,FALSE)&amp;(9*A26+8))="","",
INDIRECT(VLOOKUP(B26,B$14:C$44,2,FALSE)&amp;(9*A26+8))))</f>
        <v/>
      </c>
      <c r="H26" s="48" t="str" cm="1">
        <f t="array" aca="1" ref="H26" ca="1">IF(F26="","",
IF(INDIRECT(VLOOKUP(B26,B$14:C$44,2,FALSE)&amp;(9*A26+9))="","",
INDIRECT(VLOOKUP(B26,B$14:C$44,2,FALSE)&amp;(9*A26+9))))</f>
        <v/>
      </c>
      <c r="I26" s="43" t="str" cm="1">
        <f t="array" aca="1" ref="I26" ca="1">IF(F26="","",
IF(INDIRECT(VLOOKUP(B26,B$14:C$44,2,FALSE)&amp;(9*A26+10))="","",
INDIRECT(VLOOKUP(B26,B$14:C$44,2,FALSE)&amp;(9*A26+10))))</f>
        <v/>
      </c>
      <c r="J26" s="43" t="str" cm="1">
        <f t="array" aca="1" ref="J26" ca="1">IF(F26="","",
IF(INDIRECT(VLOOKUP(B26,B$14:C$44,2,FALSE)&amp;(9*A26+11))="","",
INDIRECT(VLOOKUP(B26,B$14:C$44,2,FALSE)&amp;(9*A26+11))))</f>
        <v/>
      </c>
      <c r="K26" s="46" t="str" cm="1">
        <f t="array" aca="1" ref="K26" ca="1">IF(F26="","",
IF(AND(OR(F26="土",F26="日"),J26="●"),"指定",
IF(INDIRECT(VLOOKUP(B26,B$14:C$44,2,FALSE)&amp;(9*A26+12))="","",
INDIRECT(VLOOKUP(B26,B$14:C$44,2,FALSE)&amp;(9*A26+12)))))</f>
        <v/>
      </c>
      <c r="L26" s="42" t="str">
        <f t="shared" ca="1" si="3"/>
        <v/>
      </c>
      <c r="M26" s="60" t="str">
        <f t="shared" ca="1" si="4"/>
        <v/>
      </c>
      <c r="N26" s="1" t="str">
        <f t="shared" ca="1" si="1"/>
        <v/>
      </c>
      <c r="O26" s="1" t="str">
        <f t="shared" ca="1" si="2"/>
        <v/>
      </c>
      <c r="Q26" s="28" t="s">
        <v>23</v>
      </c>
      <c r="R26" s="54">
        <f ca="1">COUNTIFS(N:N,R23,O:O,S23,G:G,"〇")</f>
        <v>0</v>
      </c>
      <c r="S26" s="54">
        <f ca="1">COUNTIFS(N:N,R23,O:O,S23,I:I,"〇",L:L,"&lt;&gt;"&amp;"緊急")</f>
        <v>0</v>
      </c>
      <c r="U26" s="78" t="s">
        <v>15</v>
      </c>
      <c r="V26" s="8" t="s">
        <v>36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6">
        <f ca="1">R26</f>
        <v>0</v>
      </c>
      <c r="BC26" s="79">
        <f ca="1">IFERROR(R27/R26,0)</f>
        <v>0</v>
      </c>
      <c r="BD26" s="80" t="str">
        <f ca="1">R28</f>
        <v>対象外</v>
      </c>
      <c r="BE26" s="98"/>
      <c r="BF26" s="83"/>
      <c r="BG26" s="81" t="s">
        <v>37</v>
      </c>
    </row>
    <row r="27" spans="1:63" ht="20.25" customHeight="1" thickBot="1" x14ac:dyDescent="0.45">
      <c r="A27" s="1">
        <f t="shared" si="5"/>
        <v>1</v>
      </c>
      <c r="B27" s="1">
        <f t="shared" si="6"/>
        <v>14</v>
      </c>
      <c r="C27" s="1" t="str">
        <f>LEFT(ADDRESS(1,COLUMN(AJ15),4),LEN(ADDRESS(1,COLUMN(AJ15),4))-1)</f>
        <v>AJ</v>
      </c>
      <c r="E27" s="39" t="str" cm="1">
        <f t="array" aca="1" ref="E27" ca="1">IF(INDIRECT(VLOOKUP(B27,B$14:C$44,2,FALSE)&amp;(9*A27+6))="","",
INDIRECT(VLOOKUP(B27,B$14:C$44,2,FALSE)&amp;(9*A27+6)))</f>
        <v/>
      </c>
      <c r="F27" s="39" t="str">
        <f t="shared" ca="1" si="0"/>
        <v/>
      </c>
      <c r="G27" s="48" t="str" cm="1">
        <f t="array" aca="1" ref="G27" ca="1">IF(F27="","",
IF(INDIRECT(VLOOKUP(B27,B$14:C$44,2,FALSE)&amp;(9*A27+8))="","",
INDIRECT(VLOOKUP(B27,B$14:C$44,2,FALSE)&amp;(9*A27+8))))</f>
        <v/>
      </c>
      <c r="H27" s="48" t="str" cm="1">
        <f t="array" aca="1" ref="H27" ca="1">IF(F27="","",
IF(INDIRECT(VLOOKUP(B27,B$14:C$44,2,FALSE)&amp;(9*A27+9))="","",
INDIRECT(VLOOKUP(B27,B$14:C$44,2,FALSE)&amp;(9*A27+9))))</f>
        <v/>
      </c>
      <c r="I27" s="43" t="str" cm="1">
        <f t="array" aca="1" ref="I27" ca="1">IF(F27="","",
IF(INDIRECT(VLOOKUP(B27,B$14:C$44,2,FALSE)&amp;(9*A27+10))="","",
INDIRECT(VLOOKUP(B27,B$14:C$44,2,FALSE)&amp;(9*A27+10))))</f>
        <v/>
      </c>
      <c r="J27" s="43" t="str" cm="1">
        <f t="array" aca="1" ref="J27" ca="1">IF(F27="","",
IF(INDIRECT(VLOOKUP(B27,B$14:C$44,2,FALSE)&amp;(9*A27+11))="","",
INDIRECT(VLOOKUP(B27,B$14:C$44,2,FALSE)&amp;(9*A27+11))))</f>
        <v/>
      </c>
      <c r="K27" s="46" t="str" cm="1">
        <f t="array" aca="1" ref="K27" ca="1">IF(F27="","",
IF(AND(OR(F27="土",F27="日"),J27="●"),"指定",
IF(INDIRECT(VLOOKUP(B27,B$14:C$44,2,FALSE)&amp;(9*A27+12))="","",
INDIRECT(VLOOKUP(B27,B$14:C$44,2,FALSE)&amp;(9*A27+12)))))</f>
        <v/>
      </c>
      <c r="L27" s="42" t="str">
        <f t="shared" ca="1" si="3"/>
        <v/>
      </c>
      <c r="M27" s="60" t="str">
        <f t="shared" ca="1" si="4"/>
        <v/>
      </c>
      <c r="N27" s="1" t="str">
        <f t="shared" ca="1" si="1"/>
        <v/>
      </c>
      <c r="O27" s="1" t="str">
        <f t="shared" ca="1" si="2"/>
        <v/>
      </c>
      <c r="Q27" s="28" t="s">
        <v>24</v>
      </c>
      <c r="R27" s="28">
        <f ca="1">COUNTIFS(N:N,R23,O:O,S23,H:H,"●")+COUNTIFS(N:N,R23,O:O,S23,H:H,"〇")</f>
        <v>0</v>
      </c>
      <c r="S27" s="28">
        <f ca="1">COUNTIFS(N:N,R23,O:O,S23,J:J,"●",L:L,"&lt;&gt;"&amp;"緊急")</f>
        <v>0</v>
      </c>
      <c r="U27" s="69"/>
      <c r="V27" s="3" t="s">
        <v>38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>
        <f ca="1">R27</f>
        <v>0</v>
      </c>
      <c r="BC27" s="71"/>
      <c r="BD27" s="73"/>
      <c r="BE27" s="99"/>
      <c r="BF27" s="84"/>
      <c r="BG27" s="82"/>
    </row>
    <row r="28" spans="1:63" ht="20.25" customHeight="1" thickTop="1" x14ac:dyDescent="0.4">
      <c r="A28" s="1">
        <f t="shared" si="5"/>
        <v>1</v>
      </c>
      <c r="B28" s="1">
        <f t="shared" si="6"/>
        <v>15</v>
      </c>
      <c r="C28" s="1" t="str">
        <f>LEFT(ADDRESS(1,COLUMN(AK15),4),LEN(ADDRESS(1,COLUMN(AK15),4))-1)</f>
        <v>AK</v>
      </c>
      <c r="E28" s="39" t="str" cm="1">
        <f t="array" aca="1" ref="E28" ca="1">IF(INDIRECT(VLOOKUP(B28,B$14:C$44,2,FALSE)&amp;(9*A28+6))="","",
INDIRECT(VLOOKUP(B28,B$14:C$44,2,FALSE)&amp;(9*A28+6)))</f>
        <v/>
      </c>
      <c r="F28" s="39" t="str">
        <f t="shared" ca="1" si="0"/>
        <v/>
      </c>
      <c r="G28" s="48" t="str" cm="1">
        <f t="array" aca="1" ref="G28" ca="1">IF(F28="","",
IF(INDIRECT(VLOOKUP(B28,B$14:C$44,2,FALSE)&amp;(9*A28+8))="","",
INDIRECT(VLOOKUP(B28,B$14:C$44,2,FALSE)&amp;(9*A28+8))))</f>
        <v/>
      </c>
      <c r="H28" s="48" t="str" cm="1">
        <f t="array" aca="1" ref="H28" ca="1">IF(F28="","",
IF(INDIRECT(VLOOKUP(B28,B$14:C$44,2,FALSE)&amp;(9*A28+9))="","",
INDIRECT(VLOOKUP(B28,B$14:C$44,2,FALSE)&amp;(9*A28+9))))</f>
        <v/>
      </c>
      <c r="I28" s="43" t="str" cm="1">
        <f t="array" aca="1" ref="I28" ca="1">IF(F28="","",
IF(INDIRECT(VLOOKUP(B28,B$14:C$44,2,FALSE)&amp;(9*A28+10))="","",
INDIRECT(VLOOKUP(B28,B$14:C$44,2,FALSE)&amp;(9*A28+10))))</f>
        <v/>
      </c>
      <c r="J28" s="43" t="str" cm="1">
        <f t="array" aca="1" ref="J28" ca="1">IF(F28="","",
IF(INDIRECT(VLOOKUP(B28,B$14:C$44,2,FALSE)&amp;(9*A28+11))="","",
INDIRECT(VLOOKUP(B28,B$14:C$44,2,FALSE)&amp;(9*A28+11))))</f>
        <v/>
      </c>
      <c r="K28" s="46" t="str" cm="1">
        <f t="array" aca="1" ref="K28" ca="1">IF(F28="","",
IF(AND(OR(F28="土",F28="日"),J28="●"),"指定",
IF(INDIRECT(VLOOKUP(B28,B$14:C$44,2,FALSE)&amp;(9*A28+12))="","",
INDIRECT(VLOOKUP(B28,B$14:C$44,2,FALSE)&amp;(9*A28+12)))))</f>
        <v/>
      </c>
      <c r="L28" s="42" t="str">
        <f t="shared" ca="1" si="3"/>
        <v/>
      </c>
      <c r="M28" s="60" t="str">
        <f t="shared" ca="1" si="4"/>
        <v/>
      </c>
      <c r="N28" s="1" t="str">
        <f t="shared" ca="1" si="1"/>
        <v/>
      </c>
      <c r="O28" s="1" t="str">
        <f t="shared" ca="1" si="2"/>
        <v/>
      </c>
      <c r="Q28" s="28" t="s">
        <v>3</v>
      </c>
      <c r="R28" s="30" t="str">
        <f ca="1">IF(AND(R26=0,R27=0),"対象外",
IF(R25=0,"対象外",
IF(AND(R25/R26&lt;0.285,R27&gt;=R25),"〇",
IF(R27/R26&gt;=0.285,"〇",
"×"))))</f>
        <v>対象外</v>
      </c>
      <c r="S28" s="30" t="str">
        <f ca="1">IF(AND(S26=0,S27=0),"対象外",
IF(S25=0,"対象外",
IF(AND(S25/S26&lt;0.285,S27&gt;=S25),"〇",
IF(S27/S26&gt;=0.285,"〇",
"×"))))</f>
        <v>対象外</v>
      </c>
      <c r="U28" s="68" t="s">
        <v>16</v>
      </c>
      <c r="V28" s="4" t="s">
        <v>36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52">
        <f ca="1">S26</f>
        <v>0</v>
      </c>
      <c r="BC28" s="70">
        <f ca="1">IFERROR(S27/S26,0)</f>
        <v>0</v>
      </c>
      <c r="BD28" s="72" t="str">
        <f ca="1">S28</f>
        <v>対象外</v>
      </c>
      <c r="BE28" s="100" t="str">
        <f ca="1">S30</f>
        <v>対象外</v>
      </c>
      <c r="BF28" s="85" t="str">
        <f ca="1">S29</f>
        <v>－</v>
      </c>
      <c r="BG28" s="74" t="s">
        <v>39</v>
      </c>
    </row>
    <row r="29" spans="1:63" ht="20.25" customHeight="1" thickBot="1" x14ac:dyDescent="0.45">
      <c r="A29" s="1">
        <f t="shared" si="5"/>
        <v>1</v>
      </c>
      <c r="B29" s="1">
        <f t="shared" si="6"/>
        <v>16</v>
      </c>
      <c r="C29" s="1" t="str">
        <f>LEFT(ADDRESS(1,COLUMN(AL15),4),LEN(ADDRESS(1,COLUMN(AL15),4))-1)</f>
        <v>AL</v>
      </c>
      <c r="E29" s="39" t="str" cm="1">
        <f t="array" aca="1" ref="E29" ca="1">IF(INDIRECT(VLOOKUP(B29,B$14:C$44,2,FALSE)&amp;(9*A29+6))="","",
INDIRECT(VLOOKUP(B29,B$14:C$44,2,FALSE)&amp;(9*A29+6)))</f>
        <v/>
      </c>
      <c r="F29" s="39" t="str">
        <f t="shared" ca="1" si="0"/>
        <v/>
      </c>
      <c r="G29" s="48" t="str" cm="1">
        <f t="array" aca="1" ref="G29" ca="1">IF(F29="","",
IF(INDIRECT(VLOOKUP(B29,B$14:C$44,2,FALSE)&amp;(9*A29+8))="","",
INDIRECT(VLOOKUP(B29,B$14:C$44,2,FALSE)&amp;(9*A29+8))))</f>
        <v/>
      </c>
      <c r="H29" s="48" t="str" cm="1">
        <f t="array" aca="1" ref="H29" ca="1">IF(F29="","",
IF(INDIRECT(VLOOKUP(B29,B$14:C$44,2,FALSE)&amp;(9*A29+9))="","",
INDIRECT(VLOOKUP(B29,B$14:C$44,2,FALSE)&amp;(9*A29+9))))</f>
        <v/>
      </c>
      <c r="I29" s="43" t="str" cm="1">
        <f t="array" aca="1" ref="I29" ca="1">IF(F29="","",
IF(INDIRECT(VLOOKUP(B29,B$14:C$44,2,FALSE)&amp;(9*A29+10))="","",
INDIRECT(VLOOKUP(B29,B$14:C$44,2,FALSE)&amp;(9*A29+10))))</f>
        <v/>
      </c>
      <c r="J29" s="43" t="str" cm="1">
        <f t="array" aca="1" ref="J29" ca="1">IF(F29="","",
IF(INDIRECT(VLOOKUP(B29,B$14:C$44,2,FALSE)&amp;(9*A29+11))="","",
INDIRECT(VLOOKUP(B29,B$14:C$44,2,FALSE)&amp;(9*A29+11))))</f>
        <v/>
      </c>
      <c r="K29" s="46" t="str" cm="1">
        <f t="array" aca="1" ref="K29" ca="1">IF(F29="","",
IF(AND(OR(F29="土",F29="日"),J29="●"),"指定",
IF(INDIRECT(VLOOKUP(B29,B$14:C$44,2,FALSE)&amp;(9*A29+12))="","",
INDIRECT(VLOOKUP(B29,B$14:C$44,2,FALSE)&amp;(9*A29+12)))))</f>
        <v/>
      </c>
      <c r="L29" s="42" t="str">
        <f t="shared" ca="1" si="3"/>
        <v/>
      </c>
      <c r="M29" s="60" t="str">
        <f t="shared" ca="1" si="4"/>
        <v/>
      </c>
      <c r="N29" s="1" t="str">
        <f t="shared" ca="1" si="1"/>
        <v/>
      </c>
      <c r="O29" s="1" t="str">
        <f t="shared" ca="1" si="2"/>
        <v/>
      </c>
      <c r="Q29" s="28" t="s">
        <v>40</v>
      </c>
      <c r="R29" s="30"/>
      <c r="S29" s="30" t="str">
        <f ca="1">IF(S28="対象外","－",
IF(S28="×","×",
IF(COUNTIFS(N:N,R23,O:O,S23,F:F,"土",I:I,"〇")+COUNTIFS(N:N,R23,O:O,S23,F:F,"日",I:I,"〇")=COUNTIFS(N:N,R23,O:O,S23,F:F,"土",I:I,"〇",J:J,"●",K:K,"&lt;&gt;"&amp;"事前")+COUNTIFS(N:N,R23,O:O,S23,F:F,"日",I:I,"〇",J:J,"●",K:K,"&lt;&gt;"&amp;"事前")+COUNTIFS(N:N,R23,O:O,S23,F:F,"土",I:I,"〇",J:J,"",K:K,"事前",M:M,"適")+COUNTIFS(N:N,R23,O:O,S23,F:F,"日",I:I,"〇",J:J,"",K:K,"事前",M:M,"適"),"〇",
"×")))</f>
        <v>－</v>
      </c>
      <c r="U29" s="69"/>
      <c r="V29" s="3" t="s">
        <v>38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>
        <f ca="1">S27</f>
        <v>0</v>
      </c>
      <c r="BC29" s="71"/>
      <c r="BD29" s="73"/>
      <c r="BE29" s="101"/>
      <c r="BF29" s="86"/>
      <c r="BG29" s="75"/>
      <c r="BK29" s="7"/>
    </row>
    <row r="30" spans="1:63" ht="42" customHeight="1" thickTop="1" thickBot="1" x14ac:dyDescent="0.45">
      <c r="A30" s="1">
        <f t="shared" si="5"/>
        <v>1</v>
      </c>
      <c r="B30" s="1">
        <f t="shared" si="6"/>
        <v>17</v>
      </c>
      <c r="C30" s="1" t="str">
        <f>LEFT(ADDRESS(1,COLUMN(AM15),4),LEN(ADDRESS(1,COLUMN(AM15),4))-1)</f>
        <v>AM</v>
      </c>
      <c r="E30" s="39" t="str" cm="1">
        <f t="array" aca="1" ref="E30" ca="1">IF(INDIRECT(VLOOKUP(B30,B$14:C$44,2,FALSE)&amp;(9*A30+6))="","",
INDIRECT(VLOOKUP(B30,B$14:C$44,2,FALSE)&amp;(9*A30+6)))</f>
        <v/>
      </c>
      <c r="F30" s="39" t="str">
        <f t="shared" ca="1" si="0"/>
        <v/>
      </c>
      <c r="G30" s="48" t="str" cm="1">
        <f t="array" aca="1" ref="G30" ca="1">IF(F30="","",
IF(INDIRECT(VLOOKUP(B30,B$14:C$44,2,FALSE)&amp;(9*A30+8))="","",
INDIRECT(VLOOKUP(B30,B$14:C$44,2,FALSE)&amp;(9*A30+8))))</f>
        <v/>
      </c>
      <c r="H30" s="48" t="str" cm="1">
        <f t="array" aca="1" ref="H30" ca="1">IF(F30="","",
IF(INDIRECT(VLOOKUP(B30,B$14:C$44,2,FALSE)&amp;(9*A30+9))="","",
INDIRECT(VLOOKUP(B30,B$14:C$44,2,FALSE)&amp;(9*A30+9))))</f>
        <v/>
      </c>
      <c r="I30" s="43" t="str" cm="1">
        <f t="array" aca="1" ref="I30" ca="1">IF(F30="","",
IF(INDIRECT(VLOOKUP(B30,B$14:C$44,2,FALSE)&amp;(9*A30+10))="","",
INDIRECT(VLOOKUP(B30,B$14:C$44,2,FALSE)&amp;(9*A30+10))))</f>
        <v/>
      </c>
      <c r="J30" s="43" t="str" cm="1">
        <f t="array" aca="1" ref="J30" ca="1">IF(F30="","",
IF(INDIRECT(VLOOKUP(B30,B$14:C$44,2,FALSE)&amp;(9*A30+11))="","",
INDIRECT(VLOOKUP(B30,B$14:C$44,2,FALSE)&amp;(9*A30+11))))</f>
        <v/>
      </c>
      <c r="K30" s="46" t="str" cm="1">
        <f t="array" aca="1" ref="K30" ca="1">IF(F30="","",
IF(AND(OR(F30="土",F30="日"),J30="●"),"指定",
IF(INDIRECT(VLOOKUP(B30,B$14:C$44,2,FALSE)&amp;(9*A30+12))="","",
INDIRECT(VLOOKUP(B30,B$14:C$44,2,FALSE)&amp;(9*A30+12)))))</f>
        <v/>
      </c>
      <c r="L30" s="42" t="str">
        <f t="shared" ca="1" si="3"/>
        <v/>
      </c>
      <c r="M30" s="60" t="str">
        <f t="shared" ca="1" si="4"/>
        <v/>
      </c>
      <c r="N30" s="1" t="str">
        <f t="shared" ca="1" si="1"/>
        <v/>
      </c>
      <c r="O30" s="1" t="str">
        <f t="shared" ca="1" si="2"/>
        <v/>
      </c>
      <c r="Q30" s="31" t="s">
        <v>41</v>
      </c>
      <c r="S30" s="51" t="str">
        <f ca="1">IF(S28="対象外","対象外",S29)</f>
        <v>対象外</v>
      </c>
      <c r="U30" s="13" t="s">
        <v>25</v>
      </c>
      <c r="V30" s="10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32"/>
      <c r="BB30" s="14"/>
      <c r="BC30" s="15"/>
      <c r="BD30" s="15"/>
      <c r="BE30" s="15"/>
      <c r="BF30" s="16"/>
      <c r="BG30" s="53" t="s">
        <v>42</v>
      </c>
    </row>
    <row r="31" spans="1:63" ht="20.25" customHeight="1" x14ac:dyDescent="0.4">
      <c r="A31" s="1">
        <f t="shared" si="5"/>
        <v>1</v>
      </c>
      <c r="B31" s="1">
        <f t="shared" si="6"/>
        <v>18</v>
      </c>
      <c r="C31" s="1" t="str">
        <f>LEFT(ADDRESS(1,COLUMN(AN15),4),LEN(ADDRESS(1,COLUMN(AN15),4))-1)</f>
        <v>AN</v>
      </c>
      <c r="E31" s="39" t="str" cm="1">
        <f t="array" aca="1" ref="E31" ca="1">IF(INDIRECT(VLOOKUP(B31,B$14:C$44,2,FALSE)&amp;(9*A31+6))="","",
INDIRECT(VLOOKUP(B31,B$14:C$44,2,FALSE)&amp;(9*A31+6)))</f>
        <v/>
      </c>
      <c r="F31" s="39" t="str">
        <f t="shared" ca="1" si="0"/>
        <v/>
      </c>
      <c r="G31" s="48" t="str" cm="1">
        <f t="array" aca="1" ref="G31" ca="1">IF(F31="","",
IF(INDIRECT(VLOOKUP(B31,B$14:C$44,2,FALSE)&amp;(9*A31+8))="","",
INDIRECT(VLOOKUP(B31,B$14:C$44,2,FALSE)&amp;(9*A31+8))))</f>
        <v/>
      </c>
      <c r="H31" s="48" t="str" cm="1">
        <f t="array" aca="1" ref="H31" ca="1">IF(F31="","",
IF(INDIRECT(VLOOKUP(B31,B$14:C$44,2,FALSE)&amp;(9*A31+9))="","",
INDIRECT(VLOOKUP(B31,B$14:C$44,2,FALSE)&amp;(9*A31+9))))</f>
        <v/>
      </c>
      <c r="I31" s="43" t="str" cm="1">
        <f t="array" aca="1" ref="I31" ca="1">IF(F31="","",
IF(INDIRECT(VLOOKUP(B31,B$14:C$44,2,FALSE)&amp;(9*A31+10))="","",
INDIRECT(VLOOKUP(B31,B$14:C$44,2,FALSE)&amp;(9*A31+10))))</f>
        <v/>
      </c>
      <c r="J31" s="43" t="str" cm="1">
        <f t="array" aca="1" ref="J31" ca="1">IF(F31="","",
IF(INDIRECT(VLOOKUP(B31,B$14:C$44,2,FALSE)&amp;(9*A31+11))="","",
INDIRECT(VLOOKUP(B31,B$14:C$44,2,FALSE)&amp;(9*A31+11))))</f>
        <v/>
      </c>
      <c r="K31" s="46" t="str" cm="1">
        <f t="array" aca="1" ref="K31" ca="1">IF(F31="","",
IF(AND(OR(F31="土",F31="日"),J31="●"),"指定",
IF(INDIRECT(VLOOKUP(B31,B$14:C$44,2,FALSE)&amp;(9*A31+12))="","",
INDIRECT(VLOOKUP(B31,B$14:C$44,2,FALSE)&amp;(9*A31+12)))))</f>
        <v/>
      </c>
      <c r="L31" s="42" t="str">
        <f t="shared" ca="1" si="3"/>
        <v/>
      </c>
      <c r="M31" s="60" t="str">
        <f t="shared" ca="1" si="4"/>
        <v/>
      </c>
      <c r="N31" s="1" t="str">
        <f t="shared" ca="1" si="1"/>
        <v/>
      </c>
      <c r="O31" s="1" t="str">
        <f t="shared" ca="1" si="2"/>
        <v/>
      </c>
    </row>
    <row r="32" spans="1:63" ht="20.25" customHeight="1" thickBot="1" x14ac:dyDescent="0.45">
      <c r="A32" s="1">
        <f t="shared" si="5"/>
        <v>1</v>
      </c>
      <c r="B32" s="1">
        <f t="shared" si="6"/>
        <v>19</v>
      </c>
      <c r="C32" s="1" t="str">
        <f>LEFT(ADDRESS(1,COLUMN(AO15),4),LEN(ADDRESS(1,COLUMN(AO15),4))-1)</f>
        <v>AO</v>
      </c>
      <c r="E32" s="39" t="str" cm="1">
        <f t="array" aca="1" ref="E32" ca="1">IF(INDIRECT(VLOOKUP(B32,B$14:C$44,2,FALSE)&amp;(9*A32+6))="","",
INDIRECT(VLOOKUP(B32,B$14:C$44,2,FALSE)&amp;(9*A32+6)))</f>
        <v/>
      </c>
      <c r="F32" s="39" t="str">
        <f t="shared" ca="1" si="0"/>
        <v/>
      </c>
      <c r="G32" s="48" t="str" cm="1">
        <f t="array" aca="1" ref="G32" ca="1">IF(F32="","",
IF(INDIRECT(VLOOKUP(B32,B$14:C$44,2,FALSE)&amp;(9*A32+8))="","",
INDIRECT(VLOOKUP(B32,B$14:C$44,2,FALSE)&amp;(9*A32+8))))</f>
        <v/>
      </c>
      <c r="H32" s="48" t="str" cm="1">
        <f t="array" aca="1" ref="H32" ca="1">IF(F32="","",
IF(INDIRECT(VLOOKUP(B32,B$14:C$44,2,FALSE)&amp;(9*A32+9))="","",
INDIRECT(VLOOKUP(B32,B$14:C$44,2,FALSE)&amp;(9*A32+9))))</f>
        <v/>
      </c>
      <c r="I32" s="43" t="str" cm="1">
        <f t="array" aca="1" ref="I32" ca="1">IF(F32="","",
IF(INDIRECT(VLOOKUP(B32,B$14:C$44,2,FALSE)&amp;(9*A32+10))="","",
INDIRECT(VLOOKUP(B32,B$14:C$44,2,FALSE)&amp;(9*A32+10))))</f>
        <v/>
      </c>
      <c r="J32" s="43" t="str" cm="1">
        <f t="array" aca="1" ref="J32" ca="1">IF(F32="","",
IF(INDIRECT(VLOOKUP(B32,B$14:C$44,2,FALSE)&amp;(9*A32+11))="","",
INDIRECT(VLOOKUP(B32,B$14:C$44,2,FALSE)&amp;(9*A32+11))))</f>
        <v/>
      </c>
      <c r="K32" s="46" t="str" cm="1">
        <f t="array" aca="1" ref="K32" ca="1">IF(F32="","",
IF(AND(OR(F32="土",F32="日"),J32="●"),"指定",
IF(INDIRECT(VLOOKUP(B32,B$14:C$44,2,FALSE)&amp;(9*A32+12))="","",
INDIRECT(VLOOKUP(B32,B$14:C$44,2,FALSE)&amp;(9*A32+12)))))</f>
        <v/>
      </c>
      <c r="L32" s="42" t="str">
        <f t="shared" ca="1" si="3"/>
        <v/>
      </c>
      <c r="M32" s="60" t="str">
        <f t="shared" ca="1" si="4"/>
        <v/>
      </c>
      <c r="N32" s="1" t="str">
        <f t="shared" ca="1" si="1"/>
        <v/>
      </c>
      <c r="O32" s="1" t="str">
        <f t="shared" ca="1" si="2"/>
        <v/>
      </c>
      <c r="Q32" s="28" t="s">
        <v>30</v>
      </c>
      <c r="R32" s="28" t="str">
        <f>IF(R23="","",
IF(S32=1,R23+1,R23))</f>
        <v/>
      </c>
      <c r="S32" s="51" t="str">
        <f>IF(S23="","",
IF(S23=12,1,S23+1))</f>
        <v/>
      </c>
      <c r="U32" s="38" t="str">
        <f>IF(R32="","",
DATE(R32,S32,1))</f>
        <v/>
      </c>
      <c r="W32" s="2"/>
    </row>
    <row r="33" spans="1:59" ht="20.25" customHeight="1" x14ac:dyDescent="0.4">
      <c r="A33" s="1">
        <f t="shared" si="5"/>
        <v>1</v>
      </c>
      <c r="B33" s="1">
        <f t="shared" si="6"/>
        <v>20</v>
      </c>
      <c r="C33" s="1" t="str">
        <f>LEFT(ADDRESS(1,COLUMN(AP15),4),LEN(ADDRESS(1,COLUMN(AP15),4))-1)</f>
        <v>AP</v>
      </c>
      <c r="E33" s="39" t="str" cm="1">
        <f t="array" aca="1" ref="E33" ca="1">IF(INDIRECT(VLOOKUP(B33,B$14:C$44,2,FALSE)&amp;(9*A33+6))="","",
INDIRECT(VLOOKUP(B33,B$14:C$44,2,FALSE)&amp;(9*A33+6)))</f>
        <v/>
      </c>
      <c r="F33" s="39" t="str">
        <f t="shared" ca="1" si="0"/>
        <v/>
      </c>
      <c r="G33" s="48" t="str" cm="1">
        <f t="array" aca="1" ref="G33" ca="1">IF(F33="","",
IF(INDIRECT(VLOOKUP(B33,B$14:C$44,2,FALSE)&amp;(9*A33+8))="","",
INDIRECT(VLOOKUP(B33,B$14:C$44,2,FALSE)&amp;(9*A33+8))))</f>
        <v/>
      </c>
      <c r="H33" s="48" t="str" cm="1">
        <f t="array" aca="1" ref="H33" ca="1">IF(F33="","",
IF(INDIRECT(VLOOKUP(B33,B$14:C$44,2,FALSE)&amp;(9*A33+9))="","",
INDIRECT(VLOOKUP(B33,B$14:C$44,2,FALSE)&amp;(9*A33+9))))</f>
        <v/>
      </c>
      <c r="I33" s="43" t="str" cm="1">
        <f t="array" aca="1" ref="I33" ca="1">IF(F33="","",
IF(INDIRECT(VLOOKUP(B33,B$14:C$44,2,FALSE)&amp;(9*A33+10))="","",
INDIRECT(VLOOKUP(B33,B$14:C$44,2,FALSE)&amp;(9*A33+10))))</f>
        <v/>
      </c>
      <c r="J33" s="43" t="str" cm="1">
        <f t="array" aca="1" ref="J33" ca="1">IF(F33="","",
IF(INDIRECT(VLOOKUP(B33,B$14:C$44,2,FALSE)&amp;(9*A33+11))="","",
INDIRECT(VLOOKUP(B33,B$14:C$44,2,FALSE)&amp;(9*A33+11))))</f>
        <v/>
      </c>
      <c r="K33" s="46" t="str" cm="1">
        <f t="array" aca="1" ref="K33" ca="1">IF(F33="","",
IF(AND(OR(F33="土",F33="日"),J33="●"),"指定",
IF(INDIRECT(VLOOKUP(B33,B$14:C$44,2,FALSE)&amp;(9*A33+12))="","",
INDIRECT(VLOOKUP(B33,B$14:C$44,2,FALSE)&amp;(9*A33+12)))))</f>
        <v/>
      </c>
      <c r="L33" s="42" t="str">
        <f t="shared" ca="1" si="3"/>
        <v/>
      </c>
      <c r="M33" s="60" t="str">
        <f t="shared" ca="1" si="4"/>
        <v/>
      </c>
      <c r="N33" s="1" t="str">
        <f t="shared" ca="1" si="1"/>
        <v/>
      </c>
      <c r="O33" s="1" t="str">
        <f t="shared" ca="1" si="2"/>
        <v/>
      </c>
      <c r="U33" s="87"/>
      <c r="V33" s="88"/>
      <c r="W33" s="6" t="str">
        <f>IF($R32="","",DATE($R32,$S32,1))</f>
        <v/>
      </c>
      <c r="X33" s="6" t="str">
        <f>IF($R32="","",DATE($R32,$S32,2))</f>
        <v/>
      </c>
      <c r="Y33" s="6" t="str">
        <f>IF($R32="","",DATE($R32,$S32,3))</f>
        <v/>
      </c>
      <c r="Z33" s="6" t="str">
        <f>IF($R32="","",DATE($R32,$S32,4))</f>
        <v/>
      </c>
      <c r="AA33" s="6" t="str">
        <f>IF($R32="","",DATE($R32,$S32,5))</f>
        <v/>
      </c>
      <c r="AB33" s="6" t="str">
        <f>IF($R32="","",DATE($R32,$S32,6))</f>
        <v/>
      </c>
      <c r="AC33" s="6" t="str">
        <f>IF($R32="","",DATE($R32,$S32,7))</f>
        <v/>
      </c>
      <c r="AD33" s="6" t="str">
        <f>IF($R32="","",DATE($R32,$S32,8))</f>
        <v/>
      </c>
      <c r="AE33" s="6" t="str">
        <f>IF($R32="","",DATE($R32,$S32,9))</f>
        <v/>
      </c>
      <c r="AF33" s="6" t="str">
        <f>IF($R32="","",DATE($R32,$S32,10))</f>
        <v/>
      </c>
      <c r="AG33" s="6" t="str">
        <f>IF($R32="","",DATE($R32,$S32,11))</f>
        <v/>
      </c>
      <c r="AH33" s="6" t="str">
        <f>IF($R32="","",DATE($R32,$S32,12))</f>
        <v/>
      </c>
      <c r="AI33" s="6" t="str">
        <f>IF($R32="","",DATE($R32,$S32,13))</f>
        <v/>
      </c>
      <c r="AJ33" s="6" t="str">
        <f>IF($R32="","",DATE($R32,$S32,14))</f>
        <v/>
      </c>
      <c r="AK33" s="6" t="str">
        <f>IF($R32="","",DATE($R32,$S32,15))</f>
        <v/>
      </c>
      <c r="AL33" s="6" t="str">
        <f>IF($R32="","",DATE($R32,$S32,16))</f>
        <v/>
      </c>
      <c r="AM33" s="6" t="str">
        <f>IF($R32="","",DATE($R32,$S32,17))</f>
        <v/>
      </c>
      <c r="AN33" s="6" t="str">
        <f>IF($R32="","",DATE($R32,$S32,18))</f>
        <v/>
      </c>
      <c r="AO33" s="6" t="str">
        <f>IF($R32="","",DATE($R32,$S32,19))</f>
        <v/>
      </c>
      <c r="AP33" s="6" t="str">
        <f>IF($R32="","",DATE($R32,$S32,20))</f>
        <v/>
      </c>
      <c r="AQ33" s="6" t="str">
        <f>IF($R32="","",DATE($R32,$S32,21))</f>
        <v/>
      </c>
      <c r="AR33" s="6" t="str">
        <f>IF($R32="","",DATE($R32,$S32,22))</f>
        <v/>
      </c>
      <c r="AS33" s="6" t="str">
        <f>IF($R32="","",DATE($R32,$S32,23))</f>
        <v/>
      </c>
      <c r="AT33" s="6" t="str">
        <f>IF($R32="","",DATE($R32,$S32,24))</f>
        <v/>
      </c>
      <c r="AU33" s="6" t="str">
        <f>IF($R32="","",DATE($R32,$S32,25))</f>
        <v/>
      </c>
      <c r="AV33" s="6" t="str">
        <f>IF($R32="","",DATE($R32,$S32,26))</f>
        <v/>
      </c>
      <c r="AW33" s="6" t="str">
        <f>IF($R32="","",DATE($R32,$S32,27))</f>
        <v/>
      </c>
      <c r="AX33" s="6" t="str">
        <f>IF($R32="","",DATE($R32,$S32,28))</f>
        <v/>
      </c>
      <c r="AY33" s="6" t="str">
        <f>IF($R32="","",IF(MONTH(DATE($R32,$S32,29))=$S32,DATE($R32,$S32,29),""))</f>
        <v/>
      </c>
      <c r="AZ33" s="6" t="str">
        <f>IF($R32="","",IF(MONTH(DATE($R32,$S32,30))=$S32,DATE($R32,$S32,30),""))</f>
        <v/>
      </c>
      <c r="BA33" s="6" t="str">
        <f>IF($R32="","",IF(MONTH(DATE($R32,$S32,31))=$S32,DATE($R32,$S32,31),""))</f>
        <v/>
      </c>
      <c r="BB33" s="91" t="s">
        <v>19</v>
      </c>
      <c r="BC33" s="91" t="s">
        <v>31</v>
      </c>
      <c r="BD33" s="93" t="s">
        <v>32</v>
      </c>
      <c r="BE33" s="96" t="s">
        <v>33</v>
      </c>
      <c r="BF33" s="94" t="s">
        <v>34</v>
      </c>
      <c r="BG33" s="76" t="s">
        <v>25</v>
      </c>
    </row>
    <row r="34" spans="1:59" ht="20.25" customHeight="1" thickBot="1" x14ac:dyDescent="0.45">
      <c r="A34" s="1">
        <f t="shared" si="5"/>
        <v>1</v>
      </c>
      <c r="B34" s="1">
        <f t="shared" si="6"/>
        <v>21</v>
      </c>
      <c r="C34" s="1" t="str">
        <f>LEFT(ADDRESS(1,COLUMN(AQ15),4),LEN(ADDRESS(1,COLUMN(AQ15),4))-1)</f>
        <v>AQ</v>
      </c>
      <c r="E34" s="39" t="str" cm="1">
        <f t="array" aca="1" ref="E34" ca="1">IF(INDIRECT(VLOOKUP(B34,B$14:C$44,2,FALSE)&amp;(9*A34+6))="","",
INDIRECT(VLOOKUP(B34,B$14:C$44,2,FALSE)&amp;(9*A34+6)))</f>
        <v/>
      </c>
      <c r="F34" s="39" t="str">
        <f t="shared" ca="1" si="0"/>
        <v/>
      </c>
      <c r="G34" s="48" t="str" cm="1">
        <f t="array" aca="1" ref="G34" ca="1">IF(F34="","",
IF(INDIRECT(VLOOKUP(B34,B$14:C$44,2,FALSE)&amp;(9*A34+8))="","",
INDIRECT(VLOOKUP(B34,B$14:C$44,2,FALSE)&amp;(9*A34+8))))</f>
        <v/>
      </c>
      <c r="H34" s="48" t="str" cm="1">
        <f t="array" aca="1" ref="H34" ca="1">IF(F34="","",
IF(INDIRECT(VLOOKUP(B34,B$14:C$44,2,FALSE)&amp;(9*A34+9))="","",
INDIRECT(VLOOKUP(B34,B$14:C$44,2,FALSE)&amp;(9*A34+9))))</f>
        <v/>
      </c>
      <c r="I34" s="43" t="str" cm="1">
        <f t="array" aca="1" ref="I34" ca="1">IF(F34="","",
IF(INDIRECT(VLOOKUP(B34,B$14:C$44,2,FALSE)&amp;(9*A34+10))="","",
INDIRECT(VLOOKUP(B34,B$14:C$44,2,FALSE)&amp;(9*A34+10))))</f>
        <v/>
      </c>
      <c r="J34" s="43" t="str" cm="1">
        <f t="array" aca="1" ref="J34" ca="1">IF(F34="","",
IF(INDIRECT(VLOOKUP(B34,B$14:C$44,2,FALSE)&amp;(9*A34+11))="","",
INDIRECT(VLOOKUP(B34,B$14:C$44,2,FALSE)&amp;(9*A34+11))))</f>
        <v/>
      </c>
      <c r="K34" s="46" t="str" cm="1">
        <f t="array" aca="1" ref="K34" ca="1">IF(F34="","",
IF(AND(OR(F34="土",F34="日"),J34="●"),"指定",
IF(INDIRECT(VLOOKUP(B34,B$14:C$44,2,FALSE)&amp;(9*A34+12))="","",
INDIRECT(VLOOKUP(B34,B$14:C$44,2,FALSE)&amp;(9*A34+12)))))</f>
        <v/>
      </c>
      <c r="L34" s="42" t="str">
        <f t="shared" ca="1" si="3"/>
        <v/>
      </c>
      <c r="M34" s="60" t="str">
        <f t="shared" ca="1" si="4"/>
        <v/>
      </c>
      <c r="N34" s="1" t="str">
        <f t="shared" ca="1" si="1"/>
        <v/>
      </c>
      <c r="O34" s="1" t="str">
        <f t="shared" ca="1" si="2"/>
        <v/>
      </c>
      <c r="Q34" s="28" t="s">
        <v>35</v>
      </c>
      <c r="R34" s="28">
        <f ca="1">COUNTIFS(N:N,R32,O:O,S32,F:F,"土",G:G,"〇")+COUNTIFS(N:N,R32,O:O,S32,F:F,"日",G:G,"〇")</f>
        <v>0</v>
      </c>
      <c r="S34" s="28">
        <f ca="1">COUNTIFS(N:N,R32,O:O,S32,F:F,"土",I:I,"〇",L:L,"&lt;&gt;"&amp;"緊急")+COUNTIFS(N:N,R32,O:O,S32,F:F,"日",I:I,"〇",L:L,"&lt;&gt;"&amp;"緊急")</f>
        <v>0</v>
      </c>
      <c r="U34" s="89"/>
      <c r="V34" s="90"/>
      <c r="W34" s="9" t="str">
        <f>IFERROR(IF(WEEKDAY(W33,1)=1,"日",IF(WEEKDAY(W33,1)=2,"月",IF(WEEKDAY(W33,1)=3,"火",IF(WEEKDAY(W33,1)=4,"水",IF(WEEKDAY(W33,1)=5,"木",IF(WEEKDAY(W33,1)=6,"金","土")))))),"")</f>
        <v/>
      </c>
      <c r="X34" s="9" t="str">
        <f t="shared" ref="X34:AD34" si="10">IFERROR(IF(WEEKDAY(X33,1)=1,"日",IF(WEEKDAY(X33,1)=2,"月",IF(WEEKDAY(X33,1)=3,"火",IF(WEEKDAY(X33,1)=4,"水",IF(WEEKDAY(X33,1)=5,"木",IF(WEEKDAY(X33,1)=6,"金","土")))))),"")</f>
        <v/>
      </c>
      <c r="Y34" s="9" t="str">
        <f t="shared" si="10"/>
        <v/>
      </c>
      <c r="Z34" s="9" t="str">
        <f t="shared" si="10"/>
        <v/>
      </c>
      <c r="AA34" s="9" t="str">
        <f t="shared" si="10"/>
        <v/>
      </c>
      <c r="AB34" s="9" t="str">
        <f t="shared" si="10"/>
        <v/>
      </c>
      <c r="AC34" s="9" t="str">
        <f t="shared" si="10"/>
        <v/>
      </c>
      <c r="AD34" s="9" t="str">
        <f t="shared" si="10"/>
        <v/>
      </c>
      <c r="AE34" s="9" t="str">
        <f>IFERROR(IF(WEEKDAY(AE33,1)=1,"日",IF(WEEKDAY(AE33,1)=2,"月",IF(WEEKDAY(AE33,1)=3,"火",IF(WEEKDAY(AE33,1)=4,"水",IF(WEEKDAY(AE33,1)=5,"木",IF(WEEKDAY(AE33,1)=6,"金","土")))))),"")</f>
        <v/>
      </c>
      <c r="AF34" s="9" t="str">
        <f t="shared" ref="AF34:BA34" si="11">IFERROR(IF(WEEKDAY(AF33,1)=1,"日",IF(WEEKDAY(AF33,1)=2,"月",IF(WEEKDAY(AF33,1)=3,"火",IF(WEEKDAY(AF33,1)=4,"水",IF(WEEKDAY(AF33,1)=5,"木",IF(WEEKDAY(AF33,1)=6,"金","土")))))),"")</f>
        <v/>
      </c>
      <c r="AG34" s="9" t="str">
        <f t="shared" si="11"/>
        <v/>
      </c>
      <c r="AH34" s="9" t="str">
        <f t="shared" si="11"/>
        <v/>
      </c>
      <c r="AI34" s="9" t="str">
        <f t="shared" si="11"/>
        <v/>
      </c>
      <c r="AJ34" s="9" t="str">
        <f t="shared" si="11"/>
        <v/>
      </c>
      <c r="AK34" s="9" t="str">
        <f t="shared" si="11"/>
        <v/>
      </c>
      <c r="AL34" s="9" t="str">
        <f t="shared" si="11"/>
        <v/>
      </c>
      <c r="AM34" s="9" t="str">
        <f t="shared" si="11"/>
        <v/>
      </c>
      <c r="AN34" s="9" t="str">
        <f t="shared" si="11"/>
        <v/>
      </c>
      <c r="AO34" s="9" t="str">
        <f t="shared" si="11"/>
        <v/>
      </c>
      <c r="AP34" s="9" t="str">
        <f t="shared" si="11"/>
        <v/>
      </c>
      <c r="AQ34" s="9" t="str">
        <f t="shared" si="11"/>
        <v/>
      </c>
      <c r="AR34" s="9" t="str">
        <f t="shared" si="11"/>
        <v/>
      </c>
      <c r="AS34" s="9" t="str">
        <f t="shared" si="11"/>
        <v/>
      </c>
      <c r="AT34" s="9" t="str">
        <f t="shared" si="11"/>
        <v/>
      </c>
      <c r="AU34" s="9" t="str">
        <f t="shared" si="11"/>
        <v/>
      </c>
      <c r="AV34" s="9" t="str">
        <f t="shared" si="11"/>
        <v/>
      </c>
      <c r="AW34" s="9" t="str">
        <f t="shared" si="11"/>
        <v/>
      </c>
      <c r="AX34" s="9" t="str">
        <f t="shared" si="11"/>
        <v/>
      </c>
      <c r="AY34" s="9" t="str">
        <f t="shared" si="11"/>
        <v/>
      </c>
      <c r="AZ34" s="9" t="str">
        <f t="shared" si="11"/>
        <v/>
      </c>
      <c r="BA34" s="9" t="str">
        <f t="shared" si="11"/>
        <v/>
      </c>
      <c r="BB34" s="92"/>
      <c r="BC34" s="92"/>
      <c r="BD34" s="92"/>
      <c r="BE34" s="97"/>
      <c r="BF34" s="95"/>
      <c r="BG34" s="77"/>
    </row>
    <row r="35" spans="1:59" ht="20.25" customHeight="1" x14ac:dyDescent="0.4">
      <c r="A35" s="1">
        <f t="shared" si="5"/>
        <v>1</v>
      </c>
      <c r="B35" s="1">
        <f t="shared" si="6"/>
        <v>22</v>
      </c>
      <c r="C35" s="1" t="str">
        <f>LEFT(ADDRESS(1,COLUMN(AR15),4),LEN(ADDRESS(1,COLUMN(AR15),4))-1)</f>
        <v>AR</v>
      </c>
      <c r="E35" s="39" t="str" cm="1">
        <f t="array" aca="1" ref="E35" ca="1">IF(INDIRECT(VLOOKUP(B35,B$14:C$44,2,FALSE)&amp;(9*A35+6))="","",
INDIRECT(VLOOKUP(B35,B$14:C$44,2,FALSE)&amp;(9*A35+6)))</f>
        <v/>
      </c>
      <c r="F35" s="39" t="str">
        <f t="shared" ca="1" si="0"/>
        <v/>
      </c>
      <c r="G35" s="48" t="str" cm="1">
        <f t="array" aca="1" ref="G35" ca="1">IF(F35="","",
IF(INDIRECT(VLOOKUP(B35,B$14:C$44,2,FALSE)&amp;(9*A35+8))="","",
INDIRECT(VLOOKUP(B35,B$14:C$44,2,FALSE)&amp;(9*A35+8))))</f>
        <v/>
      </c>
      <c r="H35" s="48" t="str" cm="1">
        <f t="array" aca="1" ref="H35" ca="1">IF(F35="","",
IF(INDIRECT(VLOOKUP(B35,B$14:C$44,2,FALSE)&amp;(9*A35+9))="","",
INDIRECT(VLOOKUP(B35,B$14:C$44,2,FALSE)&amp;(9*A35+9))))</f>
        <v/>
      </c>
      <c r="I35" s="43" t="str" cm="1">
        <f t="array" aca="1" ref="I35" ca="1">IF(F35="","",
IF(INDIRECT(VLOOKUP(B35,B$14:C$44,2,FALSE)&amp;(9*A35+10))="","",
INDIRECT(VLOOKUP(B35,B$14:C$44,2,FALSE)&amp;(9*A35+10))))</f>
        <v/>
      </c>
      <c r="J35" s="43" t="str" cm="1">
        <f t="array" aca="1" ref="J35" ca="1">IF(F35="","",
IF(INDIRECT(VLOOKUP(B35,B$14:C$44,2,FALSE)&amp;(9*A35+11))="","",
INDIRECT(VLOOKUP(B35,B$14:C$44,2,FALSE)&amp;(9*A35+11))))</f>
        <v/>
      </c>
      <c r="K35" s="46" t="str" cm="1">
        <f t="array" aca="1" ref="K35" ca="1">IF(F35="","",
IF(AND(OR(F35="土",F35="日"),J35="●"),"指定",
IF(INDIRECT(VLOOKUP(B35,B$14:C$44,2,FALSE)&amp;(9*A35+12))="","",
INDIRECT(VLOOKUP(B35,B$14:C$44,2,FALSE)&amp;(9*A35+12)))))</f>
        <v/>
      </c>
      <c r="L35" s="42" t="str">
        <f t="shared" ca="1" si="3"/>
        <v/>
      </c>
      <c r="M35" s="60" t="str">
        <f t="shared" ca="1" si="4"/>
        <v/>
      </c>
      <c r="N35" s="1" t="str">
        <f t="shared" ca="1" si="1"/>
        <v/>
      </c>
      <c r="O35" s="1" t="str">
        <f t="shared" ca="1" si="2"/>
        <v/>
      </c>
      <c r="Q35" s="28" t="s">
        <v>23</v>
      </c>
      <c r="R35" s="54">
        <f ca="1">COUNTIFS(N:N,R32,O:O,S32,G:G,"〇")</f>
        <v>0</v>
      </c>
      <c r="S35" s="54">
        <f ca="1">COUNTIFS(N:N,R32,O:O,S32,I:I,"〇",L:L,"&lt;&gt;"&amp;"緊急")</f>
        <v>0</v>
      </c>
      <c r="U35" s="78" t="s">
        <v>15</v>
      </c>
      <c r="V35" s="8" t="s">
        <v>36</v>
      </c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6">
        <f ca="1">R35</f>
        <v>0</v>
      </c>
      <c r="BC35" s="79">
        <f ca="1">IFERROR(R36/R35,0)</f>
        <v>0</v>
      </c>
      <c r="BD35" s="80" t="str">
        <f ca="1">R37</f>
        <v>対象外</v>
      </c>
      <c r="BE35" s="98"/>
      <c r="BF35" s="83"/>
      <c r="BG35" s="81" t="s">
        <v>37</v>
      </c>
    </row>
    <row r="36" spans="1:59" ht="20.25" customHeight="1" thickBot="1" x14ac:dyDescent="0.45">
      <c r="A36" s="1">
        <f t="shared" si="5"/>
        <v>1</v>
      </c>
      <c r="B36" s="1">
        <f t="shared" si="6"/>
        <v>23</v>
      </c>
      <c r="C36" s="1" t="str">
        <f>LEFT(ADDRESS(1,COLUMN(AS15),4),LEN(ADDRESS(1,COLUMN(AS15),4))-1)</f>
        <v>AS</v>
      </c>
      <c r="E36" s="39" t="str" cm="1">
        <f t="array" aca="1" ref="E36" ca="1">IF(INDIRECT(VLOOKUP(B36,B$14:C$44,2,FALSE)&amp;(9*A36+6))="","",
INDIRECT(VLOOKUP(B36,B$14:C$44,2,FALSE)&amp;(9*A36+6)))</f>
        <v/>
      </c>
      <c r="F36" s="39" t="str">
        <f t="shared" ca="1" si="0"/>
        <v/>
      </c>
      <c r="G36" s="48" t="str" cm="1">
        <f t="array" aca="1" ref="G36" ca="1">IF(F36="","",
IF(INDIRECT(VLOOKUP(B36,B$14:C$44,2,FALSE)&amp;(9*A36+8))="","",
INDIRECT(VLOOKUP(B36,B$14:C$44,2,FALSE)&amp;(9*A36+8))))</f>
        <v/>
      </c>
      <c r="H36" s="48" t="str" cm="1">
        <f t="array" aca="1" ref="H36" ca="1">IF(F36="","",
IF(INDIRECT(VLOOKUP(B36,B$14:C$44,2,FALSE)&amp;(9*A36+9))="","",
INDIRECT(VLOOKUP(B36,B$14:C$44,2,FALSE)&amp;(9*A36+9))))</f>
        <v/>
      </c>
      <c r="I36" s="43" t="str" cm="1">
        <f t="array" aca="1" ref="I36" ca="1">IF(F36="","",
IF(INDIRECT(VLOOKUP(B36,B$14:C$44,2,FALSE)&amp;(9*A36+10))="","",
INDIRECT(VLOOKUP(B36,B$14:C$44,2,FALSE)&amp;(9*A36+10))))</f>
        <v/>
      </c>
      <c r="J36" s="43" t="str" cm="1">
        <f t="array" aca="1" ref="J36" ca="1">IF(F36="","",
IF(INDIRECT(VLOOKUP(B36,B$14:C$44,2,FALSE)&amp;(9*A36+11))="","",
INDIRECT(VLOOKUP(B36,B$14:C$44,2,FALSE)&amp;(9*A36+11))))</f>
        <v/>
      </c>
      <c r="K36" s="46" t="str" cm="1">
        <f t="array" aca="1" ref="K36" ca="1">IF(F36="","",
IF(AND(OR(F36="土",F36="日"),J36="●"),"指定",
IF(INDIRECT(VLOOKUP(B36,B$14:C$44,2,FALSE)&amp;(9*A36+12))="","",
INDIRECT(VLOOKUP(B36,B$14:C$44,2,FALSE)&amp;(9*A36+12)))))</f>
        <v/>
      </c>
      <c r="L36" s="42" t="str">
        <f t="shared" ca="1" si="3"/>
        <v/>
      </c>
      <c r="M36" s="60" t="str">
        <f t="shared" ca="1" si="4"/>
        <v/>
      </c>
      <c r="N36" s="1" t="str">
        <f t="shared" ca="1" si="1"/>
        <v/>
      </c>
      <c r="O36" s="1" t="str">
        <f t="shared" ca="1" si="2"/>
        <v/>
      </c>
      <c r="Q36" s="28" t="s">
        <v>24</v>
      </c>
      <c r="R36" s="28">
        <f ca="1">COUNTIFS(N:N,R32,O:O,S32,H:H,"●")+COUNTIFS(N:N,R32,O:O,S32,H:H,"〇")</f>
        <v>0</v>
      </c>
      <c r="S36" s="28">
        <f ca="1">COUNTIFS(N:N,R32,O:O,S32,J:J,"●",L:L,"&lt;&gt;"&amp;"緊急")</f>
        <v>0</v>
      </c>
      <c r="U36" s="69"/>
      <c r="V36" s="3" t="s">
        <v>38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5"/>
      <c r="BB36" s="3">
        <f ca="1">R36</f>
        <v>0</v>
      </c>
      <c r="BC36" s="71"/>
      <c r="BD36" s="73"/>
      <c r="BE36" s="99"/>
      <c r="BF36" s="84"/>
      <c r="BG36" s="82"/>
    </row>
    <row r="37" spans="1:59" ht="20.25" customHeight="1" thickTop="1" x14ac:dyDescent="0.4">
      <c r="A37" s="1">
        <f t="shared" si="5"/>
        <v>1</v>
      </c>
      <c r="B37" s="1">
        <f t="shared" si="6"/>
        <v>24</v>
      </c>
      <c r="C37" s="1" t="str">
        <f>LEFT(ADDRESS(1,COLUMN(AT15),4),LEN(ADDRESS(1,COLUMN(AT15),4))-1)</f>
        <v>AT</v>
      </c>
      <c r="E37" s="39" t="str" cm="1">
        <f t="array" aca="1" ref="E37" ca="1">IF(INDIRECT(VLOOKUP(B37,B$14:C$44,2,FALSE)&amp;(9*A37+6))="","",
INDIRECT(VLOOKUP(B37,B$14:C$44,2,FALSE)&amp;(9*A37+6)))</f>
        <v/>
      </c>
      <c r="F37" s="39" t="str">
        <f t="shared" ca="1" si="0"/>
        <v/>
      </c>
      <c r="G37" s="48" t="str" cm="1">
        <f t="array" aca="1" ref="G37" ca="1">IF(F37="","",
IF(INDIRECT(VLOOKUP(B37,B$14:C$44,2,FALSE)&amp;(9*A37+8))="","",
INDIRECT(VLOOKUP(B37,B$14:C$44,2,FALSE)&amp;(9*A37+8))))</f>
        <v/>
      </c>
      <c r="H37" s="48" t="str" cm="1">
        <f t="array" aca="1" ref="H37" ca="1">IF(F37="","",
IF(INDIRECT(VLOOKUP(B37,B$14:C$44,2,FALSE)&amp;(9*A37+9))="","",
INDIRECT(VLOOKUP(B37,B$14:C$44,2,FALSE)&amp;(9*A37+9))))</f>
        <v/>
      </c>
      <c r="I37" s="43" t="str" cm="1">
        <f t="array" aca="1" ref="I37" ca="1">IF(F37="","",
IF(INDIRECT(VLOOKUP(B37,B$14:C$44,2,FALSE)&amp;(9*A37+10))="","",
INDIRECT(VLOOKUP(B37,B$14:C$44,2,FALSE)&amp;(9*A37+10))))</f>
        <v/>
      </c>
      <c r="J37" s="43" t="str" cm="1">
        <f t="array" aca="1" ref="J37" ca="1">IF(F37="","",
IF(INDIRECT(VLOOKUP(B37,B$14:C$44,2,FALSE)&amp;(9*A37+11))="","",
INDIRECT(VLOOKUP(B37,B$14:C$44,2,FALSE)&amp;(9*A37+11))))</f>
        <v/>
      </c>
      <c r="K37" s="46" t="str" cm="1">
        <f t="array" aca="1" ref="K37" ca="1">IF(F37="","",
IF(AND(OR(F37="土",F37="日"),J37="●"),"指定",
IF(INDIRECT(VLOOKUP(B37,B$14:C$44,2,FALSE)&amp;(9*A37+12))="","",
INDIRECT(VLOOKUP(B37,B$14:C$44,2,FALSE)&amp;(9*A37+12)))))</f>
        <v/>
      </c>
      <c r="L37" s="42" t="str">
        <f t="shared" ca="1" si="3"/>
        <v/>
      </c>
      <c r="M37" s="60" t="str">
        <f t="shared" ca="1" si="4"/>
        <v/>
      </c>
      <c r="N37" s="1" t="str">
        <f t="shared" ca="1" si="1"/>
        <v/>
      </c>
      <c r="O37" s="1" t="str">
        <f t="shared" ca="1" si="2"/>
        <v/>
      </c>
      <c r="Q37" s="28" t="s">
        <v>3</v>
      </c>
      <c r="R37" s="30" t="str">
        <f ca="1">IF(AND(R35=0,R36=0),"対象外",
IF(R34=0,"対象外",
IF(AND(R34/R35&lt;0.285,R36&gt;=R34),"〇",
IF(R36/R35&gt;=0.285,"〇",
"×"))))</f>
        <v>対象外</v>
      </c>
      <c r="S37" s="30" t="str">
        <f ca="1">IF(AND(S35=0,S36=0),"対象外",
IF(S34=0,"対象外",
IF(AND(S34/S35&lt;0.285,S36&gt;=S34),"〇",
IF(S36/S35&gt;=0.285,"〇",
"×"))))</f>
        <v>対象外</v>
      </c>
      <c r="U37" s="68" t="s">
        <v>16</v>
      </c>
      <c r="V37" s="4" t="s">
        <v>36</v>
      </c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52">
        <f ca="1">S35</f>
        <v>0</v>
      </c>
      <c r="BC37" s="70">
        <f ca="1">IFERROR(S36/S35,0)</f>
        <v>0</v>
      </c>
      <c r="BD37" s="72" t="str">
        <f ca="1">S37</f>
        <v>対象外</v>
      </c>
      <c r="BE37" s="100" t="str">
        <f ca="1">S39</f>
        <v>対象外</v>
      </c>
      <c r="BF37" s="85" t="str">
        <f ca="1">S38</f>
        <v>－</v>
      </c>
      <c r="BG37" s="74" t="s">
        <v>39</v>
      </c>
    </row>
    <row r="38" spans="1:59" ht="20.25" customHeight="1" thickBot="1" x14ac:dyDescent="0.45">
      <c r="A38" s="1">
        <f t="shared" si="5"/>
        <v>1</v>
      </c>
      <c r="B38" s="1">
        <f t="shared" si="6"/>
        <v>25</v>
      </c>
      <c r="C38" s="1" t="str">
        <f>LEFT(ADDRESS(1,COLUMN(AU15),4),LEN(ADDRESS(1,COLUMN(AU15),4))-1)</f>
        <v>AU</v>
      </c>
      <c r="E38" s="39" t="str" cm="1">
        <f t="array" aca="1" ref="E38" ca="1">IF(INDIRECT(VLOOKUP(B38,B$14:C$44,2,FALSE)&amp;(9*A38+6))="","",
INDIRECT(VLOOKUP(B38,B$14:C$44,2,FALSE)&amp;(9*A38+6)))</f>
        <v/>
      </c>
      <c r="F38" s="39" t="str">
        <f t="shared" ca="1" si="0"/>
        <v/>
      </c>
      <c r="G38" s="48" t="str" cm="1">
        <f t="array" aca="1" ref="G38" ca="1">IF(F38="","",
IF(INDIRECT(VLOOKUP(B38,B$14:C$44,2,FALSE)&amp;(9*A38+8))="","",
INDIRECT(VLOOKUP(B38,B$14:C$44,2,FALSE)&amp;(9*A38+8))))</f>
        <v/>
      </c>
      <c r="H38" s="48" t="str" cm="1">
        <f t="array" aca="1" ref="H38" ca="1">IF(F38="","",
IF(INDIRECT(VLOOKUP(B38,B$14:C$44,2,FALSE)&amp;(9*A38+9))="","",
INDIRECT(VLOOKUP(B38,B$14:C$44,2,FALSE)&amp;(9*A38+9))))</f>
        <v/>
      </c>
      <c r="I38" s="43" t="str" cm="1">
        <f t="array" aca="1" ref="I38" ca="1">IF(F38="","",
IF(INDIRECT(VLOOKUP(B38,B$14:C$44,2,FALSE)&amp;(9*A38+10))="","",
INDIRECT(VLOOKUP(B38,B$14:C$44,2,FALSE)&amp;(9*A38+10))))</f>
        <v/>
      </c>
      <c r="J38" s="43" t="str" cm="1">
        <f t="array" aca="1" ref="J38" ca="1">IF(F38="","",
IF(INDIRECT(VLOOKUP(B38,B$14:C$44,2,FALSE)&amp;(9*A38+11))="","",
INDIRECT(VLOOKUP(B38,B$14:C$44,2,FALSE)&amp;(9*A38+11))))</f>
        <v/>
      </c>
      <c r="K38" s="46" t="str" cm="1">
        <f t="array" aca="1" ref="K38" ca="1">IF(F38="","",
IF(AND(OR(F38="土",F38="日"),J38="●"),"指定",
IF(INDIRECT(VLOOKUP(B38,B$14:C$44,2,FALSE)&amp;(9*A38+12))="","",
INDIRECT(VLOOKUP(B38,B$14:C$44,2,FALSE)&amp;(9*A38+12)))))</f>
        <v/>
      </c>
      <c r="L38" s="42" t="str">
        <f t="shared" ca="1" si="3"/>
        <v/>
      </c>
      <c r="M38" s="60" t="str">
        <f t="shared" ca="1" si="4"/>
        <v/>
      </c>
      <c r="N38" s="1" t="str">
        <f t="shared" ca="1" si="1"/>
        <v/>
      </c>
      <c r="O38" s="1" t="str">
        <f t="shared" ca="1" si="2"/>
        <v/>
      </c>
      <c r="Q38" s="28" t="s">
        <v>40</v>
      </c>
      <c r="R38" s="30"/>
      <c r="S38" s="30" t="str">
        <f ca="1">IF(S37="対象外","－",
IF(S37="×","×",
IF(COUNTIFS(N:N,R32,O:O,S32,F:F,"土",I:I,"〇")+COUNTIFS(N:N,R32,O:O,S32,F:F,"日",I:I,"〇")=COUNTIFS(N:N,R32,O:O,S32,F:F,"土",I:I,"〇",J:J,"●",K:K,"&lt;&gt;"&amp;"事前")+COUNTIFS(N:N,R32,O:O,S32,F:F,"日",I:I,"〇",J:J,"●",K:K,"&lt;&gt;"&amp;"事前")+COUNTIFS(N:N,R32,O:O,S32,F:F,"土",I:I,"〇",J:J,"",K:K,"事前",M:M,"適")+COUNTIFS(N:N,R32,O:O,S32,F:F,"日",I:I,"〇",J:J,"",K:K,"事前",M:M,"適"),"〇",
"×")))</f>
        <v>－</v>
      </c>
      <c r="U38" s="69"/>
      <c r="V38" s="3" t="s">
        <v>38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5"/>
      <c r="BB38" s="3">
        <f ca="1">S36</f>
        <v>0</v>
      </c>
      <c r="BC38" s="71"/>
      <c r="BD38" s="73"/>
      <c r="BE38" s="101"/>
      <c r="BF38" s="86"/>
      <c r="BG38" s="75"/>
    </row>
    <row r="39" spans="1:59" ht="42" customHeight="1" thickTop="1" thickBot="1" x14ac:dyDescent="0.45">
      <c r="A39" s="1">
        <f t="shared" si="5"/>
        <v>1</v>
      </c>
      <c r="B39" s="1">
        <f t="shared" si="6"/>
        <v>26</v>
      </c>
      <c r="C39" s="1" t="str">
        <f>LEFT(ADDRESS(1,COLUMN(AV15),4),LEN(ADDRESS(1,COLUMN(AV15),4))-1)</f>
        <v>AV</v>
      </c>
      <c r="E39" s="39" t="str" cm="1">
        <f t="array" aca="1" ref="E39" ca="1">IF(INDIRECT(VLOOKUP(B39,B$14:C$44,2,FALSE)&amp;(9*A39+6))="","",
INDIRECT(VLOOKUP(B39,B$14:C$44,2,FALSE)&amp;(9*A39+6)))</f>
        <v/>
      </c>
      <c r="F39" s="39" t="str">
        <f t="shared" ca="1" si="0"/>
        <v/>
      </c>
      <c r="G39" s="48" t="str" cm="1">
        <f t="array" aca="1" ref="G39" ca="1">IF(F39="","",
IF(INDIRECT(VLOOKUP(B39,B$14:C$44,2,FALSE)&amp;(9*A39+8))="","",
INDIRECT(VLOOKUP(B39,B$14:C$44,2,FALSE)&amp;(9*A39+8))))</f>
        <v/>
      </c>
      <c r="H39" s="48" t="str" cm="1">
        <f t="array" aca="1" ref="H39" ca="1">IF(F39="","",
IF(INDIRECT(VLOOKUP(B39,B$14:C$44,2,FALSE)&amp;(9*A39+9))="","",
INDIRECT(VLOOKUP(B39,B$14:C$44,2,FALSE)&amp;(9*A39+9))))</f>
        <v/>
      </c>
      <c r="I39" s="43" t="str" cm="1">
        <f t="array" aca="1" ref="I39" ca="1">IF(F39="","",
IF(INDIRECT(VLOOKUP(B39,B$14:C$44,2,FALSE)&amp;(9*A39+10))="","",
INDIRECT(VLOOKUP(B39,B$14:C$44,2,FALSE)&amp;(9*A39+10))))</f>
        <v/>
      </c>
      <c r="J39" s="43" t="str" cm="1">
        <f t="array" aca="1" ref="J39" ca="1">IF(F39="","",
IF(INDIRECT(VLOOKUP(B39,B$14:C$44,2,FALSE)&amp;(9*A39+11))="","",
INDIRECT(VLOOKUP(B39,B$14:C$44,2,FALSE)&amp;(9*A39+11))))</f>
        <v/>
      </c>
      <c r="K39" s="46" t="str" cm="1">
        <f t="array" aca="1" ref="K39" ca="1">IF(F39="","",
IF(AND(OR(F39="土",F39="日"),J39="●"),"指定",
IF(INDIRECT(VLOOKUP(B39,B$14:C$44,2,FALSE)&amp;(9*A39+12))="","",
INDIRECT(VLOOKUP(B39,B$14:C$44,2,FALSE)&amp;(9*A39+12)))))</f>
        <v/>
      </c>
      <c r="L39" s="42" t="str">
        <f t="shared" ca="1" si="3"/>
        <v/>
      </c>
      <c r="M39" s="60" t="str">
        <f t="shared" ca="1" si="4"/>
        <v/>
      </c>
      <c r="N39" s="1" t="str">
        <f t="shared" ca="1" si="1"/>
        <v/>
      </c>
      <c r="O39" s="1" t="str">
        <f t="shared" ca="1" si="2"/>
        <v/>
      </c>
      <c r="Q39" s="31" t="s">
        <v>41</v>
      </c>
      <c r="S39" s="51" t="str">
        <f ca="1">IF(S37="対象外","対象外",S38)</f>
        <v>対象外</v>
      </c>
      <c r="U39" s="13" t="s">
        <v>25</v>
      </c>
      <c r="V39" s="10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32"/>
      <c r="BB39" s="14"/>
      <c r="BC39" s="15"/>
      <c r="BD39" s="15"/>
      <c r="BE39" s="15"/>
      <c r="BF39" s="16"/>
      <c r="BG39" s="53" t="s">
        <v>42</v>
      </c>
    </row>
    <row r="40" spans="1:59" ht="20.25" customHeight="1" x14ac:dyDescent="0.4">
      <c r="A40" s="1">
        <f t="shared" si="5"/>
        <v>1</v>
      </c>
      <c r="B40" s="1">
        <f t="shared" si="6"/>
        <v>27</v>
      </c>
      <c r="C40" s="1" t="str">
        <f>LEFT(ADDRESS(1,COLUMN(AW15),4),LEN(ADDRESS(1,COLUMN(AW15),4))-1)</f>
        <v>AW</v>
      </c>
      <c r="E40" s="39" t="str" cm="1">
        <f t="array" aca="1" ref="E40" ca="1">IF(INDIRECT(VLOOKUP(B40,B$14:C$44,2,FALSE)&amp;(9*A40+6))="","",
INDIRECT(VLOOKUP(B40,B$14:C$44,2,FALSE)&amp;(9*A40+6)))</f>
        <v/>
      </c>
      <c r="F40" s="39" t="str">
        <f t="shared" ca="1" si="0"/>
        <v/>
      </c>
      <c r="G40" s="48" t="str" cm="1">
        <f t="array" aca="1" ref="G40" ca="1">IF(F40="","",
IF(INDIRECT(VLOOKUP(B40,B$14:C$44,2,FALSE)&amp;(9*A40+8))="","",
INDIRECT(VLOOKUP(B40,B$14:C$44,2,FALSE)&amp;(9*A40+8))))</f>
        <v/>
      </c>
      <c r="H40" s="48" t="str" cm="1">
        <f t="array" aca="1" ref="H40" ca="1">IF(F40="","",
IF(INDIRECT(VLOOKUP(B40,B$14:C$44,2,FALSE)&amp;(9*A40+9))="","",
INDIRECT(VLOOKUP(B40,B$14:C$44,2,FALSE)&amp;(9*A40+9))))</f>
        <v/>
      </c>
      <c r="I40" s="43" t="str" cm="1">
        <f t="array" aca="1" ref="I40" ca="1">IF(F40="","",
IF(INDIRECT(VLOOKUP(B40,B$14:C$44,2,FALSE)&amp;(9*A40+10))="","",
INDIRECT(VLOOKUP(B40,B$14:C$44,2,FALSE)&amp;(9*A40+10))))</f>
        <v/>
      </c>
      <c r="J40" s="43" t="str" cm="1">
        <f t="array" aca="1" ref="J40" ca="1">IF(F40="","",
IF(INDIRECT(VLOOKUP(B40,B$14:C$44,2,FALSE)&amp;(9*A40+11))="","",
INDIRECT(VLOOKUP(B40,B$14:C$44,2,FALSE)&amp;(9*A40+11))))</f>
        <v/>
      </c>
      <c r="K40" s="46" t="str" cm="1">
        <f t="array" aca="1" ref="K40" ca="1">IF(F40="","",
IF(AND(OR(F40="土",F40="日"),J40="●"),"指定",
IF(INDIRECT(VLOOKUP(B40,B$14:C$44,2,FALSE)&amp;(9*A40+12))="","",
INDIRECT(VLOOKUP(B40,B$14:C$44,2,FALSE)&amp;(9*A40+12)))))</f>
        <v/>
      </c>
      <c r="L40" s="42" t="str">
        <f t="shared" ca="1" si="3"/>
        <v/>
      </c>
      <c r="M40" s="60" t="str">
        <f t="shared" ca="1" si="4"/>
        <v/>
      </c>
      <c r="N40" s="1" t="str">
        <f t="shared" ca="1" si="1"/>
        <v/>
      </c>
      <c r="O40" s="1" t="str">
        <f t="shared" ca="1" si="2"/>
        <v/>
      </c>
    </row>
    <row r="41" spans="1:59" ht="20.25" customHeight="1" thickBot="1" x14ac:dyDescent="0.45">
      <c r="A41" s="1">
        <f t="shared" si="5"/>
        <v>1</v>
      </c>
      <c r="B41" s="1">
        <f t="shared" si="6"/>
        <v>28</v>
      </c>
      <c r="C41" s="1" t="str">
        <f>LEFT(ADDRESS(1,COLUMN(AX15),4),LEN(ADDRESS(1,COLUMN(AX15),4))-1)</f>
        <v>AX</v>
      </c>
      <c r="E41" s="39" t="str" cm="1">
        <f t="array" aca="1" ref="E41" ca="1">IF(INDIRECT(VLOOKUP(B41,B$14:C$44,2,FALSE)&amp;(9*A41+6))="","",
INDIRECT(VLOOKUP(B41,B$14:C$44,2,FALSE)&amp;(9*A41+6)))</f>
        <v/>
      </c>
      <c r="F41" s="39" t="str">
        <f t="shared" ca="1" si="0"/>
        <v/>
      </c>
      <c r="G41" s="48" t="str" cm="1">
        <f t="array" aca="1" ref="G41" ca="1">IF(F41="","",
IF(INDIRECT(VLOOKUP(B41,B$14:C$44,2,FALSE)&amp;(9*A41+8))="","",
INDIRECT(VLOOKUP(B41,B$14:C$44,2,FALSE)&amp;(9*A41+8))))</f>
        <v/>
      </c>
      <c r="H41" s="48" t="str" cm="1">
        <f t="array" aca="1" ref="H41" ca="1">IF(F41="","",
IF(INDIRECT(VLOOKUP(B41,B$14:C$44,2,FALSE)&amp;(9*A41+9))="","",
INDIRECT(VLOOKUP(B41,B$14:C$44,2,FALSE)&amp;(9*A41+9))))</f>
        <v/>
      </c>
      <c r="I41" s="43" t="str" cm="1">
        <f t="array" aca="1" ref="I41" ca="1">IF(F41="","",
IF(INDIRECT(VLOOKUP(B41,B$14:C$44,2,FALSE)&amp;(9*A41+10))="","",
INDIRECT(VLOOKUP(B41,B$14:C$44,2,FALSE)&amp;(9*A41+10))))</f>
        <v/>
      </c>
      <c r="J41" s="43" t="str" cm="1">
        <f t="array" aca="1" ref="J41" ca="1">IF(F41="","",
IF(INDIRECT(VLOOKUP(B41,B$14:C$44,2,FALSE)&amp;(9*A41+11))="","",
INDIRECT(VLOOKUP(B41,B$14:C$44,2,FALSE)&amp;(9*A41+11))))</f>
        <v/>
      </c>
      <c r="K41" s="46" t="str" cm="1">
        <f t="array" aca="1" ref="K41" ca="1">IF(F41="","",
IF(AND(OR(F41="土",F41="日"),J41="●"),"指定",
IF(INDIRECT(VLOOKUP(B41,B$14:C$44,2,FALSE)&amp;(9*A41+12))="","",
INDIRECT(VLOOKUP(B41,B$14:C$44,2,FALSE)&amp;(9*A41+12)))))</f>
        <v/>
      </c>
      <c r="L41" s="42" t="str">
        <f t="shared" ca="1" si="3"/>
        <v/>
      </c>
      <c r="M41" s="60" t="str">
        <f t="shared" ca="1" si="4"/>
        <v/>
      </c>
      <c r="N41" s="1" t="str">
        <f t="shared" ca="1" si="1"/>
        <v/>
      </c>
      <c r="O41" s="1" t="str">
        <f t="shared" ca="1" si="2"/>
        <v/>
      </c>
      <c r="Q41" s="28" t="s">
        <v>30</v>
      </c>
      <c r="R41" s="28" t="str">
        <f>IF(R32="","",
IF(S41=1,R32+1,R32))</f>
        <v/>
      </c>
      <c r="S41" s="51" t="str">
        <f>IF(S32="","",
IF(S32=12,1,S32+1))</f>
        <v/>
      </c>
      <c r="U41" s="38" t="str">
        <f>IF(R41="","",
DATE(R41,S41,1))</f>
        <v/>
      </c>
      <c r="W41" s="2"/>
    </row>
    <row r="42" spans="1:59" ht="20.25" customHeight="1" x14ac:dyDescent="0.4">
      <c r="A42" s="1">
        <f t="shared" si="5"/>
        <v>1</v>
      </c>
      <c r="B42" s="1">
        <f t="shared" si="6"/>
        <v>29</v>
      </c>
      <c r="C42" s="1" t="str">
        <f>LEFT(ADDRESS(1,COLUMN(AY15),4),LEN(ADDRESS(1,COLUMN(AY15),4))-1)</f>
        <v>AY</v>
      </c>
      <c r="E42" s="39" t="str" cm="1">
        <f t="array" aca="1" ref="E42" ca="1">IF(INDIRECT(VLOOKUP(B42,B$14:C$44,2,FALSE)&amp;(9*A42+6))="","",
INDIRECT(VLOOKUP(B42,B$14:C$44,2,FALSE)&amp;(9*A42+6)))</f>
        <v/>
      </c>
      <c r="F42" s="39" t="str">
        <f t="shared" ca="1" si="0"/>
        <v/>
      </c>
      <c r="G42" s="48" t="str" cm="1">
        <f t="array" aca="1" ref="G42" ca="1">IF(F42="","",
IF(INDIRECT(VLOOKUP(B42,B$14:C$44,2,FALSE)&amp;(9*A42+8))="","",
INDIRECT(VLOOKUP(B42,B$14:C$44,2,FALSE)&amp;(9*A42+8))))</f>
        <v/>
      </c>
      <c r="H42" s="48" t="str" cm="1">
        <f t="array" aca="1" ref="H42" ca="1">IF(F42="","",
IF(INDIRECT(VLOOKUP(B42,B$14:C$44,2,FALSE)&amp;(9*A42+9))="","",
INDIRECT(VLOOKUP(B42,B$14:C$44,2,FALSE)&amp;(9*A42+9))))</f>
        <v/>
      </c>
      <c r="I42" s="43" t="str" cm="1">
        <f t="array" aca="1" ref="I42" ca="1">IF(F42="","",
IF(INDIRECT(VLOOKUP(B42,B$14:C$44,2,FALSE)&amp;(9*A42+10))="","",
INDIRECT(VLOOKUP(B42,B$14:C$44,2,FALSE)&amp;(9*A42+10))))</f>
        <v/>
      </c>
      <c r="J42" s="43" t="str" cm="1">
        <f t="array" aca="1" ref="J42" ca="1">IF(F42="","",
IF(INDIRECT(VLOOKUP(B42,B$14:C$44,2,FALSE)&amp;(9*A42+11))="","",
INDIRECT(VLOOKUP(B42,B$14:C$44,2,FALSE)&amp;(9*A42+11))))</f>
        <v/>
      </c>
      <c r="K42" s="46" t="str" cm="1">
        <f t="array" aca="1" ref="K42" ca="1">IF(F42="","",
IF(AND(OR(F42="土",F42="日"),J42="●"),"指定",
IF(INDIRECT(VLOOKUP(B42,B$14:C$44,2,FALSE)&amp;(9*A42+12))="","",
INDIRECT(VLOOKUP(B42,B$14:C$44,2,FALSE)&amp;(9*A42+12)))))</f>
        <v/>
      </c>
      <c r="L42" s="42" t="str">
        <f t="shared" ca="1" si="3"/>
        <v/>
      </c>
      <c r="M42" s="60" t="str">
        <f t="shared" ca="1" si="4"/>
        <v/>
      </c>
      <c r="N42" s="1" t="str">
        <f t="shared" ca="1" si="1"/>
        <v/>
      </c>
      <c r="O42" s="1" t="str">
        <f t="shared" ca="1" si="2"/>
        <v/>
      </c>
      <c r="U42" s="87"/>
      <c r="V42" s="88"/>
      <c r="W42" s="6" t="str">
        <f>IF($R41="","",DATE($R41,$S41,1))</f>
        <v/>
      </c>
      <c r="X42" s="6" t="str">
        <f>IF($R41="","",DATE($R41,$S41,2))</f>
        <v/>
      </c>
      <c r="Y42" s="6" t="str">
        <f>IF($R41="","",DATE($R41,$S41,3))</f>
        <v/>
      </c>
      <c r="Z42" s="6" t="str">
        <f>IF($R41="","",DATE($R41,$S41,4))</f>
        <v/>
      </c>
      <c r="AA42" s="6" t="str">
        <f>IF($R41="","",DATE($R41,$S41,5))</f>
        <v/>
      </c>
      <c r="AB42" s="6" t="str">
        <f>IF($R41="","",DATE($R41,$S41,6))</f>
        <v/>
      </c>
      <c r="AC42" s="6" t="str">
        <f>IF($R41="","",DATE($R41,$S41,7))</f>
        <v/>
      </c>
      <c r="AD42" s="6" t="str">
        <f>IF($R41="","",DATE($R41,$S41,8))</f>
        <v/>
      </c>
      <c r="AE42" s="6" t="str">
        <f>IF($R41="","",DATE($R41,$S41,9))</f>
        <v/>
      </c>
      <c r="AF42" s="6" t="str">
        <f>IF($R41="","",DATE($R41,$S41,10))</f>
        <v/>
      </c>
      <c r="AG42" s="6" t="str">
        <f>IF($R41="","",DATE($R41,$S41,11))</f>
        <v/>
      </c>
      <c r="AH42" s="6" t="str">
        <f>IF($R41="","",DATE($R41,$S41,12))</f>
        <v/>
      </c>
      <c r="AI42" s="6" t="str">
        <f>IF($R41="","",DATE($R41,$S41,13))</f>
        <v/>
      </c>
      <c r="AJ42" s="6" t="str">
        <f>IF($R41="","",DATE($R41,$S41,14))</f>
        <v/>
      </c>
      <c r="AK42" s="6" t="str">
        <f>IF($R41="","",DATE($R41,$S41,15))</f>
        <v/>
      </c>
      <c r="AL42" s="6" t="str">
        <f>IF($R41="","",DATE($R41,$S41,16))</f>
        <v/>
      </c>
      <c r="AM42" s="6" t="str">
        <f>IF($R41="","",DATE($R41,$S41,17))</f>
        <v/>
      </c>
      <c r="AN42" s="6" t="str">
        <f>IF($R41="","",DATE($R41,$S41,18))</f>
        <v/>
      </c>
      <c r="AO42" s="6" t="str">
        <f>IF($R41="","",DATE($R41,$S41,19))</f>
        <v/>
      </c>
      <c r="AP42" s="6" t="str">
        <f>IF($R41="","",DATE($R41,$S41,20))</f>
        <v/>
      </c>
      <c r="AQ42" s="6" t="str">
        <f>IF($R41="","",DATE($R41,$S41,21))</f>
        <v/>
      </c>
      <c r="AR42" s="6" t="str">
        <f>IF($R41="","",DATE($R41,$S41,22))</f>
        <v/>
      </c>
      <c r="AS42" s="6" t="str">
        <f>IF($R41="","",DATE($R41,$S41,23))</f>
        <v/>
      </c>
      <c r="AT42" s="6" t="str">
        <f>IF($R41="","",DATE($R41,$S41,24))</f>
        <v/>
      </c>
      <c r="AU42" s="6" t="str">
        <f>IF($R41="","",DATE($R41,$S41,25))</f>
        <v/>
      </c>
      <c r="AV42" s="6" t="str">
        <f>IF($R41="","",DATE($R41,$S41,26))</f>
        <v/>
      </c>
      <c r="AW42" s="6" t="str">
        <f>IF($R41="","",DATE($R41,$S41,27))</f>
        <v/>
      </c>
      <c r="AX42" s="6" t="str">
        <f>IF($R41="","",DATE($R41,$S41,28))</f>
        <v/>
      </c>
      <c r="AY42" s="6" t="str">
        <f>IF($R41="","",IF(MONTH(DATE($R41,$S41,29))=$S41,DATE($R41,$S41,29),""))</f>
        <v/>
      </c>
      <c r="AZ42" s="6" t="str">
        <f>IF($R41="","",IF(MONTH(DATE($R41,$S41,30))=$S41,DATE($R41,$S41,30),""))</f>
        <v/>
      </c>
      <c r="BA42" s="6" t="str">
        <f>IF($R41="","",IF(MONTH(DATE($R41,$S41,31))=$S41,DATE($R41,$S41,31),""))</f>
        <v/>
      </c>
      <c r="BB42" s="91" t="s">
        <v>19</v>
      </c>
      <c r="BC42" s="91" t="s">
        <v>31</v>
      </c>
      <c r="BD42" s="93" t="s">
        <v>32</v>
      </c>
      <c r="BE42" s="96" t="s">
        <v>33</v>
      </c>
      <c r="BF42" s="94" t="s">
        <v>34</v>
      </c>
      <c r="BG42" s="76" t="s">
        <v>25</v>
      </c>
    </row>
    <row r="43" spans="1:59" ht="20.25" customHeight="1" thickBot="1" x14ac:dyDescent="0.45">
      <c r="A43" s="1">
        <f t="shared" si="5"/>
        <v>1</v>
      </c>
      <c r="B43" s="1">
        <f t="shared" si="6"/>
        <v>30</v>
      </c>
      <c r="C43" s="1" t="str">
        <f>LEFT(ADDRESS(1,COLUMN(AZ15),4),LEN(ADDRESS(1,COLUMN(AZ15),4))-1)</f>
        <v>AZ</v>
      </c>
      <c r="E43" s="39" t="str" cm="1">
        <f t="array" aca="1" ref="E43" ca="1">IF(INDIRECT(VLOOKUP(B43,B$14:C$44,2,FALSE)&amp;(9*A43+6))="","",
INDIRECT(VLOOKUP(B43,B$14:C$44,2,FALSE)&amp;(9*A43+6)))</f>
        <v/>
      </c>
      <c r="F43" s="39" t="str">
        <f t="shared" ca="1" si="0"/>
        <v/>
      </c>
      <c r="G43" s="48" t="str" cm="1">
        <f t="array" aca="1" ref="G43" ca="1">IF(F43="","",
IF(INDIRECT(VLOOKUP(B43,B$14:C$44,2,FALSE)&amp;(9*A43+8))="","",
INDIRECT(VLOOKUP(B43,B$14:C$44,2,FALSE)&amp;(9*A43+8))))</f>
        <v/>
      </c>
      <c r="H43" s="48" t="str" cm="1">
        <f t="array" aca="1" ref="H43" ca="1">IF(F43="","",
IF(INDIRECT(VLOOKUP(B43,B$14:C$44,2,FALSE)&amp;(9*A43+9))="","",
INDIRECT(VLOOKUP(B43,B$14:C$44,2,FALSE)&amp;(9*A43+9))))</f>
        <v/>
      </c>
      <c r="I43" s="43" t="str" cm="1">
        <f t="array" aca="1" ref="I43" ca="1">IF(F43="","",
IF(INDIRECT(VLOOKUP(B43,B$14:C$44,2,FALSE)&amp;(9*A43+10))="","",
INDIRECT(VLOOKUP(B43,B$14:C$44,2,FALSE)&amp;(9*A43+10))))</f>
        <v/>
      </c>
      <c r="J43" s="43" t="str" cm="1">
        <f t="array" aca="1" ref="J43" ca="1">IF(F43="","",
IF(INDIRECT(VLOOKUP(B43,B$14:C$44,2,FALSE)&amp;(9*A43+11))="","",
INDIRECT(VLOOKUP(B43,B$14:C$44,2,FALSE)&amp;(9*A43+11))))</f>
        <v/>
      </c>
      <c r="K43" s="46" t="str" cm="1">
        <f t="array" aca="1" ref="K43" ca="1">IF(F43="","",
IF(AND(OR(F43="土",F43="日"),J43="●"),"指定",
IF(INDIRECT(VLOOKUP(B43,B$14:C$44,2,FALSE)&amp;(9*A43+12))="","",
INDIRECT(VLOOKUP(B43,B$14:C$44,2,FALSE)&amp;(9*A43+12)))))</f>
        <v/>
      </c>
      <c r="L43" s="42" t="str">
        <f t="shared" ca="1" si="3"/>
        <v/>
      </c>
      <c r="M43" s="60" t="str">
        <f t="shared" ca="1" si="4"/>
        <v/>
      </c>
      <c r="N43" s="1" t="str">
        <f t="shared" ca="1" si="1"/>
        <v/>
      </c>
      <c r="O43" s="1" t="str">
        <f t="shared" ca="1" si="2"/>
        <v/>
      </c>
      <c r="Q43" s="28" t="s">
        <v>35</v>
      </c>
      <c r="R43" s="28">
        <f ca="1">COUNTIFS(N:N,R41,O:O,S41,F:F,"土",G:G,"〇")+COUNTIFS(N:N,R41,O:O,S41,F:F,"日",G:G,"〇")</f>
        <v>0</v>
      </c>
      <c r="S43" s="28">
        <f ca="1">COUNTIFS(N:N,R41,O:O,S41,F:F,"土",I:I,"〇",L:L,"&lt;&gt;"&amp;"緊急")+COUNTIFS(N:N,R41,O:O,S41,F:F,"日",I:I,"〇",L:L,"&lt;&gt;"&amp;"緊急")</f>
        <v>0</v>
      </c>
      <c r="U43" s="89"/>
      <c r="V43" s="90"/>
      <c r="W43" s="9" t="str">
        <f>IFERROR(IF(WEEKDAY(W42,1)=1,"日",IF(WEEKDAY(W42,1)=2,"月",IF(WEEKDAY(W42,1)=3,"火",IF(WEEKDAY(W42,1)=4,"水",IF(WEEKDAY(W42,1)=5,"木",IF(WEEKDAY(W42,1)=6,"金","土")))))),"")</f>
        <v/>
      </c>
      <c r="X43" s="9" t="str">
        <f t="shared" ref="X43:AD43" si="12">IFERROR(IF(WEEKDAY(X42,1)=1,"日",IF(WEEKDAY(X42,1)=2,"月",IF(WEEKDAY(X42,1)=3,"火",IF(WEEKDAY(X42,1)=4,"水",IF(WEEKDAY(X42,1)=5,"木",IF(WEEKDAY(X42,1)=6,"金","土")))))),"")</f>
        <v/>
      </c>
      <c r="Y43" s="9" t="str">
        <f t="shared" si="12"/>
        <v/>
      </c>
      <c r="Z43" s="9" t="str">
        <f t="shared" si="12"/>
        <v/>
      </c>
      <c r="AA43" s="9" t="str">
        <f t="shared" si="12"/>
        <v/>
      </c>
      <c r="AB43" s="9" t="str">
        <f t="shared" si="12"/>
        <v/>
      </c>
      <c r="AC43" s="9" t="str">
        <f t="shared" si="12"/>
        <v/>
      </c>
      <c r="AD43" s="9" t="str">
        <f t="shared" si="12"/>
        <v/>
      </c>
      <c r="AE43" s="9" t="str">
        <f>IFERROR(IF(WEEKDAY(AE42,1)=1,"日",IF(WEEKDAY(AE42,1)=2,"月",IF(WEEKDAY(AE42,1)=3,"火",IF(WEEKDAY(AE42,1)=4,"水",IF(WEEKDAY(AE42,1)=5,"木",IF(WEEKDAY(AE42,1)=6,"金","土")))))),"")</f>
        <v/>
      </c>
      <c r="AF43" s="9" t="str">
        <f t="shared" ref="AF43:BA43" si="13">IFERROR(IF(WEEKDAY(AF42,1)=1,"日",IF(WEEKDAY(AF42,1)=2,"月",IF(WEEKDAY(AF42,1)=3,"火",IF(WEEKDAY(AF42,1)=4,"水",IF(WEEKDAY(AF42,1)=5,"木",IF(WEEKDAY(AF42,1)=6,"金","土")))))),"")</f>
        <v/>
      </c>
      <c r="AG43" s="9" t="str">
        <f t="shared" si="13"/>
        <v/>
      </c>
      <c r="AH43" s="9" t="str">
        <f t="shared" si="13"/>
        <v/>
      </c>
      <c r="AI43" s="9" t="str">
        <f t="shared" si="13"/>
        <v/>
      </c>
      <c r="AJ43" s="9" t="str">
        <f t="shared" si="13"/>
        <v/>
      </c>
      <c r="AK43" s="9" t="str">
        <f t="shared" si="13"/>
        <v/>
      </c>
      <c r="AL43" s="9" t="str">
        <f t="shared" si="13"/>
        <v/>
      </c>
      <c r="AM43" s="9" t="str">
        <f t="shared" si="13"/>
        <v/>
      </c>
      <c r="AN43" s="9" t="str">
        <f t="shared" si="13"/>
        <v/>
      </c>
      <c r="AO43" s="9" t="str">
        <f t="shared" si="13"/>
        <v/>
      </c>
      <c r="AP43" s="9" t="str">
        <f t="shared" si="13"/>
        <v/>
      </c>
      <c r="AQ43" s="9" t="str">
        <f t="shared" si="13"/>
        <v/>
      </c>
      <c r="AR43" s="9" t="str">
        <f t="shared" si="13"/>
        <v/>
      </c>
      <c r="AS43" s="9" t="str">
        <f t="shared" si="13"/>
        <v/>
      </c>
      <c r="AT43" s="9" t="str">
        <f t="shared" si="13"/>
        <v/>
      </c>
      <c r="AU43" s="9" t="str">
        <f t="shared" si="13"/>
        <v/>
      </c>
      <c r="AV43" s="9" t="str">
        <f t="shared" si="13"/>
        <v/>
      </c>
      <c r="AW43" s="9" t="str">
        <f t="shared" si="13"/>
        <v/>
      </c>
      <c r="AX43" s="9" t="str">
        <f t="shared" si="13"/>
        <v/>
      </c>
      <c r="AY43" s="9" t="str">
        <f t="shared" si="13"/>
        <v/>
      </c>
      <c r="AZ43" s="9" t="str">
        <f t="shared" si="13"/>
        <v/>
      </c>
      <c r="BA43" s="9" t="str">
        <f t="shared" si="13"/>
        <v/>
      </c>
      <c r="BB43" s="92"/>
      <c r="BC43" s="92"/>
      <c r="BD43" s="92"/>
      <c r="BE43" s="97"/>
      <c r="BF43" s="95"/>
      <c r="BG43" s="77"/>
    </row>
    <row r="44" spans="1:59" ht="20.25" customHeight="1" x14ac:dyDescent="0.4">
      <c r="A44" s="1">
        <f t="shared" si="5"/>
        <v>1</v>
      </c>
      <c r="B44" s="1">
        <f t="shared" si="6"/>
        <v>31</v>
      </c>
      <c r="C44" s="1" t="str">
        <f>LEFT(ADDRESS(1,COLUMN(BA15),4),LEN(ADDRESS(1,COLUMN(BA15),4))-1)</f>
        <v>BA</v>
      </c>
      <c r="E44" s="39" t="str" cm="1">
        <f t="array" aca="1" ref="E44" ca="1">IF(INDIRECT(VLOOKUP(B44,B$14:C$44,2,FALSE)&amp;(9*A44+6))="","",
INDIRECT(VLOOKUP(B44,B$14:C$44,2,FALSE)&amp;(9*A44+6)))</f>
        <v/>
      </c>
      <c r="F44" s="39" t="str">
        <f t="shared" ca="1" si="0"/>
        <v/>
      </c>
      <c r="G44" s="48" t="str" cm="1">
        <f t="array" aca="1" ref="G44" ca="1">IF(F44="","",
IF(INDIRECT(VLOOKUP(B44,B$14:C$44,2,FALSE)&amp;(9*A44+8))="","",
INDIRECT(VLOOKUP(B44,B$14:C$44,2,FALSE)&amp;(9*A44+8))))</f>
        <v/>
      </c>
      <c r="H44" s="48" t="str" cm="1">
        <f t="array" aca="1" ref="H44" ca="1">IF(F44="","",
IF(INDIRECT(VLOOKUP(B44,B$14:C$44,2,FALSE)&amp;(9*A44+9))="","",
INDIRECT(VLOOKUP(B44,B$14:C$44,2,FALSE)&amp;(9*A44+9))))</f>
        <v/>
      </c>
      <c r="I44" s="43" t="str" cm="1">
        <f t="array" aca="1" ref="I44" ca="1">IF(F44="","",
IF(INDIRECT(VLOOKUP(B44,B$14:C$44,2,FALSE)&amp;(9*A44+10))="","",
INDIRECT(VLOOKUP(B44,B$14:C$44,2,FALSE)&amp;(9*A44+10))))</f>
        <v/>
      </c>
      <c r="J44" s="43" t="str" cm="1">
        <f t="array" aca="1" ref="J44" ca="1">IF(F44="","",
IF(INDIRECT(VLOOKUP(B44,B$14:C$44,2,FALSE)&amp;(9*A44+11))="","",
INDIRECT(VLOOKUP(B44,B$14:C$44,2,FALSE)&amp;(9*A44+11))))</f>
        <v/>
      </c>
      <c r="K44" s="46" t="str" cm="1">
        <f t="array" aca="1" ref="K44" ca="1">IF(F44="","",
IF(AND(OR(F44="土",F44="日"),J44="●"),"指定",
IF(INDIRECT(VLOOKUP(B44,B$14:C$44,2,FALSE)&amp;(9*A44+12))="","",
INDIRECT(VLOOKUP(B44,B$14:C$44,2,FALSE)&amp;(9*A44+12)))))</f>
        <v/>
      </c>
      <c r="L44" s="42" t="str">
        <f t="shared" ca="1" si="3"/>
        <v/>
      </c>
      <c r="M44" s="60" t="str">
        <f t="shared" ca="1" si="4"/>
        <v/>
      </c>
      <c r="N44" s="1" t="str">
        <f t="shared" ca="1" si="1"/>
        <v/>
      </c>
      <c r="O44" s="1" t="str">
        <f t="shared" ca="1" si="2"/>
        <v/>
      </c>
      <c r="Q44" s="28" t="s">
        <v>23</v>
      </c>
      <c r="R44" s="54">
        <f ca="1">COUNTIFS(N:N,R41,O:O,S41,G:G,"〇")</f>
        <v>0</v>
      </c>
      <c r="S44" s="54">
        <f ca="1">COUNTIFS(N:N,R41,O:O,S41,I:I,"〇",L:L,"&lt;&gt;"&amp;"緊急")</f>
        <v>0</v>
      </c>
      <c r="U44" s="78" t="s">
        <v>15</v>
      </c>
      <c r="V44" s="8" t="s">
        <v>36</v>
      </c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6">
        <f ca="1">R44</f>
        <v>0</v>
      </c>
      <c r="BC44" s="79">
        <f ca="1">IFERROR(R45/R44,0)</f>
        <v>0</v>
      </c>
      <c r="BD44" s="80" t="str">
        <f ca="1">R46</f>
        <v>対象外</v>
      </c>
      <c r="BE44" s="98"/>
      <c r="BF44" s="83"/>
      <c r="BG44" s="81" t="s">
        <v>37</v>
      </c>
    </row>
    <row r="45" spans="1:59" ht="20.25" customHeight="1" thickBot="1" x14ac:dyDescent="0.45">
      <c r="A45" s="1">
        <f t="shared" si="5"/>
        <v>2</v>
      </c>
      <c r="B45" s="1">
        <f t="shared" si="6"/>
        <v>1</v>
      </c>
      <c r="E45" s="39" t="str" cm="1">
        <f t="array" aca="1" ref="E45" ca="1">IF(INDIRECT(VLOOKUP(B45,B$14:C$44,2,FALSE)&amp;(9*A45+6))="","",
INDIRECT(VLOOKUP(B45,B$14:C$44,2,FALSE)&amp;(9*A45+6)))</f>
        <v/>
      </c>
      <c r="F45" s="39" t="str">
        <f t="shared" ca="1" si="0"/>
        <v/>
      </c>
      <c r="G45" s="48" t="str" cm="1">
        <f t="array" aca="1" ref="G45" ca="1">IF(F45="","",
IF(INDIRECT(VLOOKUP(B45,B$14:C$44,2,FALSE)&amp;(9*A45+8))="","",
INDIRECT(VLOOKUP(B45,B$14:C$44,2,FALSE)&amp;(9*A45+8))))</f>
        <v/>
      </c>
      <c r="H45" s="48" t="str" cm="1">
        <f t="array" aca="1" ref="H45" ca="1">IF(F45="","",
IF(INDIRECT(VLOOKUP(B45,B$14:C$44,2,FALSE)&amp;(9*A45+9))="","",
INDIRECT(VLOOKUP(B45,B$14:C$44,2,FALSE)&amp;(9*A45+9))))</f>
        <v/>
      </c>
      <c r="I45" s="43" t="str" cm="1">
        <f t="array" aca="1" ref="I45" ca="1">IF(F45="","",
IF(INDIRECT(VLOOKUP(B45,B$14:C$44,2,FALSE)&amp;(9*A45+10))="","",
INDIRECT(VLOOKUP(B45,B$14:C$44,2,FALSE)&amp;(9*A45+10))))</f>
        <v/>
      </c>
      <c r="J45" s="43" t="str" cm="1">
        <f t="array" aca="1" ref="J45" ca="1">IF(F45="","",
IF(INDIRECT(VLOOKUP(B45,B$14:C$44,2,FALSE)&amp;(9*A45+11))="","",
INDIRECT(VLOOKUP(B45,B$14:C$44,2,FALSE)&amp;(9*A45+11))))</f>
        <v/>
      </c>
      <c r="K45" s="46" t="str" cm="1">
        <f t="array" aca="1" ref="K45" ca="1">IF(F45="","",
IF(AND(OR(F45="土",F45="日"),J45="●"),"指定",
IF(INDIRECT(VLOOKUP(B45,B$14:C$44,2,FALSE)&amp;(9*A45+12))="","",
INDIRECT(VLOOKUP(B45,B$14:C$44,2,FALSE)&amp;(9*A45+12)))))</f>
        <v/>
      </c>
      <c r="L45" s="42" t="str">
        <f t="shared" ca="1" si="3"/>
        <v/>
      </c>
      <c r="M45" s="60" t="str">
        <f t="shared" ca="1" si="4"/>
        <v/>
      </c>
      <c r="N45" s="1" t="str">
        <f t="shared" ca="1" si="1"/>
        <v/>
      </c>
      <c r="O45" s="1" t="str">
        <f t="shared" ca="1" si="2"/>
        <v/>
      </c>
      <c r="Q45" s="28" t="s">
        <v>24</v>
      </c>
      <c r="R45" s="28">
        <f ca="1">COUNTIFS(N:N,R41,O:O,S41,H:H,"●")+COUNTIFS(N:N,R41,O:O,S41,H:H,"〇")</f>
        <v>0</v>
      </c>
      <c r="S45" s="28">
        <f ca="1">COUNTIFS(N:N,R41,O:O,S41,J:J,"●",L:L,"&lt;&gt;"&amp;"緊急")</f>
        <v>0</v>
      </c>
      <c r="U45" s="69"/>
      <c r="V45" s="3" t="s">
        <v>38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5"/>
      <c r="BB45" s="3">
        <f ca="1">R45</f>
        <v>0</v>
      </c>
      <c r="BC45" s="71"/>
      <c r="BD45" s="73"/>
      <c r="BE45" s="99"/>
      <c r="BF45" s="84"/>
      <c r="BG45" s="82"/>
    </row>
    <row r="46" spans="1:59" ht="20.25" customHeight="1" thickTop="1" x14ac:dyDescent="0.4">
      <c r="A46" s="1">
        <f t="shared" si="5"/>
        <v>2</v>
      </c>
      <c r="B46" s="1">
        <f t="shared" si="6"/>
        <v>2</v>
      </c>
      <c r="E46" s="39" t="str" cm="1">
        <f t="array" aca="1" ref="E46" ca="1">IF(INDIRECT(VLOOKUP(B46,B$14:C$44,2,FALSE)&amp;(9*A46+6))="","",
INDIRECT(VLOOKUP(B46,B$14:C$44,2,FALSE)&amp;(9*A46+6)))</f>
        <v/>
      </c>
      <c r="F46" s="39" t="str">
        <f t="shared" ca="1" si="0"/>
        <v/>
      </c>
      <c r="G46" s="48" t="str" cm="1">
        <f t="array" aca="1" ref="G46" ca="1">IF(F46="","",
IF(INDIRECT(VLOOKUP(B46,B$14:C$44,2,FALSE)&amp;(9*A46+8))="","",
INDIRECT(VLOOKUP(B46,B$14:C$44,2,FALSE)&amp;(9*A46+8))))</f>
        <v/>
      </c>
      <c r="H46" s="48" t="str" cm="1">
        <f t="array" aca="1" ref="H46" ca="1">IF(F46="","",
IF(INDIRECT(VLOOKUP(B46,B$14:C$44,2,FALSE)&amp;(9*A46+9))="","",
INDIRECT(VLOOKUP(B46,B$14:C$44,2,FALSE)&amp;(9*A46+9))))</f>
        <v/>
      </c>
      <c r="I46" s="43" t="str" cm="1">
        <f t="array" aca="1" ref="I46" ca="1">IF(F46="","",
IF(INDIRECT(VLOOKUP(B46,B$14:C$44,2,FALSE)&amp;(9*A46+10))="","",
INDIRECT(VLOOKUP(B46,B$14:C$44,2,FALSE)&amp;(9*A46+10))))</f>
        <v/>
      </c>
      <c r="J46" s="43" t="str" cm="1">
        <f t="array" aca="1" ref="J46" ca="1">IF(F46="","",
IF(INDIRECT(VLOOKUP(B46,B$14:C$44,2,FALSE)&amp;(9*A46+11))="","",
INDIRECT(VLOOKUP(B46,B$14:C$44,2,FALSE)&amp;(9*A46+11))))</f>
        <v/>
      </c>
      <c r="K46" s="46" t="str" cm="1">
        <f t="array" aca="1" ref="K46" ca="1">IF(F46="","",
IF(AND(OR(F46="土",F46="日"),J46="●"),"指定",
IF(INDIRECT(VLOOKUP(B46,B$14:C$44,2,FALSE)&amp;(9*A46+12))="","",
INDIRECT(VLOOKUP(B46,B$14:C$44,2,FALSE)&amp;(9*A46+12)))))</f>
        <v/>
      </c>
      <c r="L46" s="42" t="str">
        <f t="shared" ca="1" si="3"/>
        <v/>
      </c>
      <c r="M46" s="60" t="str">
        <f t="shared" ca="1" si="4"/>
        <v/>
      </c>
      <c r="N46" s="1" t="str">
        <f t="shared" ca="1" si="1"/>
        <v/>
      </c>
      <c r="O46" s="1" t="str">
        <f t="shared" ca="1" si="2"/>
        <v/>
      </c>
      <c r="Q46" s="28" t="s">
        <v>3</v>
      </c>
      <c r="R46" s="30" t="str">
        <f ca="1">IF(AND(R44=0,R45=0),"対象外",
IF(R43=0,"対象外",
IF(AND(R43/R44&lt;0.285,R45&gt;=R43),"〇",
IF(R45/R44&gt;=0.285,"〇",
"×"))))</f>
        <v>対象外</v>
      </c>
      <c r="S46" s="30" t="str">
        <f ca="1">IF(AND(S44=0,S45=0),"対象外",
IF(S43=0,"対象外",
IF(AND(S43/S44&lt;0.285,S45&gt;=S43),"〇",
IF(S45/S44&gt;=0.285,"〇",
"×"))))</f>
        <v>対象外</v>
      </c>
      <c r="U46" s="68" t="s">
        <v>16</v>
      </c>
      <c r="V46" s="4" t="s">
        <v>36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52">
        <f ca="1">S44</f>
        <v>0</v>
      </c>
      <c r="BC46" s="70">
        <f ca="1">IFERROR(S45/S44,0)</f>
        <v>0</v>
      </c>
      <c r="BD46" s="72" t="str">
        <f ca="1">S46</f>
        <v>対象外</v>
      </c>
      <c r="BE46" s="100" t="str">
        <f ca="1">S48</f>
        <v>対象外</v>
      </c>
      <c r="BF46" s="85" t="str">
        <f ca="1">S47</f>
        <v>－</v>
      </c>
      <c r="BG46" s="74" t="s">
        <v>39</v>
      </c>
    </row>
    <row r="47" spans="1:59" ht="20.25" customHeight="1" thickBot="1" x14ac:dyDescent="0.45">
      <c r="A47" s="1">
        <f t="shared" si="5"/>
        <v>2</v>
      </c>
      <c r="B47" s="1">
        <f t="shared" si="6"/>
        <v>3</v>
      </c>
      <c r="E47" s="39" t="str" cm="1">
        <f t="array" aca="1" ref="E47" ca="1">IF(INDIRECT(VLOOKUP(B47,B$14:C$44,2,FALSE)&amp;(9*A47+6))="","",
INDIRECT(VLOOKUP(B47,B$14:C$44,2,FALSE)&amp;(9*A47+6)))</f>
        <v/>
      </c>
      <c r="F47" s="39" t="str">
        <f t="shared" ca="1" si="0"/>
        <v/>
      </c>
      <c r="G47" s="48" t="str" cm="1">
        <f t="array" aca="1" ref="G47" ca="1">IF(F47="","",
IF(INDIRECT(VLOOKUP(B47,B$14:C$44,2,FALSE)&amp;(9*A47+8))="","",
INDIRECT(VLOOKUP(B47,B$14:C$44,2,FALSE)&amp;(9*A47+8))))</f>
        <v/>
      </c>
      <c r="H47" s="48" t="str" cm="1">
        <f t="array" aca="1" ref="H47" ca="1">IF(F47="","",
IF(INDIRECT(VLOOKUP(B47,B$14:C$44,2,FALSE)&amp;(9*A47+9))="","",
INDIRECT(VLOOKUP(B47,B$14:C$44,2,FALSE)&amp;(9*A47+9))))</f>
        <v/>
      </c>
      <c r="I47" s="43" t="str" cm="1">
        <f t="array" aca="1" ref="I47" ca="1">IF(F47="","",
IF(INDIRECT(VLOOKUP(B47,B$14:C$44,2,FALSE)&amp;(9*A47+10))="","",
INDIRECT(VLOOKUP(B47,B$14:C$44,2,FALSE)&amp;(9*A47+10))))</f>
        <v/>
      </c>
      <c r="J47" s="43" t="str" cm="1">
        <f t="array" aca="1" ref="J47" ca="1">IF(F47="","",
IF(INDIRECT(VLOOKUP(B47,B$14:C$44,2,FALSE)&amp;(9*A47+11))="","",
INDIRECT(VLOOKUP(B47,B$14:C$44,2,FALSE)&amp;(9*A47+11))))</f>
        <v/>
      </c>
      <c r="K47" s="46" t="str" cm="1">
        <f t="array" aca="1" ref="K47" ca="1">IF(F47="","",
IF(AND(OR(F47="土",F47="日"),J47="●"),"指定",
IF(INDIRECT(VLOOKUP(B47,B$14:C$44,2,FALSE)&amp;(9*A47+12))="","",
INDIRECT(VLOOKUP(B47,B$14:C$44,2,FALSE)&amp;(9*A47+12)))))</f>
        <v/>
      </c>
      <c r="L47" s="42" t="str">
        <f t="shared" ca="1" si="3"/>
        <v/>
      </c>
      <c r="M47" s="60" t="str">
        <f t="shared" ca="1" si="4"/>
        <v/>
      </c>
      <c r="N47" s="1" t="str">
        <f t="shared" ca="1" si="1"/>
        <v/>
      </c>
      <c r="O47" s="1" t="str">
        <f t="shared" ca="1" si="2"/>
        <v/>
      </c>
      <c r="Q47" s="28" t="s">
        <v>40</v>
      </c>
      <c r="R47" s="30"/>
      <c r="S47" s="30" t="str">
        <f ca="1">IF(S46="対象外","－",
IF(S46="×","×",
IF(COUNTIFS(N:N,R41,O:O,S41,F:F,"土",I:I,"〇")+COUNTIFS(N:N,R41,O:O,S41,F:F,"日",I:I,"〇")=COUNTIFS(N:N,R41,O:O,S41,F:F,"土",I:I,"〇",J:J,"●",K:K,"&lt;&gt;"&amp;"事前")+COUNTIFS(N:N,R41,O:O,S41,F:F,"日",I:I,"〇",J:J,"●",K:K,"&lt;&gt;"&amp;"事前")+COUNTIFS(N:N,R41,O:O,S41,F:F,"土",I:I,"〇",J:J,"",K:K,"事前",M:M,"適")+COUNTIFS(N:N,R41,O:O,S41,F:F,"日",I:I,"〇",J:J,"",K:K,"事前",M:M,"適"),"〇",
"×")))</f>
        <v>－</v>
      </c>
      <c r="U47" s="69"/>
      <c r="V47" s="3" t="s">
        <v>38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5"/>
      <c r="BB47" s="3">
        <f ca="1">S45</f>
        <v>0</v>
      </c>
      <c r="BC47" s="71"/>
      <c r="BD47" s="73"/>
      <c r="BE47" s="101"/>
      <c r="BF47" s="86"/>
      <c r="BG47" s="75"/>
    </row>
    <row r="48" spans="1:59" ht="42" customHeight="1" thickTop="1" thickBot="1" x14ac:dyDescent="0.45">
      <c r="A48" s="1">
        <f t="shared" si="5"/>
        <v>2</v>
      </c>
      <c r="B48" s="1">
        <f t="shared" si="6"/>
        <v>4</v>
      </c>
      <c r="E48" s="39" t="str" cm="1">
        <f t="array" aca="1" ref="E48" ca="1">IF(INDIRECT(VLOOKUP(B48,B$14:C$44,2,FALSE)&amp;(9*A48+6))="","",
INDIRECT(VLOOKUP(B48,B$14:C$44,2,FALSE)&amp;(9*A48+6)))</f>
        <v/>
      </c>
      <c r="F48" s="39" t="str">
        <f t="shared" ca="1" si="0"/>
        <v/>
      </c>
      <c r="G48" s="48" t="str" cm="1">
        <f t="array" aca="1" ref="G48" ca="1">IF(F48="","",
IF(INDIRECT(VLOOKUP(B48,B$14:C$44,2,FALSE)&amp;(9*A48+8))="","",
INDIRECT(VLOOKUP(B48,B$14:C$44,2,FALSE)&amp;(9*A48+8))))</f>
        <v/>
      </c>
      <c r="H48" s="48" t="str" cm="1">
        <f t="array" aca="1" ref="H48" ca="1">IF(F48="","",
IF(INDIRECT(VLOOKUP(B48,B$14:C$44,2,FALSE)&amp;(9*A48+9))="","",
INDIRECT(VLOOKUP(B48,B$14:C$44,2,FALSE)&amp;(9*A48+9))))</f>
        <v/>
      </c>
      <c r="I48" s="43" t="str" cm="1">
        <f t="array" aca="1" ref="I48" ca="1">IF(F48="","",
IF(INDIRECT(VLOOKUP(B48,B$14:C$44,2,FALSE)&amp;(9*A48+10))="","",
INDIRECT(VLOOKUP(B48,B$14:C$44,2,FALSE)&amp;(9*A48+10))))</f>
        <v/>
      </c>
      <c r="J48" s="43" t="str" cm="1">
        <f t="array" aca="1" ref="J48" ca="1">IF(F48="","",
IF(INDIRECT(VLOOKUP(B48,B$14:C$44,2,FALSE)&amp;(9*A48+11))="","",
INDIRECT(VLOOKUP(B48,B$14:C$44,2,FALSE)&amp;(9*A48+11))))</f>
        <v/>
      </c>
      <c r="K48" s="46" t="str" cm="1">
        <f t="array" aca="1" ref="K48" ca="1">IF(F48="","",
IF(AND(OR(F48="土",F48="日"),J48="●"),"指定",
IF(INDIRECT(VLOOKUP(B48,B$14:C$44,2,FALSE)&amp;(9*A48+12))="","",
INDIRECT(VLOOKUP(B48,B$14:C$44,2,FALSE)&amp;(9*A48+12)))))</f>
        <v/>
      </c>
      <c r="L48" s="42" t="str">
        <f t="shared" ca="1" si="3"/>
        <v/>
      </c>
      <c r="M48" s="60" t="str">
        <f t="shared" ca="1" si="4"/>
        <v/>
      </c>
      <c r="N48" s="1" t="str">
        <f t="shared" ca="1" si="1"/>
        <v/>
      </c>
      <c r="O48" s="1" t="str">
        <f t="shared" ca="1" si="2"/>
        <v/>
      </c>
      <c r="Q48" s="31" t="s">
        <v>41</v>
      </c>
      <c r="S48" s="51" t="str">
        <f ca="1">IF(S46="対象外","対象外",S47)</f>
        <v>対象外</v>
      </c>
      <c r="U48" s="13" t="s">
        <v>25</v>
      </c>
      <c r="V48" s="10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32"/>
      <c r="BB48" s="14"/>
      <c r="BC48" s="15"/>
      <c r="BD48" s="15"/>
      <c r="BE48" s="15"/>
      <c r="BF48" s="16"/>
      <c r="BG48" s="53" t="s">
        <v>42</v>
      </c>
    </row>
    <row r="49" spans="1:59" ht="20.25" customHeight="1" x14ac:dyDescent="0.4">
      <c r="A49" s="1">
        <f t="shared" si="5"/>
        <v>2</v>
      </c>
      <c r="B49" s="1">
        <f t="shared" si="6"/>
        <v>5</v>
      </c>
      <c r="E49" s="39" t="str" cm="1">
        <f t="array" aca="1" ref="E49" ca="1">IF(INDIRECT(VLOOKUP(B49,B$14:C$44,2,FALSE)&amp;(9*A49+6))="","",
INDIRECT(VLOOKUP(B49,B$14:C$44,2,FALSE)&amp;(9*A49+6)))</f>
        <v/>
      </c>
      <c r="F49" s="39" t="str">
        <f t="shared" ca="1" si="0"/>
        <v/>
      </c>
      <c r="G49" s="48" t="str" cm="1">
        <f t="array" aca="1" ref="G49" ca="1">IF(F49="","",
IF(INDIRECT(VLOOKUP(B49,B$14:C$44,2,FALSE)&amp;(9*A49+8))="","",
INDIRECT(VLOOKUP(B49,B$14:C$44,2,FALSE)&amp;(9*A49+8))))</f>
        <v/>
      </c>
      <c r="H49" s="48" t="str" cm="1">
        <f t="array" aca="1" ref="H49" ca="1">IF(F49="","",
IF(INDIRECT(VLOOKUP(B49,B$14:C$44,2,FALSE)&amp;(9*A49+9))="","",
INDIRECT(VLOOKUP(B49,B$14:C$44,2,FALSE)&amp;(9*A49+9))))</f>
        <v/>
      </c>
      <c r="I49" s="43" t="str" cm="1">
        <f t="array" aca="1" ref="I49" ca="1">IF(F49="","",
IF(INDIRECT(VLOOKUP(B49,B$14:C$44,2,FALSE)&amp;(9*A49+10))="","",
INDIRECT(VLOOKUP(B49,B$14:C$44,2,FALSE)&amp;(9*A49+10))))</f>
        <v/>
      </c>
      <c r="J49" s="43" t="str" cm="1">
        <f t="array" aca="1" ref="J49" ca="1">IF(F49="","",
IF(INDIRECT(VLOOKUP(B49,B$14:C$44,2,FALSE)&amp;(9*A49+11))="","",
INDIRECT(VLOOKUP(B49,B$14:C$44,2,FALSE)&amp;(9*A49+11))))</f>
        <v/>
      </c>
      <c r="K49" s="46" t="str" cm="1">
        <f t="array" aca="1" ref="K49" ca="1">IF(F49="","",
IF(AND(OR(F49="土",F49="日"),J49="●"),"指定",
IF(INDIRECT(VLOOKUP(B49,B$14:C$44,2,FALSE)&amp;(9*A49+12))="","",
INDIRECT(VLOOKUP(B49,B$14:C$44,2,FALSE)&amp;(9*A49+12)))))</f>
        <v/>
      </c>
      <c r="L49" s="42" t="str">
        <f t="shared" ca="1" si="3"/>
        <v/>
      </c>
      <c r="M49" s="60" t="str">
        <f t="shared" ca="1" si="4"/>
        <v/>
      </c>
      <c r="N49" s="1" t="str">
        <f t="shared" ca="1" si="1"/>
        <v/>
      </c>
      <c r="O49" s="1" t="str">
        <f t="shared" ca="1" si="2"/>
        <v/>
      </c>
    </row>
    <row r="50" spans="1:59" ht="20.25" customHeight="1" thickBot="1" x14ac:dyDescent="0.45">
      <c r="A50" s="1">
        <f t="shared" si="5"/>
        <v>2</v>
      </c>
      <c r="B50" s="1">
        <f t="shared" si="6"/>
        <v>6</v>
      </c>
      <c r="E50" s="39" t="str" cm="1">
        <f t="array" aca="1" ref="E50" ca="1">IF(INDIRECT(VLOOKUP(B50,B$14:C$44,2,FALSE)&amp;(9*A50+6))="","",
INDIRECT(VLOOKUP(B50,B$14:C$44,2,FALSE)&amp;(9*A50+6)))</f>
        <v/>
      </c>
      <c r="F50" s="39" t="str">
        <f t="shared" ca="1" si="0"/>
        <v/>
      </c>
      <c r="G50" s="48" t="str" cm="1">
        <f t="array" aca="1" ref="G50" ca="1">IF(F50="","",
IF(INDIRECT(VLOOKUP(B50,B$14:C$44,2,FALSE)&amp;(9*A50+8))="","",
INDIRECT(VLOOKUP(B50,B$14:C$44,2,FALSE)&amp;(9*A50+8))))</f>
        <v/>
      </c>
      <c r="H50" s="48" t="str" cm="1">
        <f t="array" aca="1" ref="H50" ca="1">IF(F50="","",
IF(INDIRECT(VLOOKUP(B50,B$14:C$44,2,FALSE)&amp;(9*A50+9))="","",
INDIRECT(VLOOKUP(B50,B$14:C$44,2,FALSE)&amp;(9*A50+9))))</f>
        <v/>
      </c>
      <c r="I50" s="43" t="str" cm="1">
        <f t="array" aca="1" ref="I50" ca="1">IF(F50="","",
IF(INDIRECT(VLOOKUP(B50,B$14:C$44,2,FALSE)&amp;(9*A50+10))="","",
INDIRECT(VLOOKUP(B50,B$14:C$44,2,FALSE)&amp;(9*A50+10))))</f>
        <v/>
      </c>
      <c r="J50" s="43" t="str" cm="1">
        <f t="array" aca="1" ref="J50" ca="1">IF(F50="","",
IF(INDIRECT(VLOOKUP(B50,B$14:C$44,2,FALSE)&amp;(9*A50+11))="","",
INDIRECT(VLOOKUP(B50,B$14:C$44,2,FALSE)&amp;(9*A50+11))))</f>
        <v/>
      </c>
      <c r="K50" s="46" t="str" cm="1">
        <f t="array" aca="1" ref="K50" ca="1">IF(F50="","",
IF(AND(OR(F50="土",F50="日"),J50="●"),"指定",
IF(INDIRECT(VLOOKUP(B50,B$14:C$44,2,FALSE)&amp;(9*A50+12))="","",
INDIRECT(VLOOKUP(B50,B$14:C$44,2,FALSE)&amp;(9*A50+12)))))</f>
        <v/>
      </c>
      <c r="L50" s="42" t="str">
        <f t="shared" ca="1" si="3"/>
        <v/>
      </c>
      <c r="M50" s="60" t="str">
        <f t="shared" ca="1" si="4"/>
        <v/>
      </c>
      <c r="N50" s="1" t="str">
        <f t="shared" ca="1" si="1"/>
        <v/>
      </c>
      <c r="O50" s="1" t="str">
        <f t="shared" ca="1" si="2"/>
        <v/>
      </c>
      <c r="Q50" s="28" t="s">
        <v>30</v>
      </c>
      <c r="R50" s="28" t="str">
        <f>IF(R41="","",
IF(S50=1,R41+1,R41))</f>
        <v/>
      </c>
      <c r="S50" s="51" t="str">
        <f>IF(S41="","",
IF(S41=12,1,S41+1))</f>
        <v/>
      </c>
      <c r="U50" s="38" t="str">
        <f>IF(R50="","",
DATE(R50,S50,1))</f>
        <v/>
      </c>
      <c r="W50" s="2"/>
    </row>
    <row r="51" spans="1:59" ht="20.25" customHeight="1" x14ac:dyDescent="0.4">
      <c r="A51" s="1">
        <f t="shared" si="5"/>
        <v>2</v>
      </c>
      <c r="B51" s="1">
        <f t="shared" si="6"/>
        <v>7</v>
      </c>
      <c r="E51" s="39" t="str" cm="1">
        <f t="array" aca="1" ref="E51" ca="1">IF(INDIRECT(VLOOKUP(B51,B$14:C$44,2,FALSE)&amp;(9*A51+6))="","",
INDIRECT(VLOOKUP(B51,B$14:C$44,2,FALSE)&amp;(9*A51+6)))</f>
        <v/>
      </c>
      <c r="F51" s="39" t="str">
        <f t="shared" ca="1" si="0"/>
        <v/>
      </c>
      <c r="G51" s="48" t="str" cm="1">
        <f t="array" aca="1" ref="G51" ca="1">IF(F51="","",
IF(INDIRECT(VLOOKUP(B51,B$14:C$44,2,FALSE)&amp;(9*A51+8))="","",
INDIRECT(VLOOKUP(B51,B$14:C$44,2,FALSE)&amp;(9*A51+8))))</f>
        <v/>
      </c>
      <c r="H51" s="48" t="str" cm="1">
        <f t="array" aca="1" ref="H51" ca="1">IF(F51="","",
IF(INDIRECT(VLOOKUP(B51,B$14:C$44,2,FALSE)&amp;(9*A51+9))="","",
INDIRECT(VLOOKUP(B51,B$14:C$44,2,FALSE)&amp;(9*A51+9))))</f>
        <v/>
      </c>
      <c r="I51" s="43" t="str" cm="1">
        <f t="array" aca="1" ref="I51" ca="1">IF(F51="","",
IF(INDIRECT(VLOOKUP(B51,B$14:C$44,2,FALSE)&amp;(9*A51+10))="","",
INDIRECT(VLOOKUP(B51,B$14:C$44,2,FALSE)&amp;(9*A51+10))))</f>
        <v/>
      </c>
      <c r="J51" s="43" t="str" cm="1">
        <f t="array" aca="1" ref="J51" ca="1">IF(F51="","",
IF(INDIRECT(VLOOKUP(B51,B$14:C$44,2,FALSE)&amp;(9*A51+11))="","",
INDIRECT(VLOOKUP(B51,B$14:C$44,2,FALSE)&amp;(9*A51+11))))</f>
        <v/>
      </c>
      <c r="K51" s="46" t="str" cm="1">
        <f t="array" aca="1" ref="K51" ca="1">IF(F51="","",
IF(AND(OR(F51="土",F51="日"),J51="●"),"指定",
IF(INDIRECT(VLOOKUP(B51,B$14:C$44,2,FALSE)&amp;(9*A51+12))="","",
INDIRECT(VLOOKUP(B51,B$14:C$44,2,FALSE)&amp;(9*A51+12)))))</f>
        <v/>
      </c>
      <c r="L51" s="42" t="str">
        <f t="shared" ca="1" si="3"/>
        <v/>
      </c>
      <c r="M51" s="60" t="str">
        <f t="shared" ca="1" si="4"/>
        <v/>
      </c>
      <c r="N51" s="1" t="str">
        <f t="shared" ca="1" si="1"/>
        <v/>
      </c>
      <c r="O51" s="1" t="str">
        <f t="shared" ca="1" si="2"/>
        <v/>
      </c>
      <c r="U51" s="87"/>
      <c r="V51" s="88"/>
      <c r="W51" s="6" t="str">
        <f>IF($R50="","",DATE($R50,$S50,1))</f>
        <v/>
      </c>
      <c r="X51" s="6" t="str">
        <f>IF($R50="","",DATE($R50,$S50,2))</f>
        <v/>
      </c>
      <c r="Y51" s="6" t="str">
        <f>IF($R50="","",DATE($R50,$S50,3))</f>
        <v/>
      </c>
      <c r="Z51" s="6" t="str">
        <f>IF($R50="","",DATE($R50,$S50,4))</f>
        <v/>
      </c>
      <c r="AA51" s="6" t="str">
        <f>IF($R50="","",DATE($R50,$S50,5))</f>
        <v/>
      </c>
      <c r="AB51" s="6" t="str">
        <f>IF($R50="","",DATE($R50,$S50,6))</f>
        <v/>
      </c>
      <c r="AC51" s="6" t="str">
        <f>IF($R50="","",DATE($R50,$S50,7))</f>
        <v/>
      </c>
      <c r="AD51" s="6" t="str">
        <f>IF($R50="","",DATE($R50,$S50,8))</f>
        <v/>
      </c>
      <c r="AE51" s="6" t="str">
        <f>IF($R50="","",DATE($R50,$S50,9))</f>
        <v/>
      </c>
      <c r="AF51" s="6" t="str">
        <f>IF($R50="","",DATE($R50,$S50,10))</f>
        <v/>
      </c>
      <c r="AG51" s="6" t="str">
        <f>IF($R50="","",DATE($R50,$S50,11))</f>
        <v/>
      </c>
      <c r="AH51" s="6" t="str">
        <f>IF($R50="","",DATE($R50,$S50,12))</f>
        <v/>
      </c>
      <c r="AI51" s="6" t="str">
        <f>IF($R50="","",DATE($R50,$S50,13))</f>
        <v/>
      </c>
      <c r="AJ51" s="6" t="str">
        <f>IF($R50="","",DATE($R50,$S50,14))</f>
        <v/>
      </c>
      <c r="AK51" s="6" t="str">
        <f>IF($R50="","",DATE($R50,$S50,15))</f>
        <v/>
      </c>
      <c r="AL51" s="6" t="str">
        <f>IF($R50="","",DATE($R50,$S50,16))</f>
        <v/>
      </c>
      <c r="AM51" s="6" t="str">
        <f>IF($R50="","",DATE($R50,$S50,17))</f>
        <v/>
      </c>
      <c r="AN51" s="6" t="str">
        <f>IF($R50="","",DATE($R50,$S50,18))</f>
        <v/>
      </c>
      <c r="AO51" s="6" t="str">
        <f>IF($R50="","",DATE($R50,$S50,19))</f>
        <v/>
      </c>
      <c r="AP51" s="6" t="str">
        <f>IF($R50="","",DATE($R50,$S50,20))</f>
        <v/>
      </c>
      <c r="AQ51" s="6" t="str">
        <f>IF($R50="","",DATE($R50,$S50,21))</f>
        <v/>
      </c>
      <c r="AR51" s="6" t="str">
        <f>IF($R50="","",DATE($R50,$S50,22))</f>
        <v/>
      </c>
      <c r="AS51" s="6" t="str">
        <f>IF($R50="","",DATE($R50,$S50,23))</f>
        <v/>
      </c>
      <c r="AT51" s="6" t="str">
        <f>IF($R50="","",DATE($R50,$S50,24))</f>
        <v/>
      </c>
      <c r="AU51" s="6" t="str">
        <f>IF($R50="","",DATE($R50,$S50,25))</f>
        <v/>
      </c>
      <c r="AV51" s="6" t="str">
        <f>IF($R50="","",DATE($R50,$S50,26))</f>
        <v/>
      </c>
      <c r="AW51" s="6" t="str">
        <f>IF($R50="","",DATE($R50,$S50,27))</f>
        <v/>
      </c>
      <c r="AX51" s="6" t="str">
        <f>IF($R50="","",DATE($R50,$S50,28))</f>
        <v/>
      </c>
      <c r="AY51" s="6" t="str">
        <f>IF($R50="","",IF(MONTH(DATE($R50,$S50,29))=$S50,DATE($R50,$S50,29),""))</f>
        <v/>
      </c>
      <c r="AZ51" s="6" t="str">
        <f>IF($R50="","",IF(MONTH(DATE($R50,$S50,30))=$S50,DATE($R50,$S50,30),""))</f>
        <v/>
      </c>
      <c r="BA51" s="6" t="str">
        <f>IF($R50="","",IF(MONTH(DATE($R50,$S50,31))=$S50,DATE($R50,$S50,31),""))</f>
        <v/>
      </c>
      <c r="BB51" s="91" t="s">
        <v>19</v>
      </c>
      <c r="BC51" s="91" t="s">
        <v>31</v>
      </c>
      <c r="BD51" s="93" t="s">
        <v>32</v>
      </c>
      <c r="BE51" s="96" t="s">
        <v>33</v>
      </c>
      <c r="BF51" s="94" t="s">
        <v>34</v>
      </c>
      <c r="BG51" s="76" t="s">
        <v>25</v>
      </c>
    </row>
    <row r="52" spans="1:59" ht="20.25" customHeight="1" thickBot="1" x14ac:dyDescent="0.45">
      <c r="A52" s="1">
        <f t="shared" si="5"/>
        <v>2</v>
      </c>
      <c r="B52" s="1">
        <f t="shared" si="6"/>
        <v>8</v>
      </c>
      <c r="E52" s="39" t="str" cm="1">
        <f t="array" aca="1" ref="E52" ca="1">IF(INDIRECT(VLOOKUP(B52,B$14:C$44,2,FALSE)&amp;(9*A52+6))="","",
INDIRECT(VLOOKUP(B52,B$14:C$44,2,FALSE)&amp;(9*A52+6)))</f>
        <v/>
      </c>
      <c r="F52" s="39" t="str">
        <f t="shared" ca="1" si="0"/>
        <v/>
      </c>
      <c r="G52" s="48" t="str" cm="1">
        <f t="array" aca="1" ref="G52" ca="1">IF(F52="","",
IF(INDIRECT(VLOOKUP(B52,B$14:C$44,2,FALSE)&amp;(9*A52+8))="","",
INDIRECT(VLOOKUP(B52,B$14:C$44,2,FALSE)&amp;(9*A52+8))))</f>
        <v/>
      </c>
      <c r="H52" s="48" t="str" cm="1">
        <f t="array" aca="1" ref="H52" ca="1">IF(F52="","",
IF(INDIRECT(VLOOKUP(B52,B$14:C$44,2,FALSE)&amp;(9*A52+9))="","",
INDIRECT(VLOOKUP(B52,B$14:C$44,2,FALSE)&amp;(9*A52+9))))</f>
        <v/>
      </c>
      <c r="I52" s="43" t="str" cm="1">
        <f t="array" aca="1" ref="I52" ca="1">IF(F52="","",
IF(INDIRECT(VLOOKUP(B52,B$14:C$44,2,FALSE)&amp;(9*A52+10))="","",
INDIRECT(VLOOKUP(B52,B$14:C$44,2,FALSE)&amp;(9*A52+10))))</f>
        <v/>
      </c>
      <c r="J52" s="43" t="str" cm="1">
        <f t="array" aca="1" ref="J52" ca="1">IF(F52="","",
IF(INDIRECT(VLOOKUP(B52,B$14:C$44,2,FALSE)&amp;(9*A52+11))="","",
INDIRECT(VLOOKUP(B52,B$14:C$44,2,FALSE)&amp;(9*A52+11))))</f>
        <v/>
      </c>
      <c r="K52" s="46" t="str" cm="1">
        <f t="array" aca="1" ref="K52" ca="1">IF(F52="","",
IF(AND(OR(F52="土",F52="日"),J52="●"),"指定",
IF(INDIRECT(VLOOKUP(B52,B$14:C$44,2,FALSE)&amp;(9*A52+12))="","",
INDIRECT(VLOOKUP(B52,B$14:C$44,2,FALSE)&amp;(9*A52+12)))))</f>
        <v/>
      </c>
      <c r="L52" s="42" t="str">
        <f t="shared" ca="1" si="3"/>
        <v/>
      </c>
      <c r="M52" s="60" t="str">
        <f t="shared" ca="1" si="4"/>
        <v/>
      </c>
      <c r="N52" s="1" t="str">
        <f t="shared" ca="1" si="1"/>
        <v/>
      </c>
      <c r="O52" s="1" t="str">
        <f t="shared" ca="1" si="2"/>
        <v/>
      </c>
      <c r="Q52" s="28" t="s">
        <v>35</v>
      </c>
      <c r="R52" s="28">
        <f ca="1">COUNTIFS(N:N,R50,O:O,S50,F:F,"土",G:G,"〇")+COUNTIFS(N:N,R50,O:O,S50,F:F,"日",G:G,"〇")</f>
        <v>0</v>
      </c>
      <c r="S52" s="28">
        <f ca="1">COUNTIFS(N:N,R50,O:O,S50,F:F,"土",I:I,"〇",L:L,"&lt;&gt;"&amp;"緊急")+COUNTIFS(N:N,R50,O:O,S50,F:F,"日",I:I,"〇",L:L,"&lt;&gt;"&amp;"緊急")</f>
        <v>0</v>
      </c>
      <c r="U52" s="89"/>
      <c r="V52" s="90"/>
      <c r="W52" s="9" t="str">
        <f>IFERROR(IF(WEEKDAY(W51,1)=1,"日",IF(WEEKDAY(W51,1)=2,"月",IF(WEEKDAY(W51,1)=3,"火",IF(WEEKDAY(W51,1)=4,"水",IF(WEEKDAY(W51,1)=5,"木",IF(WEEKDAY(W51,1)=6,"金","土")))))),"")</f>
        <v/>
      </c>
      <c r="X52" s="9" t="str">
        <f t="shared" ref="X52:AD52" si="14">IFERROR(IF(WEEKDAY(X51,1)=1,"日",IF(WEEKDAY(X51,1)=2,"月",IF(WEEKDAY(X51,1)=3,"火",IF(WEEKDAY(X51,1)=4,"水",IF(WEEKDAY(X51,1)=5,"木",IF(WEEKDAY(X51,1)=6,"金","土")))))),"")</f>
        <v/>
      </c>
      <c r="Y52" s="9" t="str">
        <f t="shared" si="14"/>
        <v/>
      </c>
      <c r="Z52" s="9" t="str">
        <f t="shared" si="14"/>
        <v/>
      </c>
      <c r="AA52" s="9" t="str">
        <f t="shared" si="14"/>
        <v/>
      </c>
      <c r="AB52" s="9" t="str">
        <f t="shared" si="14"/>
        <v/>
      </c>
      <c r="AC52" s="9" t="str">
        <f t="shared" si="14"/>
        <v/>
      </c>
      <c r="AD52" s="9" t="str">
        <f t="shared" si="14"/>
        <v/>
      </c>
      <c r="AE52" s="9" t="str">
        <f>IFERROR(IF(WEEKDAY(AE51,1)=1,"日",IF(WEEKDAY(AE51,1)=2,"月",IF(WEEKDAY(AE51,1)=3,"火",IF(WEEKDAY(AE51,1)=4,"水",IF(WEEKDAY(AE51,1)=5,"木",IF(WEEKDAY(AE51,1)=6,"金","土")))))),"")</f>
        <v/>
      </c>
      <c r="AF52" s="9" t="str">
        <f t="shared" ref="AF52:BA52" si="15">IFERROR(IF(WEEKDAY(AF51,1)=1,"日",IF(WEEKDAY(AF51,1)=2,"月",IF(WEEKDAY(AF51,1)=3,"火",IF(WEEKDAY(AF51,1)=4,"水",IF(WEEKDAY(AF51,1)=5,"木",IF(WEEKDAY(AF51,1)=6,"金","土")))))),"")</f>
        <v/>
      </c>
      <c r="AG52" s="9" t="str">
        <f t="shared" si="15"/>
        <v/>
      </c>
      <c r="AH52" s="9" t="str">
        <f t="shared" si="15"/>
        <v/>
      </c>
      <c r="AI52" s="9" t="str">
        <f t="shared" si="15"/>
        <v/>
      </c>
      <c r="AJ52" s="9" t="str">
        <f t="shared" si="15"/>
        <v/>
      </c>
      <c r="AK52" s="9" t="str">
        <f t="shared" si="15"/>
        <v/>
      </c>
      <c r="AL52" s="9" t="str">
        <f t="shared" si="15"/>
        <v/>
      </c>
      <c r="AM52" s="9" t="str">
        <f t="shared" si="15"/>
        <v/>
      </c>
      <c r="AN52" s="9" t="str">
        <f t="shared" si="15"/>
        <v/>
      </c>
      <c r="AO52" s="9" t="str">
        <f t="shared" si="15"/>
        <v/>
      </c>
      <c r="AP52" s="9" t="str">
        <f t="shared" si="15"/>
        <v/>
      </c>
      <c r="AQ52" s="9" t="str">
        <f t="shared" si="15"/>
        <v/>
      </c>
      <c r="AR52" s="9" t="str">
        <f t="shared" si="15"/>
        <v/>
      </c>
      <c r="AS52" s="9" t="str">
        <f t="shared" si="15"/>
        <v/>
      </c>
      <c r="AT52" s="9" t="str">
        <f t="shared" si="15"/>
        <v/>
      </c>
      <c r="AU52" s="9" t="str">
        <f t="shared" si="15"/>
        <v/>
      </c>
      <c r="AV52" s="9" t="str">
        <f t="shared" si="15"/>
        <v/>
      </c>
      <c r="AW52" s="9" t="str">
        <f t="shared" si="15"/>
        <v/>
      </c>
      <c r="AX52" s="9" t="str">
        <f t="shared" si="15"/>
        <v/>
      </c>
      <c r="AY52" s="9" t="str">
        <f t="shared" si="15"/>
        <v/>
      </c>
      <c r="AZ52" s="9" t="str">
        <f t="shared" si="15"/>
        <v/>
      </c>
      <c r="BA52" s="9" t="str">
        <f t="shared" si="15"/>
        <v/>
      </c>
      <c r="BB52" s="92"/>
      <c r="BC52" s="92"/>
      <c r="BD52" s="92"/>
      <c r="BE52" s="97"/>
      <c r="BF52" s="95"/>
      <c r="BG52" s="77"/>
    </row>
    <row r="53" spans="1:59" ht="20.25" customHeight="1" x14ac:dyDescent="0.4">
      <c r="A53" s="1">
        <f t="shared" si="5"/>
        <v>2</v>
      </c>
      <c r="B53" s="1">
        <f t="shared" si="6"/>
        <v>9</v>
      </c>
      <c r="E53" s="39" t="str" cm="1">
        <f t="array" aca="1" ref="E53" ca="1">IF(INDIRECT(VLOOKUP(B53,B$14:C$44,2,FALSE)&amp;(9*A53+6))="","",
INDIRECT(VLOOKUP(B53,B$14:C$44,2,FALSE)&amp;(9*A53+6)))</f>
        <v/>
      </c>
      <c r="F53" s="39" t="str">
        <f t="shared" ca="1" si="0"/>
        <v/>
      </c>
      <c r="G53" s="48" t="str" cm="1">
        <f t="array" aca="1" ref="G53" ca="1">IF(F53="","",
IF(INDIRECT(VLOOKUP(B53,B$14:C$44,2,FALSE)&amp;(9*A53+8))="","",
INDIRECT(VLOOKUP(B53,B$14:C$44,2,FALSE)&amp;(9*A53+8))))</f>
        <v/>
      </c>
      <c r="H53" s="48" t="str" cm="1">
        <f t="array" aca="1" ref="H53" ca="1">IF(F53="","",
IF(INDIRECT(VLOOKUP(B53,B$14:C$44,2,FALSE)&amp;(9*A53+9))="","",
INDIRECT(VLOOKUP(B53,B$14:C$44,2,FALSE)&amp;(9*A53+9))))</f>
        <v/>
      </c>
      <c r="I53" s="43" t="str" cm="1">
        <f t="array" aca="1" ref="I53" ca="1">IF(F53="","",
IF(INDIRECT(VLOOKUP(B53,B$14:C$44,2,FALSE)&amp;(9*A53+10))="","",
INDIRECT(VLOOKUP(B53,B$14:C$44,2,FALSE)&amp;(9*A53+10))))</f>
        <v/>
      </c>
      <c r="J53" s="43" t="str" cm="1">
        <f t="array" aca="1" ref="J53" ca="1">IF(F53="","",
IF(INDIRECT(VLOOKUP(B53,B$14:C$44,2,FALSE)&amp;(9*A53+11))="","",
INDIRECT(VLOOKUP(B53,B$14:C$44,2,FALSE)&amp;(9*A53+11))))</f>
        <v/>
      </c>
      <c r="K53" s="46" t="str" cm="1">
        <f t="array" aca="1" ref="K53" ca="1">IF(F53="","",
IF(AND(OR(F53="土",F53="日"),J53="●"),"指定",
IF(INDIRECT(VLOOKUP(B53,B$14:C$44,2,FALSE)&amp;(9*A53+12))="","",
INDIRECT(VLOOKUP(B53,B$14:C$44,2,FALSE)&amp;(9*A53+12)))))</f>
        <v/>
      </c>
      <c r="L53" s="42" t="str">
        <f t="shared" ca="1" si="3"/>
        <v/>
      </c>
      <c r="M53" s="60" t="str">
        <f ca="1">IFERROR(IF(VLOOKUP(E53,BJ:BL,3,FALSE)="〇","適",""),"")</f>
        <v/>
      </c>
      <c r="N53" s="1" t="str">
        <f t="shared" ca="1" si="1"/>
        <v/>
      </c>
      <c r="O53" s="1" t="str">
        <f t="shared" ca="1" si="2"/>
        <v/>
      </c>
      <c r="Q53" s="28" t="s">
        <v>23</v>
      </c>
      <c r="R53" s="54">
        <f ca="1">COUNTIFS(N:N,R50,O:O,S50,G:G,"〇")</f>
        <v>0</v>
      </c>
      <c r="S53" s="54">
        <f ca="1">COUNTIFS(N:N,R50,O:O,S50,I:I,"〇",L:L,"&lt;&gt;"&amp;"緊急")</f>
        <v>0</v>
      </c>
      <c r="U53" s="78" t="s">
        <v>15</v>
      </c>
      <c r="V53" s="8" t="s">
        <v>36</v>
      </c>
      <c r="W53" s="8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8"/>
      <c r="AZ53" s="8"/>
      <c r="BA53" s="8"/>
      <c r="BB53" s="6">
        <f ca="1">R53</f>
        <v>0</v>
      </c>
      <c r="BC53" s="79">
        <f ca="1">IFERROR(R54/R53,0)</f>
        <v>0</v>
      </c>
      <c r="BD53" s="80" t="str">
        <f ca="1">R55</f>
        <v>対象外</v>
      </c>
      <c r="BE53" s="98"/>
      <c r="BF53" s="83"/>
      <c r="BG53" s="81" t="s">
        <v>37</v>
      </c>
    </row>
    <row r="54" spans="1:59" ht="20.25" customHeight="1" thickBot="1" x14ac:dyDescent="0.45">
      <c r="A54" s="1">
        <f t="shared" si="5"/>
        <v>2</v>
      </c>
      <c r="B54" s="1">
        <f t="shared" si="6"/>
        <v>10</v>
      </c>
      <c r="E54" s="39" t="str" cm="1">
        <f t="array" aca="1" ref="E54" ca="1">IF(INDIRECT(VLOOKUP(B54,B$14:C$44,2,FALSE)&amp;(9*A54+6))="","",
INDIRECT(VLOOKUP(B54,B$14:C$44,2,FALSE)&amp;(9*A54+6)))</f>
        <v/>
      </c>
      <c r="F54" s="39" t="str">
        <f t="shared" ca="1" si="0"/>
        <v/>
      </c>
      <c r="G54" s="48" t="str" cm="1">
        <f t="array" aca="1" ref="G54" ca="1">IF(F54="","",
IF(INDIRECT(VLOOKUP(B54,B$14:C$44,2,FALSE)&amp;(9*A54+8))="","",
INDIRECT(VLOOKUP(B54,B$14:C$44,2,FALSE)&amp;(9*A54+8))))</f>
        <v/>
      </c>
      <c r="H54" s="48" t="str" cm="1">
        <f t="array" aca="1" ref="H54" ca="1">IF(F54="","",
IF(INDIRECT(VLOOKUP(B54,B$14:C$44,2,FALSE)&amp;(9*A54+9))="","",
INDIRECT(VLOOKUP(B54,B$14:C$44,2,FALSE)&amp;(9*A54+9))))</f>
        <v/>
      </c>
      <c r="I54" s="43" t="str" cm="1">
        <f t="array" aca="1" ref="I54" ca="1">IF(F54="","",
IF(INDIRECT(VLOOKUP(B54,B$14:C$44,2,FALSE)&amp;(9*A54+10))="","",
INDIRECT(VLOOKUP(B54,B$14:C$44,2,FALSE)&amp;(9*A54+10))))</f>
        <v/>
      </c>
      <c r="J54" s="43" t="str" cm="1">
        <f t="array" aca="1" ref="J54" ca="1">IF(F54="","",
IF(INDIRECT(VLOOKUP(B54,B$14:C$44,2,FALSE)&amp;(9*A54+11))="","",
INDIRECT(VLOOKUP(B54,B$14:C$44,2,FALSE)&amp;(9*A54+11))))</f>
        <v/>
      </c>
      <c r="K54" s="46" t="str" cm="1">
        <f t="array" aca="1" ref="K54" ca="1">IF(F54="","",
IF(AND(OR(F54="土",F54="日"),J54="●"),"指定",
IF(INDIRECT(VLOOKUP(B54,B$14:C$44,2,FALSE)&amp;(9*A54+12))="","",
INDIRECT(VLOOKUP(B54,B$14:C$44,2,FALSE)&amp;(9*A54+12)))))</f>
        <v/>
      </c>
      <c r="L54" s="42" t="str">
        <f t="shared" ca="1" si="3"/>
        <v/>
      </c>
      <c r="M54" s="60" t="str">
        <f t="shared" ca="1" si="4"/>
        <v/>
      </c>
      <c r="N54" s="1" t="str">
        <f t="shared" ca="1" si="1"/>
        <v/>
      </c>
      <c r="O54" s="1" t="str">
        <f t="shared" ca="1" si="2"/>
        <v/>
      </c>
      <c r="Q54" s="28" t="s">
        <v>24</v>
      </c>
      <c r="R54" s="28">
        <f ca="1">COUNTIFS(N:N,R50,O:O,S50,H:H,"●")+COUNTIFS(N:N,R50,O:O,S50,H:H,"〇")</f>
        <v>0</v>
      </c>
      <c r="S54" s="28">
        <f ca="1">COUNTIFS(N:N,R50,O:O,S50,J:J,"●",L:L,"&lt;&gt;"&amp;"緊急")</f>
        <v>0</v>
      </c>
      <c r="U54" s="69"/>
      <c r="V54" s="3" t="s">
        <v>38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5"/>
      <c r="BB54" s="3">
        <f ca="1">R54</f>
        <v>0</v>
      </c>
      <c r="BC54" s="71"/>
      <c r="BD54" s="73"/>
      <c r="BE54" s="99"/>
      <c r="BF54" s="84"/>
      <c r="BG54" s="82"/>
    </row>
    <row r="55" spans="1:59" ht="20.25" customHeight="1" thickTop="1" x14ac:dyDescent="0.4">
      <c r="A55" s="1">
        <f t="shared" si="5"/>
        <v>2</v>
      </c>
      <c r="B55" s="1">
        <f t="shared" si="6"/>
        <v>11</v>
      </c>
      <c r="E55" s="39" t="str" cm="1">
        <f t="array" aca="1" ref="E55" ca="1">IF(INDIRECT(VLOOKUP(B55,B$14:C$44,2,FALSE)&amp;(9*A55+6))="","",
INDIRECT(VLOOKUP(B55,B$14:C$44,2,FALSE)&amp;(9*A55+6)))</f>
        <v/>
      </c>
      <c r="F55" s="39" t="str">
        <f t="shared" ca="1" si="0"/>
        <v/>
      </c>
      <c r="G55" s="48" t="str" cm="1">
        <f t="array" aca="1" ref="G55" ca="1">IF(F55="","",
IF(INDIRECT(VLOOKUP(B55,B$14:C$44,2,FALSE)&amp;(9*A55+8))="","",
INDIRECT(VLOOKUP(B55,B$14:C$44,2,FALSE)&amp;(9*A55+8))))</f>
        <v/>
      </c>
      <c r="H55" s="48" t="str" cm="1">
        <f t="array" aca="1" ref="H55" ca="1">IF(F55="","",
IF(INDIRECT(VLOOKUP(B55,B$14:C$44,2,FALSE)&amp;(9*A55+9))="","",
INDIRECT(VLOOKUP(B55,B$14:C$44,2,FALSE)&amp;(9*A55+9))))</f>
        <v/>
      </c>
      <c r="I55" s="43" t="str" cm="1">
        <f t="array" aca="1" ref="I55" ca="1">IF(F55="","",
IF(INDIRECT(VLOOKUP(B55,B$14:C$44,2,FALSE)&amp;(9*A55+10))="","",
INDIRECT(VLOOKUP(B55,B$14:C$44,2,FALSE)&amp;(9*A55+10))))</f>
        <v/>
      </c>
      <c r="J55" s="43" t="str" cm="1">
        <f t="array" aca="1" ref="J55" ca="1">IF(F55="","",
IF(INDIRECT(VLOOKUP(B55,B$14:C$44,2,FALSE)&amp;(9*A55+11))="","",
INDIRECT(VLOOKUP(B55,B$14:C$44,2,FALSE)&amp;(9*A55+11))))</f>
        <v/>
      </c>
      <c r="K55" s="46" t="str" cm="1">
        <f t="array" aca="1" ref="K55" ca="1">IF(F55="","",
IF(AND(OR(F55="土",F55="日"),J55="●"),"指定",
IF(INDIRECT(VLOOKUP(B55,B$14:C$44,2,FALSE)&amp;(9*A55+12))="","",
INDIRECT(VLOOKUP(B55,B$14:C$44,2,FALSE)&amp;(9*A55+12)))))</f>
        <v/>
      </c>
      <c r="L55" s="42" t="str">
        <f t="shared" ca="1" si="3"/>
        <v/>
      </c>
      <c r="M55" s="60" t="str">
        <f t="shared" ca="1" si="4"/>
        <v/>
      </c>
      <c r="N55" s="1" t="str">
        <f t="shared" ca="1" si="1"/>
        <v/>
      </c>
      <c r="O55" s="1" t="str">
        <f t="shared" ca="1" si="2"/>
        <v/>
      </c>
      <c r="Q55" s="28" t="s">
        <v>3</v>
      </c>
      <c r="R55" s="30" t="str">
        <f ca="1">IF(AND(R53=0,R54=0),"対象外",
IF(R52=0,"対象外",
IF(AND(R52/R53&lt;0.285,R54&gt;=R52),"〇",
IF(R54/R53&gt;=0.285,"〇",
"×"))))</f>
        <v>対象外</v>
      </c>
      <c r="S55" s="30" t="str">
        <f ca="1">IF(AND(S53=0,S54=0),"対象外",
IF(S52=0,"対象外",
IF(AND(S52/S53&lt;0.285,S54&gt;=S52),"〇",
IF(S54/S53&gt;=0.285,"〇",
"×"))))</f>
        <v>対象外</v>
      </c>
      <c r="U55" s="68" t="s">
        <v>16</v>
      </c>
      <c r="V55" s="4" t="s">
        <v>36</v>
      </c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52">
        <f ca="1">S53</f>
        <v>0</v>
      </c>
      <c r="BC55" s="70">
        <f ca="1">IFERROR(S54/S53,0)</f>
        <v>0</v>
      </c>
      <c r="BD55" s="72" t="str">
        <f ca="1">S55</f>
        <v>対象外</v>
      </c>
      <c r="BE55" s="100" t="str">
        <f ca="1">S57</f>
        <v>対象外</v>
      </c>
      <c r="BF55" s="85" t="str">
        <f ca="1">S56</f>
        <v>－</v>
      </c>
      <c r="BG55" s="74" t="s">
        <v>39</v>
      </c>
    </row>
    <row r="56" spans="1:59" ht="20.25" customHeight="1" thickBot="1" x14ac:dyDescent="0.45">
      <c r="A56" s="1">
        <f t="shared" si="5"/>
        <v>2</v>
      </c>
      <c r="B56" s="1">
        <f t="shared" si="6"/>
        <v>12</v>
      </c>
      <c r="E56" s="39" t="str" cm="1">
        <f t="array" aca="1" ref="E56" ca="1">IF(INDIRECT(VLOOKUP(B56,B$14:C$44,2,FALSE)&amp;(9*A56+6))="","",
INDIRECT(VLOOKUP(B56,B$14:C$44,2,FALSE)&amp;(9*A56+6)))</f>
        <v/>
      </c>
      <c r="F56" s="39" t="str">
        <f t="shared" ca="1" si="0"/>
        <v/>
      </c>
      <c r="G56" s="48" t="str" cm="1">
        <f t="array" aca="1" ref="G56" ca="1">IF(F56="","",
IF(INDIRECT(VLOOKUP(B56,B$14:C$44,2,FALSE)&amp;(9*A56+8))="","",
INDIRECT(VLOOKUP(B56,B$14:C$44,2,FALSE)&amp;(9*A56+8))))</f>
        <v/>
      </c>
      <c r="H56" s="48" t="str" cm="1">
        <f t="array" aca="1" ref="H56" ca="1">IF(F56="","",
IF(INDIRECT(VLOOKUP(B56,B$14:C$44,2,FALSE)&amp;(9*A56+9))="","",
INDIRECT(VLOOKUP(B56,B$14:C$44,2,FALSE)&amp;(9*A56+9))))</f>
        <v/>
      </c>
      <c r="I56" s="43" t="str" cm="1">
        <f t="array" aca="1" ref="I56" ca="1">IF(F56="","",
IF(INDIRECT(VLOOKUP(B56,B$14:C$44,2,FALSE)&amp;(9*A56+10))="","",
INDIRECT(VLOOKUP(B56,B$14:C$44,2,FALSE)&amp;(9*A56+10))))</f>
        <v/>
      </c>
      <c r="J56" s="43" t="str" cm="1">
        <f t="array" aca="1" ref="J56" ca="1">IF(F56="","",
IF(INDIRECT(VLOOKUP(B56,B$14:C$44,2,FALSE)&amp;(9*A56+11))="","",
INDIRECT(VLOOKUP(B56,B$14:C$44,2,FALSE)&amp;(9*A56+11))))</f>
        <v/>
      </c>
      <c r="K56" s="46" t="str" cm="1">
        <f t="array" aca="1" ref="K56" ca="1">IF(F56="","",
IF(AND(OR(F56="土",F56="日"),J56="●"),"指定",
IF(INDIRECT(VLOOKUP(B56,B$14:C$44,2,FALSE)&amp;(9*A56+12))="","",
INDIRECT(VLOOKUP(B56,B$14:C$44,2,FALSE)&amp;(9*A56+12)))))</f>
        <v/>
      </c>
      <c r="L56" s="42" t="str">
        <f t="shared" ca="1" si="3"/>
        <v/>
      </c>
      <c r="M56" s="60" t="str">
        <f t="shared" ca="1" si="4"/>
        <v/>
      </c>
      <c r="N56" s="1" t="str">
        <f t="shared" ca="1" si="1"/>
        <v/>
      </c>
      <c r="O56" s="1" t="str">
        <f t="shared" ca="1" si="2"/>
        <v/>
      </c>
      <c r="Q56" s="28" t="s">
        <v>40</v>
      </c>
      <c r="R56" s="30"/>
      <c r="S56" s="30" t="str">
        <f ca="1">IF(S55="対象外","－",
IF(S55="×","×",
IF(COUNTIFS(N:N,R50,O:O,S50,F:F,"土",I:I,"〇")+COUNTIFS(N:N,R50,O:O,S50,F:F,"日",I:I,"〇")=COUNTIFS(N:N,R50,O:O,S50,F:F,"土",I:I,"〇",J:J,"●",K:K,"&lt;&gt;"&amp;"事前")+COUNTIFS(N:N,R50,O:O,S50,F:F,"日",I:I,"〇",J:J,"●",K:K,"&lt;&gt;"&amp;"事前")+COUNTIFS(N:N,R50,O:O,S50,F:F,"土",I:I,"〇",J:J,"",K:K,"事前",M:M,"適")+COUNTIFS(N:N,R50,O:O,S50,F:F,"日",I:I,"〇",J:J,"",K:K,"事前",M:M,"適"),"〇",
"×")))</f>
        <v>－</v>
      </c>
      <c r="U56" s="69"/>
      <c r="V56" s="3" t="s">
        <v>38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5"/>
      <c r="BB56" s="3">
        <f ca="1">S54</f>
        <v>0</v>
      </c>
      <c r="BC56" s="71"/>
      <c r="BD56" s="73"/>
      <c r="BE56" s="101"/>
      <c r="BF56" s="86"/>
      <c r="BG56" s="75"/>
    </row>
    <row r="57" spans="1:59" ht="42" customHeight="1" thickTop="1" thickBot="1" x14ac:dyDescent="0.45">
      <c r="A57" s="1">
        <f t="shared" si="5"/>
        <v>2</v>
      </c>
      <c r="B57" s="1">
        <f t="shared" si="6"/>
        <v>13</v>
      </c>
      <c r="E57" s="39" t="str" cm="1">
        <f t="array" aca="1" ref="E57" ca="1">IF(INDIRECT(VLOOKUP(B57,B$14:C$44,2,FALSE)&amp;(9*A57+6))="","",
INDIRECT(VLOOKUP(B57,B$14:C$44,2,FALSE)&amp;(9*A57+6)))</f>
        <v/>
      </c>
      <c r="F57" s="39" t="str">
        <f t="shared" ca="1" si="0"/>
        <v/>
      </c>
      <c r="G57" s="48" t="str" cm="1">
        <f t="array" aca="1" ref="G57" ca="1">IF(F57="","",
IF(INDIRECT(VLOOKUP(B57,B$14:C$44,2,FALSE)&amp;(9*A57+8))="","",
INDIRECT(VLOOKUP(B57,B$14:C$44,2,FALSE)&amp;(9*A57+8))))</f>
        <v/>
      </c>
      <c r="H57" s="48" t="str" cm="1">
        <f t="array" aca="1" ref="H57" ca="1">IF(F57="","",
IF(INDIRECT(VLOOKUP(B57,B$14:C$44,2,FALSE)&amp;(9*A57+9))="","",
INDIRECT(VLOOKUP(B57,B$14:C$44,2,FALSE)&amp;(9*A57+9))))</f>
        <v/>
      </c>
      <c r="I57" s="43" t="str" cm="1">
        <f t="array" aca="1" ref="I57" ca="1">IF(F57="","",
IF(INDIRECT(VLOOKUP(B57,B$14:C$44,2,FALSE)&amp;(9*A57+10))="","",
INDIRECT(VLOOKUP(B57,B$14:C$44,2,FALSE)&amp;(9*A57+10))))</f>
        <v/>
      </c>
      <c r="J57" s="43" t="str" cm="1">
        <f t="array" aca="1" ref="J57" ca="1">IF(F57="","",
IF(INDIRECT(VLOOKUP(B57,B$14:C$44,2,FALSE)&amp;(9*A57+11))="","",
INDIRECT(VLOOKUP(B57,B$14:C$44,2,FALSE)&amp;(9*A57+11))))</f>
        <v/>
      </c>
      <c r="K57" s="46" t="str" cm="1">
        <f t="array" aca="1" ref="K57" ca="1">IF(F57="","",
IF(AND(OR(F57="土",F57="日"),J57="●"),"指定",
IF(INDIRECT(VLOOKUP(B57,B$14:C$44,2,FALSE)&amp;(9*A57+12))="","",
INDIRECT(VLOOKUP(B57,B$14:C$44,2,FALSE)&amp;(9*A57+12)))))</f>
        <v/>
      </c>
      <c r="L57" s="42" t="str">
        <f t="shared" ca="1" si="3"/>
        <v/>
      </c>
      <c r="M57" s="60" t="str">
        <f t="shared" ca="1" si="4"/>
        <v/>
      </c>
      <c r="N57" s="1" t="str">
        <f t="shared" ca="1" si="1"/>
        <v/>
      </c>
      <c r="O57" s="1" t="str">
        <f t="shared" ca="1" si="2"/>
        <v/>
      </c>
      <c r="Q57" s="31" t="s">
        <v>41</v>
      </c>
      <c r="S57" s="51" t="str">
        <f ca="1">IF(S55="対象外","対象外",S56)</f>
        <v>対象外</v>
      </c>
      <c r="U57" s="13" t="s">
        <v>25</v>
      </c>
      <c r="V57" s="10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32"/>
      <c r="BB57" s="14"/>
      <c r="BC57" s="15"/>
      <c r="BD57" s="15"/>
      <c r="BE57" s="15"/>
      <c r="BF57" s="16"/>
      <c r="BG57" s="53" t="s">
        <v>42</v>
      </c>
    </row>
    <row r="58" spans="1:59" ht="20.25" customHeight="1" x14ac:dyDescent="0.4">
      <c r="A58" s="1">
        <f t="shared" si="5"/>
        <v>2</v>
      </c>
      <c r="B58" s="1">
        <f t="shared" si="6"/>
        <v>14</v>
      </c>
      <c r="E58" s="39" t="str" cm="1">
        <f t="array" aca="1" ref="E58" ca="1">IF(INDIRECT(VLOOKUP(B58,B$14:C$44,2,FALSE)&amp;(9*A58+6))="","",
INDIRECT(VLOOKUP(B58,B$14:C$44,2,FALSE)&amp;(9*A58+6)))</f>
        <v/>
      </c>
      <c r="F58" s="39" t="str">
        <f t="shared" ca="1" si="0"/>
        <v/>
      </c>
      <c r="G58" s="48" t="str" cm="1">
        <f t="array" aca="1" ref="G58" ca="1">IF(F58="","",
IF(INDIRECT(VLOOKUP(B58,B$14:C$44,2,FALSE)&amp;(9*A58+8))="","",
INDIRECT(VLOOKUP(B58,B$14:C$44,2,FALSE)&amp;(9*A58+8))))</f>
        <v/>
      </c>
      <c r="H58" s="48" t="str" cm="1">
        <f t="array" aca="1" ref="H58" ca="1">IF(F58="","",
IF(INDIRECT(VLOOKUP(B58,B$14:C$44,2,FALSE)&amp;(9*A58+9))="","",
INDIRECT(VLOOKUP(B58,B$14:C$44,2,FALSE)&amp;(9*A58+9))))</f>
        <v/>
      </c>
      <c r="I58" s="43" t="str" cm="1">
        <f t="array" aca="1" ref="I58" ca="1">IF(F58="","",
IF(INDIRECT(VLOOKUP(B58,B$14:C$44,2,FALSE)&amp;(9*A58+10))="","",
INDIRECT(VLOOKUP(B58,B$14:C$44,2,FALSE)&amp;(9*A58+10))))</f>
        <v/>
      </c>
      <c r="J58" s="43" t="str" cm="1">
        <f t="array" aca="1" ref="J58" ca="1">IF(F58="","",
IF(INDIRECT(VLOOKUP(B58,B$14:C$44,2,FALSE)&amp;(9*A58+11))="","",
INDIRECT(VLOOKUP(B58,B$14:C$44,2,FALSE)&amp;(9*A58+11))))</f>
        <v/>
      </c>
      <c r="K58" s="46" t="str" cm="1">
        <f t="array" aca="1" ref="K58" ca="1">IF(F58="","",
IF(AND(OR(F58="土",F58="日"),J58="●"),"指定",
IF(INDIRECT(VLOOKUP(B58,B$14:C$44,2,FALSE)&amp;(9*A58+12))="","",
INDIRECT(VLOOKUP(B58,B$14:C$44,2,FALSE)&amp;(9*A58+12)))))</f>
        <v/>
      </c>
      <c r="L58" s="42" t="str">
        <f t="shared" ca="1" si="3"/>
        <v/>
      </c>
      <c r="M58" s="60" t="str">
        <f t="shared" ca="1" si="4"/>
        <v/>
      </c>
      <c r="N58" s="1" t="str">
        <f t="shared" ca="1" si="1"/>
        <v/>
      </c>
      <c r="O58" s="1" t="str">
        <f t="shared" ca="1" si="2"/>
        <v/>
      </c>
    </row>
    <row r="59" spans="1:59" ht="20.25" customHeight="1" thickBot="1" x14ac:dyDescent="0.45">
      <c r="A59" s="1">
        <f t="shared" si="5"/>
        <v>2</v>
      </c>
      <c r="B59" s="1">
        <f t="shared" si="6"/>
        <v>15</v>
      </c>
      <c r="E59" s="39" t="str" cm="1">
        <f t="array" aca="1" ref="E59" ca="1">IF(INDIRECT(VLOOKUP(B59,B$14:C$44,2,FALSE)&amp;(9*A59+6))="","",
INDIRECT(VLOOKUP(B59,B$14:C$44,2,FALSE)&amp;(9*A59+6)))</f>
        <v/>
      </c>
      <c r="F59" s="39" t="str">
        <f t="shared" ca="1" si="0"/>
        <v/>
      </c>
      <c r="G59" s="48" t="str" cm="1">
        <f t="array" aca="1" ref="G59" ca="1">IF(F59="","",
IF(INDIRECT(VLOOKUP(B59,B$14:C$44,2,FALSE)&amp;(9*A59+8))="","",
INDIRECT(VLOOKUP(B59,B$14:C$44,2,FALSE)&amp;(9*A59+8))))</f>
        <v/>
      </c>
      <c r="H59" s="48" t="str" cm="1">
        <f t="array" aca="1" ref="H59" ca="1">IF(F59="","",
IF(INDIRECT(VLOOKUP(B59,B$14:C$44,2,FALSE)&amp;(9*A59+9))="","",
INDIRECT(VLOOKUP(B59,B$14:C$44,2,FALSE)&amp;(9*A59+9))))</f>
        <v/>
      </c>
      <c r="I59" s="43" t="str" cm="1">
        <f t="array" aca="1" ref="I59" ca="1">IF(F59="","",
IF(INDIRECT(VLOOKUP(B59,B$14:C$44,2,FALSE)&amp;(9*A59+10))="","",
INDIRECT(VLOOKUP(B59,B$14:C$44,2,FALSE)&amp;(9*A59+10))))</f>
        <v/>
      </c>
      <c r="J59" s="43" t="str" cm="1">
        <f t="array" aca="1" ref="J59" ca="1">IF(F59="","",
IF(INDIRECT(VLOOKUP(B59,B$14:C$44,2,FALSE)&amp;(9*A59+11))="","",
INDIRECT(VLOOKUP(B59,B$14:C$44,2,FALSE)&amp;(9*A59+11))))</f>
        <v/>
      </c>
      <c r="K59" s="46" t="str" cm="1">
        <f t="array" aca="1" ref="K59" ca="1">IF(F59="","",
IF(AND(OR(F59="土",F59="日"),J59="●"),"指定",
IF(INDIRECT(VLOOKUP(B59,B$14:C$44,2,FALSE)&amp;(9*A59+12))="","",
INDIRECT(VLOOKUP(B59,B$14:C$44,2,FALSE)&amp;(9*A59+12)))))</f>
        <v/>
      </c>
      <c r="L59" s="42" t="str">
        <f t="shared" ca="1" si="3"/>
        <v/>
      </c>
      <c r="M59" s="60" t="str">
        <f t="shared" ca="1" si="4"/>
        <v/>
      </c>
      <c r="N59" s="1" t="str">
        <f t="shared" ca="1" si="1"/>
        <v/>
      </c>
      <c r="O59" s="1" t="str">
        <f t="shared" ca="1" si="2"/>
        <v/>
      </c>
      <c r="Q59" s="28" t="s">
        <v>30</v>
      </c>
      <c r="R59" s="28" t="str">
        <f>IF(R50="","",
IF(S59=1,R50+1,R50))</f>
        <v/>
      </c>
      <c r="S59" s="51" t="str">
        <f>IF(S50="","",
IF(S50=12,1,S50+1))</f>
        <v/>
      </c>
      <c r="U59" s="38" t="str">
        <f>IF(R59="","",
DATE(R59,S59,1))</f>
        <v/>
      </c>
      <c r="W59" s="2"/>
    </row>
    <row r="60" spans="1:59" ht="20.25" customHeight="1" x14ac:dyDescent="0.4">
      <c r="A60" s="1">
        <f t="shared" si="5"/>
        <v>2</v>
      </c>
      <c r="B60" s="1">
        <f t="shared" si="6"/>
        <v>16</v>
      </c>
      <c r="E60" s="39" t="str" cm="1">
        <f t="array" aca="1" ref="E60" ca="1">IF(INDIRECT(VLOOKUP(B60,B$14:C$44,2,FALSE)&amp;(9*A60+6))="","",
INDIRECT(VLOOKUP(B60,B$14:C$44,2,FALSE)&amp;(9*A60+6)))</f>
        <v/>
      </c>
      <c r="F60" s="39" t="str">
        <f t="shared" ca="1" si="0"/>
        <v/>
      </c>
      <c r="G60" s="48" t="str" cm="1">
        <f t="array" aca="1" ref="G60" ca="1">IF(F60="","",
IF(INDIRECT(VLOOKUP(B60,B$14:C$44,2,FALSE)&amp;(9*A60+8))="","",
INDIRECT(VLOOKUP(B60,B$14:C$44,2,FALSE)&amp;(9*A60+8))))</f>
        <v/>
      </c>
      <c r="H60" s="48" t="str" cm="1">
        <f t="array" aca="1" ref="H60" ca="1">IF(F60="","",
IF(INDIRECT(VLOOKUP(B60,B$14:C$44,2,FALSE)&amp;(9*A60+9))="","",
INDIRECT(VLOOKUP(B60,B$14:C$44,2,FALSE)&amp;(9*A60+9))))</f>
        <v/>
      </c>
      <c r="I60" s="43" t="str" cm="1">
        <f t="array" aca="1" ref="I60" ca="1">IF(F60="","",
IF(INDIRECT(VLOOKUP(B60,B$14:C$44,2,FALSE)&amp;(9*A60+10))="","",
INDIRECT(VLOOKUP(B60,B$14:C$44,2,FALSE)&amp;(9*A60+10))))</f>
        <v/>
      </c>
      <c r="J60" s="43" t="str" cm="1">
        <f t="array" aca="1" ref="J60" ca="1">IF(F60="","",
IF(INDIRECT(VLOOKUP(B60,B$14:C$44,2,FALSE)&amp;(9*A60+11))="","",
INDIRECT(VLOOKUP(B60,B$14:C$44,2,FALSE)&amp;(9*A60+11))))</f>
        <v/>
      </c>
      <c r="K60" s="46" t="str" cm="1">
        <f t="array" aca="1" ref="K60" ca="1">IF(F60="","",
IF(AND(OR(F60="土",F60="日"),J60="●"),"指定",
IF(INDIRECT(VLOOKUP(B60,B$14:C$44,2,FALSE)&amp;(9*A60+12))="","",
INDIRECT(VLOOKUP(B60,B$14:C$44,2,FALSE)&amp;(9*A60+12)))))</f>
        <v/>
      </c>
      <c r="L60" s="42" t="str">
        <f t="shared" ca="1" si="3"/>
        <v/>
      </c>
      <c r="M60" s="60" t="str">
        <f t="shared" ca="1" si="4"/>
        <v/>
      </c>
      <c r="N60" s="1" t="str">
        <f t="shared" ca="1" si="1"/>
        <v/>
      </c>
      <c r="O60" s="1" t="str">
        <f t="shared" ca="1" si="2"/>
        <v/>
      </c>
      <c r="U60" s="87"/>
      <c r="V60" s="88"/>
      <c r="W60" s="6" t="str">
        <f>IF($R59="","",DATE($R59,$S59,1))</f>
        <v/>
      </c>
      <c r="X60" s="6" t="str">
        <f>IF($R59="","",DATE($R59,$S59,2))</f>
        <v/>
      </c>
      <c r="Y60" s="6" t="str">
        <f>IF($R59="","",DATE($R59,$S59,3))</f>
        <v/>
      </c>
      <c r="Z60" s="6" t="str">
        <f>IF($R59="","",DATE($R59,$S59,4))</f>
        <v/>
      </c>
      <c r="AA60" s="6" t="str">
        <f>IF($R59="","",DATE($R59,$S59,5))</f>
        <v/>
      </c>
      <c r="AB60" s="6" t="str">
        <f>IF($R59="","",DATE($R59,$S59,6))</f>
        <v/>
      </c>
      <c r="AC60" s="6" t="str">
        <f>IF($R59="","",DATE($R59,$S59,7))</f>
        <v/>
      </c>
      <c r="AD60" s="6" t="str">
        <f>IF($R59="","",DATE($R59,$S59,8))</f>
        <v/>
      </c>
      <c r="AE60" s="6" t="str">
        <f>IF($R59="","",DATE($R59,$S59,9))</f>
        <v/>
      </c>
      <c r="AF60" s="6" t="str">
        <f>IF($R59="","",DATE($R59,$S59,10))</f>
        <v/>
      </c>
      <c r="AG60" s="6" t="str">
        <f>IF($R59="","",DATE($R59,$S59,11))</f>
        <v/>
      </c>
      <c r="AH60" s="6" t="str">
        <f>IF($R59="","",DATE($R59,$S59,12))</f>
        <v/>
      </c>
      <c r="AI60" s="6" t="str">
        <f>IF($R59="","",DATE($R59,$S59,13))</f>
        <v/>
      </c>
      <c r="AJ60" s="6" t="str">
        <f>IF($R59="","",DATE($R59,$S59,14))</f>
        <v/>
      </c>
      <c r="AK60" s="6" t="str">
        <f>IF($R59="","",DATE($R59,$S59,15))</f>
        <v/>
      </c>
      <c r="AL60" s="6" t="str">
        <f>IF($R59="","",DATE($R59,$S59,16))</f>
        <v/>
      </c>
      <c r="AM60" s="6" t="str">
        <f>IF($R59="","",DATE($R59,$S59,17))</f>
        <v/>
      </c>
      <c r="AN60" s="6" t="str">
        <f>IF($R59="","",DATE($R59,$S59,18))</f>
        <v/>
      </c>
      <c r="AO60" s="6" t="str">
        <f>IF($R59="","",DATE($R59,$S59,19))</f>
        <v/>
      </c>
      <c r="AP60" s="6" t="str">
        <f>IF($R59="","",DATE($R59,$S59,20))</f>
        <v/>
      </c>
      <c r="AQ60" s="6" t="str">
        <f>IF($R59="","",DATE($R59,$S59,21))</f>
        <v/>
      </c>
      <c r="AR60" s="6" t="str">
        <f>IF($R59="","",DATE($R59,$S59,22))</f>
        <v/>
      </c>
      <c r="AS60" s="6" t="str">
        <f>IF($R59="","",DATE($R59,$S59,23))</f>
        <v/>
      </c>
      <c r="AT60" s="6" t="str">
        <f>IF($R59="","",DATE($R59,$S59,24))</f>
        <v/>
      </c>
      <c r="AU60" s="6" t="str">
        <f>IF($R59="","",DATE($R59,$S59,25))</f>
        <v/>
      </c>
      <c r="AV60" s="6" t="str">
        <f>IF($R59="","",DATE($R59,$S59,26))</f>
        <v/>
      </c>
      <c r="AW60" s="6" t="str">
        <f>IF($R59="","",DATE($R59,$S59,27))</f>
        <v/>
      </c>
      <c r="AX60" s="6" t="str">
        <f>IF($R59="","",DATE($R59,$S59,28))</f>
        <v/>
      </c>
      <c r="AY60" s="6" t="str">
        <f>IF($R59="","",IF(MONTH(DATE($R59,$S59,29))=$S59,DATE($R59,$S59,29),""))</f>
        <v/>
      </c>
      <c r="AZ60" s="6" t="str">
        <f>IF($R59="","",IF(MONTH(DATE($R59,$S59,30))=$S59,DATE($R59,$S59,30),""))</f>
        <v/>
      </c>
      <c r="BA60" s="6" t="str">
        <f>IF($R59="","",IF(MONTH(DATE($R59,$S59,31))=$S59,DATE($R59,$S59,31),""))</f>
        <v/>
      </c>
      <c r="BB60" s="91" t="s">
        <v>19</v>
      </c>
      <c r="BC60" s="91" t="s">
        <v>31</v>
      </c>
      <c r="BD60" s="93" t="s">
        <v>32</v>
      </c>
      <c r="BE60" s="96" t="s">
        <v>33</v>
      </c>
      <c r="BF60" s="94" t="s">
        <v>34</v>
      </c>
      <c r="BG60" s="76" t="s">
        <v>25</v>
      </c>
    </row>
    <row r="61" spans="1:59" ht="20.25" customHeight="1" thickBot="1" x14ac:dyDescent="0.45">
      <c r="A61" s="1">
        <f t="shared" si="5"/>
        <v>2</v>
      </c>
      <c r="B61" s="1">
        <f t="shared" si="6"/>
        <v>17</v>
      </c>
      <c r="E61" s="39" t="str" cm="1">
        <f t="array" aca="1" ref="E61" ca="1">IF(INDIRECT(VLOOKUP(B61,B$14:C$44,2,FALSE)&amp;(9*A61+6))="","",
INDIRECT(VLOOKUP(B61,B$14:C$44,2,FALSE)&amp;(9*A61+6)))</f>
        <v/>
      </c>
      <c r="F61" s="39" t="str">
        <f t="shared" ca="1" si="0"/>
        <v/>
      </c>
      <c r="G61" s="48" t="str" cm="1">
        <f t="array" aca="1" ref="G61" ca="1">IF(F61="","",
IF(INDIRECT(VLOOKUP(B61,B$14:C$44,2,FALSE)&amp;(9*A61+8))="","",
INDIRECT(VLOOKUP(B61,B$14:C$44,2,FALSE)&amp;(9*A61+8))))</f>
        <v/>
      </c>
      <c r="H61" s="48" t="str" cm="1">
        <f t="array" aca="1" ref="H61" ca="1">IF(F61="","",
IF(INDIRECT(VLOOKUP(B61,B$14:C$44,2,FALSE)&amp;(9*A61+9))="","",
INDIRECT(VLOOKUP(B61,B$14:C$44,2,FALSE)&amp;(9*A61+9))))</f>
        <v/>
      </c>
      <c r="I61" s="43" t="str" cm="1">
        <f t="array" aca="1" ref="I61" ca="1">IF(F61="","",
IF(INDIRECT(VLOOKUP(B61,B$14:C$44,2,FALSE)&amp;(9*A61+10))="","",
INDIRECT(VLOOKUP(B61,B$14:C$44,2,FALSE)&amp;(9*A61+10))))</f>
        <v/>
      </c>
      <c r="J61" s="43" t="str" cm="1">
        <f t="array" aca="1" ref="J61" ca="1">IF(F61="","",
IF(INDIRECT(VLOOKUP(B61,B$14:C$44,2,FALSE)&amp;(9*A61+11))="","",
INDIRECT(VLOOKUP(B61,B$14:C$44,2,FALSE)&amp;(9*A61+11))))</f>
        <v/>
      </c>
      <c r="K61" s="46" t="str" cm="1">
        <f t="array" aca="1" ref="K61" ca="1">IF(F61="","",
IF(AND(OR(F61="土",F61="日"),J61="●"),"指定",
IF(INDIRECT(VLOOKUP(B61,B$14:C$44,2,FALSE)&amp;(9*A61+12))="","",
INDIRECT(VLOOKUP(B61,B$14:C$44,2,FALSE)&amp;(9*A61+12)))))</f>
        <v/>
      </c>
      <c r="L61" s="42" t="str">
        <f t="shared" ca="1" si="3"/>
        <v/>
      </c>
      <c r="M61" s="60" t="str">
        <f t="shared" ca="1" si="4"/>
        <v/>
      </c>
      <c r="N61" s="1" t="str">
        <f t="shared" ca="1" si="1"/>
        <v/>
      </c>
      <c r="O61" s="1" t="str">
        <f t="shared" ca="1" si="2"/>
        <v/>
      </c>
      <c r="Q61" s="28" t="s">
        <v>35</v>
      </c>
      <c r="R61" s="28">
        <f ca="1">COUNTIFS(N:N,R59,O:O,S59,F:F,"土",G:G,"〇")+COUNTIFS(N:N,R59,O:O,S59,F:F,"日",G:G,"〇")</f>
        <v>0</v>
      </c>
      <c r="S61" s="28">
        <f ca="1">COUNTIFS(N:N,R59,O:O,S59,F:F,"土",I:I,"〇",L:L,"&lt;&gt;"&amp;"緊急")+COUNTIFS(N:N,R59,O:O,S59,F:F,"日",I:I,"〇",L:L,"&lt;&gt;"&amp;"緊急")</f>
        <v>0</v>
      </c>
      <c r="U61" s="89"/>
      <c r="V61" s="90"/>
      <c r="W61" s="9" t="str">
        <f>IFERROR(IF(WEEKDAY(W60,1)=1,"日",IF(WEEKDAY(W60,1)=2,"月",IF(WEEKDAY(W60,1)=3,"火",IF(WEEKDAY(W60,1)=4,"水",IF(WEEKDAY(W60,1)=5,"木",IF(WEEKDAY(W60,1)=6,"金","土")))))),"")</f>
        <v/>
      </c>
      <c r="X61" s="9" t="str">
        <f t="shared" ref="X61:AD61" si="16">IFERROR(IF(WEEKDAY(X60,1)=1,"日",IF(WEEKDAY(X60,1)=2,"月",IF(WEEKDAY(X60,1)=3,"火",IF(WEEKDAY(X60,1)=4,"水",IF(WEEKDAY(X60,1)=5,"木",IF(WEEKDAY(X60,1)=6,"金","土")))))),"")</f>
        <v/>
      </c>
      <c r="Y61" s="9" t="str">
        <f t="shared" si="16"/>
        <v/>
      </c>
      <c r="Z61" s="9" t="str">
        <f t="shared" si="16"/>
        <v/>
      </c>
      <c r="AA61" s="9" t="str">
        <f t="shared" si="16"/>
        <v/>
      </c>
      <c r="AB61" s="9" t="str">
        <f t="shared" si="16"/>
        <v/>
      </c>
      <c r="AC61" s="9" t="str">
        <f t="shared" si="16"/>
        <v/>
      </c>
      <c r="AD61" s="9" t="str">
        <f t="shared" si="16"/>
        <v/>
      </c>
      <c r="AE61" s="9" t="str">
        <f>IFERROR(IF(WEEKDAY(AE60,1)=1,"日",IF(WEEKDAY(AE60,1)=2,"月",IF(WEEKDAY(AE60,1)=3,"火",IF(WEEKDAY(AE60,1)=4,"水",IF(WEEKDAY(AE60,1)=5,"木",IF(WEEKDAY(AE60,1)=6,"金","土")))))),"")</f>
        <v/>
      </c>
      <c r="AF61" s="9" t="str">
        <f t="shared" ref="AF61:BA61" si="17">IFERROR(IF(WEEKDAY(AF60,1)=1,"日",IF(WEEKDAY(AF60,1)=2,"月",IF(WEEKDAY(AF60,1)=3,"火",IF(WEEKDAY(AF60,1)=4,"水",IF(WEEKDAY(AF60,1)=5,"木",IF(WEEKDAY(AF60,1)=6,"金","土")))))),"")</f>
        <v/>
      </c>
      <c r="AG61" s="9" t="str">
        <f t="shared" si="17"/>
        <v/>
      </c>
      <c r="AH61" s="9" t="str">
        <f t="shared" si="17"/>
        <v/>
      </c>
      <c r="AI61" s="9" t="str">
        <f t="shared" si="17"/>
        <v/>
      </c>
      <c r="AJ61" s="9" t="str">
        <f t="shared" si="17"/>
        <v/>
      </c>
      <c r="AK61" s="9" t="str">
        <f t="shared" si="17"/>
        <v/>
      </c>
      <c r="AL61" s="9" t="str">
        <f t="shared" si="17"/>
        <v/>
      </c>
      <c r="AM61" s="9" t="str">
        <f t="shared" si="17"/>
        <v/>
      </c>
      <c r="AN61" s="9" t="str">
        <f t="shared" si="17"/>
        <v/>
      </c>
      <c r="AO61" s="9" t="str">
        <f t="shared" si="17"/>
        <v/>
      </c>
      <c r="AP61" s="9" t="str">
        <f t="shared" si="17"/>
        <v/>
      </c>
      <c r="AQ61" s="9" t="str">
        <f t="shared" si="17"/>
        <v/>
      </c>
      <c r="AR61" s="9" t="str">
        <f t="shared" si="17"/>
        <v/>
      </c>
      <c r="AS61" s="9" t="str">
        <f t="shared" si="17"/>
        <v/>
      </c>
      <c r="AT61" s="9" t="str">
        <f t="shared" si="17"/>
        <v/>
      </c>
      <c r="AU61" s="9" t="str">
        <f t="shared" si="17"/>
        <v/>
      </c>
      <c r="AV61" s="9" t="str">
        <f t="shared" si="17"/>
        <v/>
      </c>
      <c r="AW61" s="9" t="str">
        <f t="shared" si="17"/>
        <v/>
      </c>
      <c r="AX61" s="9" t="str">
        <f t="shared" si="17"/>
        <v/>
      </c>
      <c r="AY61" s="9" t="str">
        <f t="shared" si="17"/>
        <v/>
      </c>
      <c r="AZ61" s="9" t="str">
        <f t="shared" si="17"/>
        <v/>
      </c>
      <c r="BA61" s="9" t="str">
        <f t="shared" si="17"/>
        <v/>
      </c>
      <c r="BB61" s="92"/>
      <c r="BC61" s="92"/>
      <c r="BD61" s="92"/>
      <c r="BE61" s="97"/>
      <c r="BF61" s="95"/>
      <c r="BG61" s="77"/>
    </row>
    <row r="62" spans="1:59" ht="20.25" customHeight="1" x14ac:dyDescent="0.4">
      <c r="A62" s="1">
        <f t="shared" si="5"/>
        <v>2</v>
      </c>
      <c r="B62" s="1">
        <f t="shared" si="6"/>
        <v>18</v>
      </c>
      <c r="E62" s="39" t="str" cm="1">
        <f t="array" aca="1" ref="E62" ca="1">IF(INDIRECT(VLOOKUP(B62,B$14:C$44,2,FALSE)&amp;(9*A62+6))="","",
INDIRECT(VLOOKUP(B62,B$14:C$44,2,FALSE)&amp;(9*A62+6)))</f>
        <v/>
      </c>
      <c r="F62" s="39" t="str">
        <f t="shared" ca="1" si="0"/>
        <v/>
      </c>
      <c r="G62" s="48" t="str" cm="1">
        <f t="array" aca="1" ref="G62" ca="1">IF(F62="","",
IF(INDIRECT(VLOOKUP(B62,B$14:C$44,2,FALSE)&amp;(9*A62+8))="","",
INDIRECT(VLOOKUP(B62,B$14:C$44,2,FALSE)&amp;(9*A62+8))))</f>
        <v/>
      </c>
      <c r="H62" s="48" t="str" cm="1">
        <f t="array" aca="1" ref="H62" ca="1">IF(F62="","",
IF(INDIRECT(VLOOKUP(B62,B$14:C$44,2,FALSE)&amp;(9*A62+9))="","",
INDIRECT(VLOOKUP(B62,B$14:C$44,2,FALSE)&amp;(9*A62+9))))</f>
        <v/>
      </c>
      <c r="I62" s="43" t="str" cm="1">
        <f t="array" aca="1" ref="I62" ca="1">IF(F62="","",
IF(INDIRECT(VLOOKUP(B62,B$14:C$44,2,FALSE)&amp;(9*A62+10))="","",
INDIRECT(VLOOKUP(B62,B$14:C$44,2,FALSE)&amp;(9*A62+10))))</f>
        <v/>
      </c>
      <c r="J62" s="43" t="str" cm="1">
        <f t="array" aca="1" ref="J62" ca="1">IF(F62="","",
IF(INDIRECT(VLOOKUP(B62,B$14:C$44,2,FALSE)&amp;(9*A62+11))="","",
INDIRECT(VLOOKUP(B62,B$14:C$44,2,FALSE)&amp;(9*A62+11))))</f>
        <v/>
      </c>
      <c r="K62" s="46" t="str" cm="1">
        <f t="array" aca="1" ref="K62" ca="1">IF(F62="","",
IF(AND(OR(F62="土",F62="日"),J62="●"),"指定",
IF(INDIRECT(VLOOKUP(B62,B$14:C$44,2,FALSE)&amp;(9*A62+12))="","",
INDIRECT(VLOOKUP(B62,B$14:C$44,2,FALSE)&amp;(9*A62+12)))))</f>
        <v/>
      </c>
      <c r="L62" s="42" t="str">
        <f t="shared" ca="1" si="3"/>
        <v/>
      </c>
      <c r="M62" s="60" t="str">
        <f t="shared" ca="1" si="4"/>
        <v/>
      </c>
      <c r="N62" s="1" t="str">
        <f t="shared" ca="1" si="1"/>
        <v/>
      </c>
      <c r="O62" s="1" t="str">
        <f t="shared" ca="1" si="2"/>
        <v/>
      </c>
      <c r="Q62" s="28" t="s">
        <v>23</v>
      </c>
      <c r="R62" s="54">
        <f ca="1">COUNTIFS(N:N,R59,O:O,S59,G:G,"〇")</f>
        <v>0</v>
      </c>
      <c r="S62" s="54">
        <f ca="1">COUNTIFS(N:N,R59,O:O,S59,I:I,"〇",L:L,"&lt;&gt;"&amp;"緊急")</f>
        <v>0</v>
      </c>
      <c r="U62" s="78" t="s">
        <v>15</v>
      </c>
      <c r="V62" s="8" t="s">
        <v>36</v>
      </c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6">
        <f ca="1">R62</f>
        <v>0</v>
      </c>
      <c r="BC62" s="79">
        <f ca="1">IFERROR(R63/R62,0)</f>
        <v>0</v>
      </c>
      <c r="BD62" s="80" t="str">
        <f ca="1">R64</f>
        <v>対象外</v>
      </c>
      <c r="BE62" s="98"/>
      <c r="BF62" s="83"/>
      <c r="BG62" s="81" t="s">
        <v>37</v>
      </c>
    </row>
    <row r="63" spans="1:59" ht="20.25" customHeight="1" thickBot="1" x14ac:dyDescent="0.45">
      <c r="A63" s="1">
        <f t="shared" si="5"/>
        <v>2</v>
      </c>
      <c r="B63" s="1">
        <f t="shared" si="6"/>
        <v>19</v>
      </c>
      <c r="E63" s="39" t="str" cm="1">
        <f t="array" aca="1" ref="E63" ca="1">IF(INDIRECT(VLOOKUP(B63,B$14:C$44,2,FALSE)&amp;(9*A63+6))="","",
INDIRECT(VLOOKUP(B63,B$14:C$44,2,FALSE)&amp;(9*A63+6)))</f>
        <v/>
      </c>
      <c r="F63" s="39" t="str">
        <f t="shared" ca="1" si="0"/>
        <v/>
      </c>
      <c r="G63" s="48" t="str" cm="1">
        <f t="array" aca="1" ref="G63" ca="1">IF(F63="","",
IF(INDIRECT(VLOOKUP(B63,B$14:C$44,2,FALSE)&amp;(9*A63+8))="","",
INDIRECT(VLOOKUP(B63,B$14:C$44,2,FALSE)&amp;(9*A63+8))))</f>
        <v/>
      </c>
      <c r="H63" s="48" t="str" cm="1">
        <f t="array" aca="1" ref="H63" ca="1">IF(F63="","",
IF(INDIRECT(VLOOKUP(B63,B$14:C$44,2,FALSE)&amp;(9*A63+9))="","",
INDIRECT(VLOOKUP(B63,B$14:C$44,2,FALSE)&amp;(9*A63+9))))</f>
        <v/>
      </c>
      <c r="I63" s="43" t="str" cm="1">
        <f t="array" aca="1" ref="I63" ca="1">IF(F63="","",
IF(INDIRECT(VLOOKUP(B63,B$14:C$44,2,FALSE)&amp;(9*A63+10))="","",
INDIRECT(VLOOKUP(B63,B$14:C$44,2,FALSE)&amp;(9*A63+10))))</f>
        <v/>
      </c>
      <c r="J63" s="43" t="str" cm="1">
        <f t="array" aca="1" ref="J63" ca="1">IF(F63="","",
IF(INDIRECT(VLOOKUP(B63,B$14:C$44,2,FALSE)&amp;(9*A63+11))="","",
INDIRECT(VLOOKUP(B63,B$14:C$44,2,FALSE)&amp;(9*A63+11))))</f>
        <v/>
      </c>
      <c r="K63" s="46" t="str" cm="1">
        <f t="array" aca="1" ref="K63" ca="1">IF(F63="","",
IF(AND(OR(F63="土",F63="日"),J63="●"),"指定",
IF(INDIRECT(VLOOKUP(B63,B$14:C$44,2,FALSE)&amp;(9*A63+12))="","",
INDIRECT(VLOOKUP(B63,B$14:C$44,2,FALSE)&amp;(9*A63+12)))))</f>
        <v/>
      </c>
      <c r="L63" s="42" t="str">
        <f t="shared" ca="1" si="3"/>
        <v/>
      </c>
      <c r="M63" s="60" t="str">
        <f t="shared" ca="1" si="4"/>
        <v/>
      </c>
      <c r="N63" s="1" t="str">
        <f t="shared" ca="1" si="1"/>
        <v/>
      </c>
      <c r="O63" s="1" t="str">
        <f t="shared" ca="1" si="2"/>
        <v/>
      </c>
      <c r="Q63" s="28" t="s">
        <v>24</v>
      </c>
      <c r="R63" s="28">
        <f ca="1">COUNTIFS(N:N,R59,O:O,S59,H:H,"●")+COUNTIFS(N:N,R59,O:O,S59,H:H,"〇")</f>
        <v>0</v>
      </c>
      <c r="S63" s="28">
        <f ca="1">COUNTIFS(N:N,R59,O:O,S59,J:J,"●",L:L,"&lt;&gt;"&amp;"緊急")</f>
        <v>0</v>
      </c>
      <c r="U63" s="69"/>
      <c r="V63" s="3" t="s">
        <v>38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5"/>
      <c r="BB63" s="3">
        <f ca="1">R63</f>
        <v>0</v>
      </c>
      <c r="BC63" s="71"/>
      <c r="BD63" s="73"/>
      <c r="BE63" s="99"/>
      <c r="BF63" s="84"/>
      <c r="BG63" s="82"/>
    </row>
    <row r="64" spans="1:59" ht="20.25" customHeight="1" thickTop="1" x14ac:dyDescent="0.4">
      <c r="A64" s="1">
        <f t="shared" si="5"/>
        <v>2</v>
      </c>
      <c r="B64" s="1">
        <f t="shared" si="6"/>
        <v>20</v>
      </c>
      <c r="E64" s="39" t="str" cm="1">
        <f t="array" aca="1" ref="E64" ca="1">IF(INDIRECT(VLOOKUP(B64,B$14:C$44,2,FALSE)&amp;(9*A64+6))="","",
INDIRECT(VLOOKUP(B64,B$14:C$44,2,FALSE)&amp;(9*A64+6)))</f>
        <v/>
      </c>
      <c r="F64" s="39" t="str">
        <f t="shared" ca="1" si="0"/>
        <v/>
      </c>
      <c r="G64" s="48" t="str" cm="1">
        <f t="array" aca="1" ref="G64" ca="1">IF(F64="","",
IF(INDIRECT(VLOOKUP(B64,B$14:C$44,2,FALSE)&amp;(9*A64+8))="","",
INDIRECT(VLOOKUP(B64,B$14:C$44,2,FALSE)&amp;(9*A64+8))))</f>
        <v/>
      </c>
      <c r="H64" s="48" t="str" cm="1">
        <f t="array" aca="1" ref="H64" ca="1">IF(F64="","",
IF(INDIRECT(VLOOKUP(B64,B$14:C$44,2,FALSE)&amp;(9*A64+9))="","",
INDIRECT(VLOOKUP(B64,B$14:C$44,2,FALSE)&amp;(9*A64+9))))</f>
        <v/>
      </c>
      <c r="I64" s="43" t="str" cm="1">
        <f t="array" aca="1" ref="I64" ca="1">IF(F64="","",
IF(INDIRECT(VLOOKUP(B64,B$14:C$44,2,FALSE)&amp;(9*A64+10))="","",
INDIRECT(VLOOKUP(B64,B$14:C$44,2,FALSE)&amp;(9*A64+10))))</f>
        <v/>
      </c>
      <c r="J64" s="43" t="str" cm="1">
        <f t="array" aca="1" ref="J64" ca="1">IF(F64="","",
IF(INDIRECT(VLOOKUP(B64,B$14:C$44,2,FALSE)&amp;(9*A64+11))="","",
INDIRECT(VLOOKUP(B64,B$14:C$44,2,FALSE)&amp;(9*A64+11))))</f>
        <v/>
      </c>
      <c r="K64" s="46" t="str" cm="1">
        <f t="array" aca="1" ref="K64" ca="1">IF(F64="","",
IF(AND(OR(F64="土",F64="日"),J64="●"),"指定",
IF(INDIRECT(VLOOKUP(B64,B$14:C$44,2,FALSE)&amp;(9*A64+12))="","",
INDIRECT(VLOOKUP(B64,B$14:C$44,2,FALSE)&amp;(9*A64+12)))))</f>
        <v/>
      </c>
      <c r="L64" s="42" t="str">
        <f t="shared" ca="1" si="3"/>
        <v/>
      </c>
      <c r="M64" s="60" t="str">
        <f t="shared" ca="1" si="4"/>
        <v/>
      </c>
      <c r="N64" s="1" t="str">
        <f t="shared" ca="1" si="1"/>
        <v/>
      </c>
      <c r="O64" s="1" t="str">
        <f t="shared" ca="1" si="2"/>
        <v/>
      </c>
      <c r="Q64" s="28" t="s">
        <v>3</v>
      </c>
      <c r="R64" s="30" t="str">
        <f ca="1">IF(AND(R62=0,R63=0),"対象外",
IF(R61=0,"対象外",
IF(AND(R61/R62&lt;0.285,R63&gt;=R61),"〇",
IF(R63/R62&gt;=0.285,"〇",
"×"))))</f>
        <v>対象外</v>
      </c>
      <c r="S64" s="30" t="str">
        <f ca="1">IF(AND(S62=0,S63=0),"対象外",
IF(S61=0,"対象外",
IF(AND(S61/S62&lt;0.285,S63&gt;=S61),"〇",
IF(S63/S62&gt;=0.285,"〇",
"×"))))</f>
        <v>対象外</v>
      </c>
      <c r="U64" s="68" t="s">
        <v>16</v>
      </c>
      <c r="V64" s="4" t="s">
        <v>36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52">
        <f ca="1">S62</f>
        <v>0</v>
      </c>
      <c r="BC64" s="70">
        <f ca="1">IFERROR(S63/S62,0)</f>
        <v>0</v>
      </c>
      <c r="BD64" s="72" t="str">
        <f ca="1">S64</f>
        <v>対象外</v>
      </c>
      <c r="BE64" s="100" t="str">
        <f ca="1">S66</f>
        <v>対象外</v>
      </c>
      <c r="BF64" s="85" t="str">
        <f ca="1">S65</f>
        <v>－</v>
      </c>
      <c r="BG64" s="74" t="s">
        <v>39</v>
      </c>
    </row>
    <row r="65" spans="1:59" ht="20.25" customHeight="1" thickBot="1" x14ac:dyDescent="0.45">
      <c r="A65" s="1">
        <f t="shared" si="5"/>
        <v>2</v>
      </c>
      <c r="B65" s="1">
        <f t="shared" si="6"/>
        <v>21</v>
      </c>
      <c r="E65" s="39" t="str" cm="1">
        <f t="array" aca="1" ref="E65" ca="1">IF(INDIRECT(VLOOKUP(B65,B$14:C$44,2,FALSE)&amp;(9*A65+6))="","",
INDIRECT(VLOOKUP(B65,B$14:C$44,2,FALSE)&amp;(9*A65+6)))</f>
        <v/>
      </c>
      <c r="F65" s="39" t="str">
        <f t="shared" ca="1" si="0"/>
        <v/>
      </c>
      <c r="G65" s="48" t="str" cm="1">
        <f t="array" aca="1" ref="G65" ca="1">IF(F65="","",
IF(INDIRECT(VLOOKUP(B65,B$14:C$44,2,FALSE)&amp;(9*A65+8))="","",
INDIRECT(VLOOKUP(B65,B$14:C$44,2,FALSE)&amp;(9*A65+8))))</f>
        <v/>
      </c>
      <c r="H65" s="48" t="str" cm="1">
        <f t="array" aca="1" ref="H65" ca="1">IF(F65="","",
IF(INDIRECT(VLOOKUP(B65,B$14:C$44,2,FALSE)&amp;(9*A65+9))="","",
INDIRECT(VLOOKUP(B65,B$14:C$44,2,FALSE)&amp;(9*A65+9))))</f>
        <v/>
      </c>
      <c r="I65" s="43" t="str" cm="1">
        <f t="array" aca="1" ref="I65" ca="1">IF(F65="","",
IF(INDIRECT(VLOOKUP(B65,B$14:C$44,2,FALSE)&amp;(9*A65+10))="","",
INDIRECT(VLOOKUP(B65,B$14:C$44,2,FALSE)&amp;(9*A65+10))))</f>
        <v/>
      </c>
      <c r="J65" s="43" t="str" cm="1">
        <f t="array" aca="1" ref="J65" ca="1">IF(F65="","",
IF(INDIRECT(VLOOKUP(B65,B$14:C$44,2,FALSE)&amp;(9*A65+11))="","",
INDIRECT(VLOOKUP(B65,B$14:C$44,2,FALSE)&amp;(9*A65+11))))</f>
        <v/>
      </c>
      <c r="K65" s="46" t="str" cm="1">
        <f t="array" aca="1" ref="K65" ca="1">IF(F65="","",
IF(AND(OR(F65="土",F65="日"),J65="●"),"指定",
IF(INDIRECT(VLOOKUP(B65,B$14:C$44,2,FALSE)&amp;(9*A65+12))="","",
INDIRECT(VLOOKUP(B65,B$14:C$44,2,FALSE)&amp;(9*A65+12)))))</f>
        <v/>
      </c>
      <c r="L65" s="42" t="str">
        <f t="shared" ca="1" si="3"/>
        <v/>
      </c>
      <c r="M65" s="60" t="str">
        <f t="shared" ca="1" si="4"/>
        <v/>
      </c>
      <c r="N65" s="1" t="str">
        <f t="shared" ca="1" si="1"/>
        <v/>
      </c>
      <c r="O65" s="1" t="str">
        <f t="shared" ca="1" si="2"/>
        <v/>
      </c>
      <c r="Q65" s="28" t="s">
        <v>40</v>
      </c>
      <c r="R65" s="30"/>
      <c r="S65" s="30" t="str">
        <f ca="1">IF(S64="対象外","－",
IF(S64="×","×",
IF(COUNTIFS(N:N,R59,O:O,S59,F:F,"土",I:I,"〇")+COUNTIFS(N:N,R59,O:O,S59,F:F,"日",I:I,"〇")=COUNTIFS(N:N,R59,O:O,S59,F:F,"土",I:I,"〇",J:J,"●",K:K,"&lt;&gt;"&amp;"事前")+COUNTIFS(N:N,R59,O:O,S59,F:F,"日",I:I,"〇",J:J,"●",K:K,"&lt;&gt;"&amp;"事前")+COUNTIFS(N:N,R59,O:O,S59,F:F,"土",I:I,"〇",J:J,"",K:K,"事前",M:M,"適")+COUNTIFS(N:N,R59,O:O,S59,F:F,"日",I:I,"〇",J:J,"",K:K,"事前",M:M,"適"),"〇",
"×")))</f>
        <v>－</v>
      </c>
      <c r="U65" s="69"/>
      <c r="V65" s="3" t="s">
        <v>38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5"/>
      <c r="BB65" s="3">
        <f ca="1">S63</f>
        <v>0</v>
      </c>
      <c r="BC65" s="71"/>
      <c r="BD65" s="73"/>
      <c r="BE65" s="101"/>
      <c r="BF65" s="86"/>
      <c r="BG65" s="75"/>
    </row>
    <row r="66" spans="1:59" ht="42" customHeight="1" thickTop="1" thickBot="1" x14ac:dyDescent="0.45">
      <c r="A66" s="1">
        <f t="shared" si="5"/>
        <v>2</v>
      </c>
      <c r="B66" s="1">
        <f t="shared" si="6"/>
        <v>22</v>
      </c>
      <c r="E66" s="39" t="str" cm="1">
        <f t="array" aca="1" ref="E66" ca="1">IF(INDIRECT(VLOOKUP(B66,B$14:C$44,2,FALSE)&amp;(9*A66+6))="","",
INDIRECT(VLOOKUP(B66,B$14:C$44,2,FALSE)&amp;(9*A66+6)))</f>
        <v/>
      </c>
      <c r="F66" s="39" t="str">
        <f t="shared" ca="1" si="0"/>
        <v/>
      </c>
      <c r="G66" s="48" t="str" cm="1">
        <f t="array" aca="1" ref="G66" ca="1">IF(F66="","",
IF(INDIRECT(VLOOKUP(B66,B$14:C$44,2,FALSE)&amp;(9*A66+8))="","",
INDIRECT(VLOOKUP(B66,B$14:C$44,2,FALSE)&amp;(9*A66+8))))</f>
        <v/>
      </c>
      <c r="H66" s="48" t="str" cm="1">
        <f t="array" aca="1" ref="H66" ca="1">IF(F66="","",
IF(INDIRECT(VLOOKUP(B66,B$14:C$44,2,FALSE)&amp;(9*A66+9))="","",
INDIRECT(VLOOKUP(B66,B$14:C$44,2,FALSE)&amp;(9*A66+9))))</f>
        <v/>
      </c>
      <c r="I66" s="43" t="str" cm="1">
        <f t="array" aca="1" ref="I66" ca="1">IF(F66="","",
IF(INDIRECT(VLOOKUP(B66,B$14:C$44,2,FALSE)&amp;(9*A66+10))="","",
INDIRECT(VLOOKUP(B66,B$14:C$44,2,FALSE)&amp;(9*A66+10))))</f>
        <v/>
      </c>
      <c r="J66" s="43" t="str" cm="1">
        <f t="array" aca="1" ref="J66" ca="1">IF(F66="","",
IF(INDIRECT(VLOOKUP(B66,B$14:C$44,2,FALSE)&amp;(9*A66+11))="","",
INDIRECT(VLOOKUP(B66,B$14:C$44,2,FALSE)&amp;(9*A66+11))))</f>
        <v/>
      </c>
      <c r="K66" s="46" t="str" cm="1">
        <f t="array" aca="1" ref="K66" ca="1">IF(F66="","",
IF(AND(OR(F66="土",F66="日"),J66="●"),"指定",
IF(INDIRECT(VLOOKUP(B66,B$14:C$44,2,FALSE)&amp;(9*A66+12))="","",
INDIRECT(VLOOKUP(B66,B$14:C$44,2,FALSE)&amp;(9*A66+12)))))</f>
        <v/>
      </c>
      <c r="L66" s="42" t="str">
        <f t="shared" ca="1" si="3"/>
        <v/>
      </c>
      <c r="M66" s="60" t="str">
        <f t="shared" ca="1" si="4"/>
        <v/>
      </c>
      <c r="N66" s="1" t="str">
        <f t="shared" ca="1" si="1"/>
        <v/>
      </c>
      <c r="O66" s="1" t="str">
        <f t="shared" ca="1" si="2"/>
        <v/>
      </c>
      <c r="Q66" s="31" t="s">
        <v>41</v>
      </c>
      <c r="S66" s="51" t="str">
        <f ca="1">IF(S64="対象外","対象外",S65)</f>
        <v>対象外</v>
      </c>
      <c r="U66" s="13" t="s">
        <v>25</v>
      </c>
      <c r="V66" s="10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32"/>
      <c r="BB66" s="14"/>
      <c r="BC66" s="15"/>
      <c r="BD66" s="15"/>
      <c r="BE66" s="15"/>
      <c r="BF66" s="16"/>
      <c r="BG66" s="53" t="s">
        <v>42</v>
      </c>
    </row>
    <row r="67" spans="1:59" ht="20.25" customHeight="1" x14ac:dyDescent="0.4">
      <c r="A67" s="1">
        <f t="shared" si="5"/>
        <v>2</v>
      </c>
      <c r="B67" s="1">
        <f t="shared" si="6"/>
        <v>23</v>
      </c>
      <c r="E67" s="39" t="str" cm="1">
        <f t="array" aca="1" ref="E67" ca="1">IF(INDIRECT(VLOOKUP(B67,B$14:C$44,2,FALSE)&amp;(9*A67+6))="","",
INDIRECT(VLOOKUP(B67,B$14:C$44,2,FALSE)&amp;(9*A67+6)))</f>
        <v/>
      </c>
      <c r="F67" s="39" t="str">
        <f t="shared" ca="1" si="0"/>
        <v/>
      </c>
      <c r="G67" s="48" t="str" cm="1">
        <f t="array" aca="1" ref="G67" ca="1">IF(F67="","",
IF(INDIRECT(VLOOKUP(B67,B$14:C$44,2,FALSE)&amp;(9*A67+8))="","",
INDIRECT(VLOOKUP(B67,B$14:C$44,2,FALSE)&amp;(9*A67+8))))</f>
        <v/>
      </c>
      <c r="H67" s="48" t="str" cm="1">
        <f t="array" aca="1" ref="H67" ca="1">IF(F67="","",
IF(INDIRECT(VLOOKUP(B67,B$14:C$44,2,FALSE)&amp;(9*A67+9))="","",
INDIRECT(VLOOKUP(B67,B$14:C$44,2,FALSE)&amp;(9*A67+9))))</f>
        <v/>
      </c>
      <c r="I67" s="43" t="str" cm="1">
        <f t="array" aca="1" ref="I67" ca="1">IF(F67="","",
IF(INDIRECT(VLOOKUP(B67,B$14:C$44,2,FALSE)&amp;(9*A67+10))="","",
INDIRECT(VLOOKUP(B67,B$14:C$44,2,FALSE)&amp;(9*A67+10))))</f>
        <v/>
      </c>
      <c r="J67" s="43" t="str" cm="1">
        <f t="array" aca="1" ref="J67" ca="1">IF(F67="","",
IF(INDIRECT(VLOOKUP(B67,B$14:C$44,2,FALSE)&amp;(9*A67+11))="","",
INDIRECT(VLOOKUP(B67,B$14:C$44,2,FALSE)&amp;(9*A67+11))))</f>
        <v/>
      </c>
      <c r="K67" s="46" t="str" cm="1">
        <f t="array" aca="1" ref="K67" ca="1">IF(F67="","",
IF(AND(OR(F67="土",F67="日"),J67="●"),"指定",
IF(INDIRECT(VLOOKUP(B67,B$14:C$44,2,FALSE)&amp;(9*A67+12))="","",
INDIRECT(VLOOKUP(B67,B$14:C$44,2,FALSE)&amp;(9*A67+12)))))</f>
        <v/>
      </c>
      <c r="L67" s="42" t="str">
        <f t="shared" ca="1" si="3"/>
        <v/>
      </c>
      <c r="M67" s="60" t="str">
        <f t="shared" ca="1" si="4"/>
        <v/>
      </c>
      <c r="N67" s="1" t="str">
        <f t="shared" ca="1" si="1"/>
        <v/>
      </c>
      <c r="O67" s="1" t="str">
        <f t="shared" ca="1" si="2"/>
        <v/>
      </c>
    </row>
    <row r="68" spans="1:59" ht="20.25" customHeight="1" thickBot="1" x14ac:dyDescent="0.45">
      <c r="A68" s="1">
        <f t="shared" si="5"/>
        <v>2</v>
      </c>
      <c r="B68" s="1">
        <f t="shared" si="6"/>
        <v>24</v>
      </c>
      <c r="E68" s="39" t="str" cm="1">
        <f t="array" aca="1" ref="E68" ca="1">IF(INDIRECT(VLOOKUP(B68,B$14:C$44,2,FALSE)&amp;(9*A68+6))="","",
INDIRECT(VLOOKUP(B68,B$14:C$44,2,FALSE)&amp;(9*A68+6)))</f>
        <v/>
      </c>
      <c r="F68" s="39" t="str">
        <f t="shared" ca="1" si="0"/>
        <v/>
      </c>
      <c r="G68" s="48" t="str" cm="1">
        <f t="array" aca="1" ref="G68" ca="1">IF(F68="","",
IF(INDIRECT(VLOOKUP(B68,B$14:C$44,2,FALSE)&amp;(9*A68+8))="","",
INDIRECT(VLOOKUP(B68,B$14:C$44,2,FALSE)&amp;(9*A68+8))))</f>
        <v/>
      </c>
      <c r="H68" s="48" t="str" cm="1">
        <f t="array" aca="1" ref="H68" ca="1">IF(F68="","",
IF(INDIRECT(VLOOKUP(B68,B$14:C$44,2,FALSE)&amp;(9*A68+9))="","",
INDIRECT(VLOOKUP(B68,B$14:C$44,2,FALSE)&amp;(9*A68+9))))</f>
        <v/>
      </c>
      <c r="I68" s="43" t="str" cm="1">
        <f t="array" aca="1" ref="I68" ca="1">IF(F68="","",
IF(INDIRECT(VLOOKUP(B68,B$14:C$44,2,FALSE)&amp;(9*A68+10))="","",
INDIRECT(VLOOKUP(B68,B$14:C$44,2,FALSE)&amp;(9*A68+10))))</f>
        <v/>
      </c>
      <c r="J68" s="43" t="str" cm="1">
        <f t="array" aca="1" ref="J68" ca="1">IF(F68="","",
IF(INDIRECT(VLOOKUP(B68,B$14:C$44,2,FALSE)&amp;(9*A68+11))="","",
INDIRECT(VLOOKUP(B68,B$14:C$44,2,FALSE)&amp;(9*A68+11))))</f>
        <v/>
      </c>
      <c r="K68" s="46" t="str" cm="1">
        <f t="array" aca="1" ref="K68" ca="1">IF(F68="","",
IF(AND(OR(F68="土",F68="日"),J68="●"),"指定",
IF(INDIRECT(VLOOKUP(B68,B$14:C$44,2,FALSE)&amp;(9*A68+12))="","",
INDIRECT(VLOOKUP(B68,B$14:C$44,2,FALSE)&amp;(9*A68+12)))))</f>
        <v/>
      </c>
      <c r="L68" s="42" t="str">
        <f t="shared" ca="1" si="3"/>
        <v/>
      </c>
      <c r="M68" s="60" t="str">
        <f t="shared" ca="1" si="4"/>
        <v/>
      </c>
      <c r="N68" s="1" t="str">
        <f t="shared" ca="1" si="1"/>
        <v/>
      </c>
      <c r="O68" s="1" t="str">
        <f t="shared" ca="1" si="2"/>
        <v/>
      </c>
      <c r="Q68" s="28" t="s">
        <v>30</v>
      </c>
      <c r="R68" s="28" t="str">
        <f>IF(R59="","",
IF(S68=1,R59+1,R59))</f>
        <v/>
      </c>
      <c r="S68" s="51" t="str">
        <f>IF(S59="","",
IF(S59=12,1,S59+1))</f>
        <v/>
      </c>
      <c r="U68" s="38" t="str">
        <f>IF(R68="","",
DATE(R68,S68,1))</f>
        <v/>
      </c>
      <c r="W68" s="2"/>
    </row>
    <row r="69" spans="1:59" ht="20.25" customHeight="1" x14ac:dyDescent="0.4">
      <c r="A69" s="1">
        <f t="shared" si="5"/>
        <v>2</v>
      </c>
      <c r="B69" s="1">
        <f t="shared" si="6"/>
        <v>25</v>
      </c>
      <c r="E69" s="39" t="str" cm="1">
        <f t="array" aca="1" ref="E69" ca="1">IF(INDIRECT(VLOOKUP(B69,B$14:C$44,2,FALSE)&amp;(9*A69+6))="","",
INDIRECT(VLOOKUP(B69,B$14:C$44,2,FALSE)&amp;(9*A69+6)))</f>
        <v/>
      </c>
      <c r="F69" s="39" t="str">
        <f t="shared" ca="1" si="0"/>
        <v/>
      </c>
      <c r="G69" s="48" t="str" cm="1">
        <f t="array" aca="1" ref="G69" ca="1">IF(F69="","",
IF(INDIRECT(VLOOKUP(B69,B$14:C$44,2,FALSE)&amp;(9*A69+8))="","",
INDIRECT(VLOOKUP(B69,B$14:C$44,2,FALSE)&amp;(9*A69+8))))</f>
        <v/>
      </c>
      <c r="H69" s="48" t="str" cm="1">
        <f t="array" aca="1" ref="H69" ca="1">IF(F69="","",
IF(INDIRECT(VLOOKUP(B69,B$14:C$44,2,FALSE)&amp;(9*A69+9))="","",
INDIRECT(VLOOKUP(B69,B$14:C$44,2,FALSE)&amp;(9*A69+9))))</f>
        <v/>
      </c>
      <c r="I69" s="43" t="str" cm="1">
        <f t="array" aca="1" ref="I69" ca="1">IF(F69="","",
IF(INDIRECT(VLOOKUP(B69,B$14:C$44,2,FALSE)&amp;(9*A69+10))="","",
INDIRECT(VLOOKUP(B69,B$14:C$44,2,FALSE)&amp;(9*A69+10))))</f>
        <v/>
      </c>
      <c r="J69" s="43" t="str" cm="1">
        <f t="array" aca="1" ref="J69" ca="1">IF(F69="","",
IF(INDIRECT(VLOOKUP(B69,B$14:C$44,2,FALSE)&amp;(9*A69+11))="","",
INDIRECT(VLOOKUP(B69,B$14:C$44,2,FALSE)&amp;(9*A69+11))))</f>
        <v/>
      </c>
      <c r="K69" s="46" t="str" cm="1">
        <f t="array" aca="1" ref="K69" ca="1">IF(F69="","",
IF(AND(OR(F69="土",F69="日"),J69="●"),"指定",
IF(INDIRECT(VLOOKUP(B69,B$14:C$44,2,FALSE)&amp;(9*A69+12))="","",
INDIRECT(VLOOKUP(B69,B$14:C$44,2,FALSE)&amp;(9*A69+12)))))</f>
        <v/>
      </c>
      <c r="L69" s="42" t="str">
        <f t="shared" ca="1" si="3"/>
        <v/>
      </c>
      <c r="M69" s="60" t="str">
        <f t="shared" ca="1" si="4"/>
        <v/>
      </c>
      <c r="N69" s="1" t="str">
        <f t="shared" ca="1" si="1"/>
        <v/>
      </c>
      <c r="O69" s="1" t="str">
        <f t="shared" ca="1" si="2"/>
        <v/>
      </c>
      <c r="U69" s="87"/>
      <c r="V69" s="88"/>
      <c r="W69" s="6" t="str">
        <f>IF($R68="","",DATE($R68,$S68,1))</f>
        <v/>
      </c>
      <c r="X69" s="6" t="str">
        <f>IF($R68="","",DATE($R68,$S68,2))</f>
        <v/>
      </c>
      <c r="Y69" s="6" t="str">
        <f>IF($R68="","",DATE($R68,$S68,3))</f>
        <v/>
      </c>
      <c r="Z69" s="6" t="str">
        <f>IF($R68="","",DATE($R68,$S68,4))</f>
        <v/>
      </c>
      <c r="AA69" s="6" t="str">
        <f>IF($R68="","",DATE($R68,$S68,5))</f>
        <v/>
      </c>
      <c r="AB69" s="6" t="str">
        <f>IF($R68="","",DATE($R68,$S68,6))</f>
        <v/>
      </c>
      <c r="AC69" s="6" t="str">
        <f>IF($R68="","",DATE($R68,$S68,7))</f>
        <v/>
      </c>
      <c r="AD69" s="6" t="str">
        <f>IF($R68="","",DATE($R68,$S68,8))</f>
        <v/>
      </c>
      <c r="AE69" s="6" t="str">
        <f>IF($R68="","",DATE($R68,$S68,9))</f>
        <v/>
      </c>
      <c r="AF69" s="6" t="str">
        <f>IF($R68="","",DATE($R68,$S68,10))</f>
        <v/>
      </c>
      <c r="AG69" s="6" t="str">
        <f>IF($R68="","",DATE($R68,$S68,11))</f>
        <v/>
      </c>
      <c r="AH69" s="6" t="str">
        <f>IF($R68="","",DATE($R68,$S68,12))</f>
        <v/>
      </c>
      <c r="AI69" s="6" t="str">
        <f>IF($R68="","",DATE($R68,$S68,13))</f>
        <v/>
      </c>
      <c r="AJ69" s="6" t="str">
        <f>IF($R68="","",DATE($R68,$S68,14))</f>
        <v/>
      </c>
      <c r="AK69" s="6" t="str">
        <f>IF($R68="","",DATE($R68,$S68,15))</f>
        <v/>
      </c>
      <c r="AL69" s="6" t="str">
        <f>IF($R68="","",DATE($R68,$S68,16))</f>
        <v/>
      </c>
      <c r="AM69" s="6" t="str">
        <f>IF($R68="","",DATE($R68,$S68,17))</f>
        <v/>
      </c>
      <c r="AN69" s="6" t="str">
        <f>IF($R68="","",DATE($R68,$S68,18))</f>
        <v/>
      </c>
      <c r="AO69" s="6" t="str">
        <f>IF($R68="","",DATE($R68,$S68,19))</f>
        <v/>
      </c>
      <c r="AP69" s="6" t="str">
        <f>IF($R68="","",DATE($R68,$S68,20))</f>
        <v/>
      </c>
      <c r="AQ69" s="6" t="str">
        <f>IF($R68="","",DATE($R68,$S68,21))</f>
        <v/>
      </c>
      <c r="AR69" s="6" t="str">
        <f>IF($R68="","",DATE($R68,$S68,22))</f>
        <v/>
      </c>
      <c r="AS69" s="6" t="str">
        <f>IF($R68="","",DATE($R68,$S68,23))</f>
        <v/>
      </c>
      <c r="AT69" s="6" t="str">
        <f>IF($R68="","",DATE($R68,$S68,24))</f>
        <v/>
      </c>
      <c r="AU69" s="6" t="str">
        <f>IF($R68="","",DATE($R68,$S68,25))</f>
        <v/>
      </c>
      <c r="AV69" s="6" t="str">
        <f>IF($R68="","",DATE($R68,$S68,26))</f>
        <v/>
      </c>
      <c r="AW69" s="6" t="str">
        <f>IF($R68="","",DATE($R68,$S68,27))</f>
        <v/>
      </c>
      <c r="AX69" s="6" t="str">
        <f>IF($R68="","",DATE($R68,$S68,28))</f>
        <v/>
      </c>
      <c r="AY69" s="6" t="str">
        <f>IF($R68="","",IF(MONTH(DATE($R68,$S68,29))=$S68,DATE($R68,$S68,29),""))</f>
        <v/>
      </c>
      <c r="AZ69" s="6" t="str">
        <f>IF($R68="","",IF(MONTH(DATE($R68,$S68,30))=$S68,DATE($R68,$S68,30),""))</f>
        <v/>
      </c>
      <c r="BA69" s="6" t="str">
        <f>IF($R68="","",IF(MONTH(DATE($R68,$S68,31))=$S68,DATE($R68,$S68,31),""))</f>
        <v/>
      </c>
      <c r="BB69" s="91" t="s">
        <v>19</v>
      </c>
      <c r="BC69" s="91" t="s">
        <v>31</v>
      </c>
      <c r="BD69" s="93" t="s">
        <v>32</v>
      </c>
      <c r="BE69" s="96" t="s">
        <v>33</v>
      </c>
      <c r="BF69" s="94" t="s">
        <v>34</v>
      </c>
      <c r="BG69" s="76" t="s">
        <v>25</v>
      </c>
    </row>
    <row r="70" spans="1:59" ht="20.25" customHeight="1" thickBot="1" x14ac:dyDescent="0.45">
      <c r="A70" s="1">
        <f t="shared" si="5"/>
        <v>2</v>
      </c>
      <c r="B70" s="1">
        <f t="shared" si="6"/>
        <v>26</v>
      </c>
      <c r="E70" s="39" t="str" cm="1">
        <f t="array" aca="1" ref="E70" ca="1">IF(INDIRECT(VLOOKUP(B70,B$14:C$44,2,FALSE)&amp;(9*A70+6))="","",
INDIRECT(VLOOKUP(B70,B$14:C$44,2,FALSE)&amp;(9*A70+6)))</f>
        <v/>
      </c>
      <c r="F70" s="39" t="str">
        <f t="shared" ca="1" si="0"/>
        <v/>
      </c>
      <c r="G70" s="48" t="str" cm="1">
        <f t="array" aca="1" ref="G70" ca="1">IF(F70="","",
IF(INDIRECT(VLOOKUP(B70,B$14:C$44,2,FALSE)&amp;(9*A70+8))="","",
INDIRECT(VLOOKUP(B70,B$14:C$44,2,FALSE)&amp;(9*A70+8))))</f>
        <v/>
      </c>
      <c r="H70" s="48" t="str" cm="1">
        <f t="array" aca="1" ref="H70" ca="1">IF(F70="","",
IF(INDIRECT(VLOOKUP(B70,B$14:C$44,2,FALSE)&amp;(9*A70+9))="","",
INDIRECT(VLOOKUP(B70,B$14:C$44,2,FALSE)&amp;(9*A70+9))))</f>
        <v/>
      </c>
      <c r="I70" s="43" t="str" cm="1">
        <f t="array" aca="1" ref="I70" ca="1">IF(F70="","",
IF(INDIRECT(VLOOKUP(B70,B$14:C$44,2,FALSE)&amp;(9*A70+10))="","",
INDIRECT(VLOOKUP(B70,B$14:C$44,2,FALSE)&amp;(9*A70+10))))</f>
        <v/>
      </c>
      <c r="J70" s="43" t="str" cm="1">
        <f t="array" aca="1" ref="J70" ca="1">IF(F70="","",
IF(INDIRECT(VLOOKUP(B70,B$14:C$44,2,FALSE)&amp;(9*A70+11))="","",
INDIRECT(VLOOKUP(B70,B$14:C$44,2,FALSE)&amp;(9*A70+11))))</f>
        <v/>
      </c>
      <c r="K70" s="46" t="str" cm="1">
        <f t="array" aca="1" ref="K70" ca="1">IF(F70="","",
IF(AND(OR(F70="土",F70="日"),J70="●"),"指定",
IF(INDIRECT(VLOOKUP(B70,B$14:C$44,2,FALSE)&amp;(9*A70+12))="","",
INDIRECT(VLOOKUP(B70,B$14:C$44,2,FALSE)&amp;(9*A70+12)))))</f>
        <v/>
      </c>
      <c r="L70" s="42" t="str">
        <f t="shared" ca="1" si="3"/>
        <v/>
      </c>
      <c r="M70" s="60" t="str">
        <f t="shared" ca="1" si="4"/>
        <v/>
      </c>
      <c r="N70" s="1" t="str">
        <f t="shared" ca="1" si="1"/>
        <v/>
      </c>
      <c r="O70" s="1" t="str">
        <f t="shared" ca="1" si="2"/>
        <v/>
      </c>
      <c r="Q70" s="28" t="s">
        <v>35</v>
      </c>
      <c r="R70" s="28">
        <f ca="1">COUNTIFS(N:N,R68,O:O,S68,F:F,"土",G:G,"〇")+COUNTIFS(N:N,R68,O:O,S68,F:F,"日",G:G,"〇")</f>
        <v>0</v>
      </c>
      <c r="S70" s="28">
        <f ca="1">COUNTIFS(N:N,R68,O:O,S68,F:F,"土",I:I,"〇",L:L,"&lt;&gt;"&amp;"緊急")+COUNTIFS(N:N,R68,O:O,S68,F:F,"日",I:I,"〇",L:L,"&lt;&gt;"&amp;"緊急")</f>
        <v>0</v>
      </c>
      <c r="U70" s="89"/>
      <c r="V70" s="90"/>
      <c r="W70" s="9" t="str">
        <f>IFERROR(IF(WEEKDAY(W69,1)=1,"日",IF(WEEKDAY(W69,1)=2,"月",IF(WEEKDAY(W69,1)=3,"火",IF(WEEKDAY(W69,1)=4,"水",IF(WEEKDAY(W69,1)=5,"木",IF(WEEKDAY(W69,1)=6,"金","土")))))),"")</f>
        <v/>
      </c>
      <c r="X70" s="9" t="str">
        <f t="shared" ref="X70:AD70" si="18">IFERROR(IF(WEEKDAY(X69,1)=1,"日",IF(WEEKDAY(X69,1)=2,"月",IF(WEEKDAY(X69,1)=3,"火",IF(WEEKDAY(X69,1)=4,"水",IF(WEEKDAY(X69,1)=5,"木",IF(WEEKDAY(X69,1)=6,"金","土")))))),"")</f>
        <v/>
      </c>
      <c r="Y70" s="9" t="str">
        <f t="shared" si="18"/>
        <v/>
      </c>
      <c r="Z70" s="9" t="str">
        <f t="shared" si="18"/>
        <v/>
      </c>
      <c r="AA70" s="9" t="str">
        <f t="shared" si="18"/>
        <v/>
      </c>
      <c r="AB70" s="9" t="str">
        <f t="shared" si="18"/>
        <v/>
      </c>
      <c r="AC70" s="9" t="str">
        <f t="shared" si="18"/>
        <v/>
      </c>
      <c r="AD70" s="9" t="str">
        <f t="shared" si="18"/>
        <v/>
      </c>
      <c r="AE70" s="9" t="str">
        <f>IFERROR(IF(WEEKDAY(AE69,1)=1,"日",IF(WEEKDAY(AE69,1)=2,"月",IF(WEEKDAY(AE69,1)=3,"火",IF(WEEKDAY(AE69,1)=4,"水",IF(WEEKDAY(AE69,1)=5,"木",IF(WEEKDAY(AE69,1)=6,"金","土")))))),"")</f>
        <v/>
      </c>
      <c r="AF70" s="9" t="str">
        <f t="shared" ref="AF70:BA70" si="19">IFERROR(IF(WEEKDAY(AF69,1)=1,"日",IF(WEEKDAY(AF69,1)=2,"月",IF(WEEKDAY(AF69,1)=3,"火",IF(WEEKDAY(AF69,1)=4,"水",IF(WEEKDAY(AF69,1)=5,"木",IF(WEEKDAY(AF69,1)=6,"金","土")))))),"")</f>
        <v/>
      </c>
      <c r="AG70" s="9" t="str">
        <f t="shared" si="19"/>
        <v/>
      </c>
      <c r="AH70" s="9" t="str">
        <f t="shared" si="19"/>
        <v/>
      </c>
      <c r="AI70" s="9" t="str">
        <f t="shared" si="19"/>
        <v/>
      </c>
      <c r="AJ70" s="9" t="str">
        <f t="shared" si="19"/>
        <v/>
      </c>
      <c r="AK70" s="9" t="str">
        <f t="shared" si="19"/>
        <v/>
      </c>
      <c r="AL70" s="9" t="str">
        <f t="shared" si="19"/>
        <v/>
      </c>
      <c r="AM70" s="9" t="str">
        <f t="shared" si="19"/>
        <v/>
      </c>
      <c r="AN70" s="9" t="str">
        <f t="shared" si="19"/>
        <v/>
      </c>
      <c r="AO70" s="9" t="str">
        <f t="shared" si="19"/>
        <v/>
      </c>
      <c r="AP70" s="9" t="str">
        <f t="shared" si="19"/>
        <v/>
      </c>
      <c r="AQ70" s="9" t="str">
        <f t="shared" si="19"/>
        <v/>
      </c>
      <c r="AR70" s="9" t="str">
        <f t="shared" si="19"/>
        <v/>
      </c>
      <c r="AS70" s="9" t="str">
        <f t="shared" si="19"/>
        <v/>
      </c>
      <c r="AT70" s="9" t="str">
        <f t="shared" si="19"/>
        <v/>
      </c>
      <c r="AU70" s="9" t="str">
        <f t="shared" si="19"/>
        <v/>
      </c>
      <c r="AV70" s="9" t="str">
        <f t="shared" si="19"/>
        <v/>
      </c>
      <c r="AW70" s="9" t="str">
        <f t="shared" si="19"/>
        <v/>
      </c>
      <c r="AX70" s="9" t="str">
        <f t="shared" si="19"/>
        <v/>
      </c>
      <c r="AY70" s="9" t="str">
        <f t="shared" si="19"/>
        <v/>
      </c>
      <c r="AZ70" s="9" t="str">
        <f t="shared" si="19"/>
        <v/>
      </c>
      <c r="BA70" s="9" t="str">
        <f t="shared" si="19"/>
        <v/>
      </c>
      <c r="BB70" s="92"/>
      <c r="BC70" s="92"/>
      <c r="BD70" s="92"/>
      <c r="BE70" s="97"/>
      <c r="BF70" s="95"/>
      <c r="BG70" s="77"/>
    </row>
    <row r="71" spans="1:59" ht="20.25" customHeight="1" x14ac:dyDescent="0.4">
      <c r="A71" s="1">
        <f t="shared" si="5"/>
        <v>2</v>
      </c>
      <c r="B71" s="1">
        <f t="shared" si="6"/>
        <v>27</v>
      </c>
      <c r="E71" s="39" t="str" cm="1">
        <f t="array" aca="1" ref="E71" ca="1">IF(INDIRECT(VLOOKUP(B71,B$14:C$44,2,FALSE)&amp;(9*A71+6))="","",
INDIRECT(VLOOKUP(B71,B$14:C$44,2,FALSE)&amp;(9*A71+6)))</f>
        <v/>
      </c>
      <c r="F71" s="39" t="str">
        <f t="shared" ca="1" si="0"/>
        <v/>
      </c>
      <c r="G71" s="48" t="str" cm="1">
        <f t="array" aca="1" ref="G71" ca="1">IF(F71="","",
IF(INDIRECT(VLOOKUP(B71,B$14:C$44,2,FALSE)&amp;(9*A71+8))="","",
INDIRECT(VLOOKUP(B71,B$14:C$44,2,FALSE)&amp;(9*A71+8))))</f>
        <v/>
      </c>
      <c r="H71" s="48" t="str" cm="1">
        <f t="array" aca="1" ref="H71" ca="1">IF(F71="","",
IF(INDIRECT(VLOOKUP(B71,B$14:C$44,2,FALSE)&amp;(9*A71+9))="","",
INDIRECT(VLOOKUP(B71,B$14:C$44,2,FALSE)&amp;(9*A71+9))))</f>
        <v/>
      </c>
      <c r="I71" s="43" t="str" cm="1">
        <f t="array" aca="1" ref="I71" ca="1">IF(F71="","",
IF(INDIRECT(VLOOKUP(B71,B$14:C$44,2,FALSE)&amp;(9*A71+10))="","",
INDIRECT(VLOOKUP(B71,B$14:C$44,2,FALSE)&amp;(9*A71+10))))</f>
        <v/>
      </c>
      <c r="J71" s="43" t="str" cm="1">
        <f t="array" aca="1" ref="J71" ca="1">IF(F71="","",
IF(INDIRECT(VLOOKUP(B71,B$14:C$44,2,FALSE)&amp;(9*A71+11))="","",
INDIRECT(VLOOKUP(B71,B$14:C$44,2,FALSE)&amp;(9*A71+11))))</f>
        <v/>
      </c>
      <c r="K71" s="46" t="str" cm="1">
        <f t="array" aca="1" ref="K71" ca="1">IF(F71="","",
IF(AND(OR(F71="土",F71="日"),J71="●"),"指定",
IF(INDIRECT(VLOOKUP(B71,B$14:C$44,2,FALSE)&amp;(9*A71+12))="","",
INDIRECT(VLOOKUP(B71,B$14:C$44,2,FALSE)&amp;(9*A71+12)))))</f>
        <v/>
      </c>
      <c r="L71" s="42" t="str">
        <f t="shared" ca="1" si="3"/>
        <v/>
      </c>
      <c r="M71" s="60" t="str">
        <f t="shared" ca="1" si="4"/>
        <v/>
      </c>
      <c r="N71" s="1" t="str">
        <f t="shared" ca="1" si="1"/>
        <v/>
      </c>
      <c r="O71" s="1" t="str">
        <f t="shared" ca="1" si="2"/>
        <v/>
      </c>
      <c r="Q71" s="28" t="s">
        <v>23</v>
      </c>
      <c r="R71" s="54">
        <f ca="1">COUNTIFS(N:N,R68,O:O,S68,G:G,"〇")</f>
        <v>0</v>
      </c>
      <c r="S71" s="54">
        <f ca="1">COUNTIFS(N:N,R68,O:O,S68,I:I,"〇",L:L,"&lt;&gt;"&amp;"緊急")</f>
        <v>0</v>
      </c>
      <c r="U71" s="78" t="s">
        <v>15</v>
      </c>
      <c r="V71" s="8" t="s">
        <v>36</v>
      </c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6">
        <f ca="1">R71</f>
        <v>0</v>
      </c>
      <c r="BC71" s="79">
        <f ca="1">IFERROR(R72/R71,0)</f>
        <v>0</v>
      </c>
      <c r="BD71" s="80" t="str">
        <f ca="1">R73</f>
        <v>対象外</v>
      </c>
      <c r="BE71" s="98"/>
      <c r="BF71" s="83"/>
      <c r="BG71" s="81" t="s">
        <v>37</v>
      </c>
    </row>
    <row r="72" spans="1:59" ht="20.25" customHeight="1" thickBot="1" x14ac:dyDescent="0.45">
      <c r="A72" s="1">
        <f t="shared" si="5"/>
        <v>2</v>
      </c>
      <c r="B72" s="1">
        <f t="shared" si="6"/>
        <v>28</v>
      </c>
      <c r="E72" s="39" t="str" cm="1">
        <f t="array" aca="1" ref="E72" ca="1">IF(INDIRECT(VLOOKUP(B72,B$14:C$44,2,FALSE)&amp;(9*A72+6))="","",
INDIRECT(VLOOKUP(B72,B$14:C$44,2,FALSE)&amp;(9*A72+6)))</f>
        <v/>
      </c>
      <c r="F72" s="39" t="str">
        <f t="shared" ca="1" si="0"/>
        <v/>
      </c>
      <c r="G72" s="48" t="str" cm="1">
        <f t="array" aca="1" ref="G72" ca="1">IF(F72="","",
IF(INDIRECT(VLOOKUP(B72,B$14:C$44,2,FALSE)&amp;(9*A72+8))="","",
INDIRECT(VLOOKUP(B72,B$14:C$44,2,FALSE)&amp;(9*A72+8))))</f>
        <v/>
      </c>
      <c r="H72" s="48" t="str" cm="1">
        <f t="array" aca="1" ref="H72" ca="1">IF(F72="","",
IF(INDIRECT(VLOOKUP(B72,B$14:C$44,2,FALSE)&amp;(9*A72+9))="","",
INDIRECT(VLOOKUP(B72,B$14:C$44,2,FALSE)&amp;(9*A72+9))))</f>
        <v/>
      </c>
      <c r="I72" s="43" t="str" cm="1">
        <f t="array" aca="1" ref="I72" ca="1">IF(F72="","",
IF(INDIRECT(VLOOKUP(B72,B$14:C$44,2,FALSE)&amp;(9*A72+10))="","",
INDIRECT(VLOOKUP(B72,B$14:C$44,2,FALSE)&amp;(9*A72+10))))</f>
        <v/>
      </c>
      <c r="J72" s="43" t="str" cm="1">
        <f t="array" aca="1" ref="J72" ca="1">IF(F72="","",
IF(INDIRECT(VLOOKUP(B72,B$14:C$44,2,FALSE)&amp;(9*A72+11))="","",
INDIRECT(VLOOKUP(B72,B$14:C$44,2,FALSE)&amp;(9*A72+11))))</f>
        <v/>
      </c>
      <c r="K72" s="46" t="str" cm="1">
        <f t="array" aca="1" ref="K72" ca="1">IF(F72="","",
IF(AND(OR(F72="土",F72="日"),J72="●"),"指定",
IF(INDIRECT(VLOOKUP(B72,B$14:C$44,2,FALSE)&amp;(9*A72+12))="","",
INDIRECT(VLOOKUP(B72,B$14:C$44,2,FALSE)&amp;(9*A72+12)))))</f>
        <v/>
      </c>
      <c r="L72" s="42" t="str">
        <f t="shared" ca="1" si="3"/>
        <v/>
      </c>
      <c r="M72" s="60" t="str">
        <f t="shared" ca="1" si="4"/>
        <v/>
      </c>
      <c r="N72" s="1" t="str">
        <f t="shared" ca="1" si="1"/>
        <v/>
      </c>
      <c r="O72" s="1" t="str">
        <f t="shared" ca="1" si="2"/>
        <v/>
      </c>
      <c r="Q72" s="28" t="s">
        <v>24</v>
      </c>
      <c r="R72" s="28">
        <f ca="1">COUNTIFS(N:N,R68,O:O,S68,H:H,"●")+COUNTIFS(N:N,R68,O:O,S68,H:H,"〇")</f>
        <v>0</v>
      </c>
      <c r="S72" s="28">
        <f ca="1">COUNTIFS(N:N,R68,O:O,S68,J:J,"●",L:L,"&lt;&gt;"&amp;"緊急")</f>
        <v>0</v>
      </c>
      <c r="U72" s="69"/>
      <c r="V72" s="3" t="s">
        <v>38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5"/>
      <c r="BB72" s="3">
        <f ca="1">R72</f>
        <v>0</v>
      </c>
      <c r="BC72" s="71"/>
      <c r="BD72" s="73"/>
      <c r="BE72" s="99"/>
      <c r="BF72" s="84"/>
      <c r="BG72" s="82"/>
    </row>
    <row r="73" spans="1:59" ht="20.25" customHeight="1" thickTop="1" x14ac:dyDescent="0.4">
      <c r="A73" s="1">
        <f t="shared" si="5"/>
        <v>2</v>
      </c>
      <c r="B73" s="1">
        <f t="shared" si="6"/>
        <v>29</v>
      </c>
      <c r="E73" s="39" t="str" cm="1">
        <f t="array" aca="1" ref="E73" ca="1">IF(INDIRECT(VLOOKUP(B73,B$14:C$44,2,FALSE)&amp;(9*A73+6))="","",
INDIRECT(VLOOKUP(B73,B$14:C$44,2,FALSE)&amp;(9*A73+6)))</f>
        <v/>
      </c>
      <c r="F73" s="39" t="str">
        <f t="shared" ca="1" si="0"/>
        <v/>
      </c>
      <c r="G73" s="48" t="str" cm="1">
        <f t="array" aca="1" ref="G73" ca="1">IF(F73="","",
IF(INDIRECT(VLOOKUP(B73,B$14:C$44,2,FALSE)&amp;(9*A73+8))="","",
INDIRECT(VLOOKUP(B73,B$14:C$44,2,FALSE)&amp;(9*A73+8))))</f>
        <v/>
      </c>
      <c r="H73" s="48" t="str" cm="1">
        <f t="array" aca="1" ref="H73" ca="1">IF(F73="","",
IF(INDIRECT(VLOOKUP(B73,B$14:C$44,2,FALSE)&amp;(9*A73+9))="","",
INDIRECT(VLOOKUP(B73,B$14:C$44,2,FALSE)&amp;(9*A73+9))))</f>
        <v/>
      </c>
      <c r="I73" s="43" t="str" cm="1">
        <f t="array" aca="1" ref="I73" ca="1">IF(F73="","",
IF(INDIRECT(VLOOKUP(B73,B$14:C$44,2,FALSE)&amp;(9*A73+10))="","",
INDIRECT(VLOOKUP(B73,B$14:C$44,2,FALSE)&amp;(9*A73+10))))</f>
        <v/>
      </c>
      <c r="J73" s="43" t="str" cm="1">
        <f t="array" aca="1" ref="J73" ca="1">IF(F73="","",
IF(INDIRECT(VLOOKUP(B73,B$14:C$44,2,FALSE)&amp;(9*A73+11))="","",
INDIRECT(VLOOKUP(B73,B$14:C$44,2,FALSE)&amp;(9*A73+11))))</f>
        <v/>
      </c>
      <c r="K73" s="46" t="str" cm="1">
        <f t="array" aca="1" ref="K73" ca="1">IF(F73="","",
IF(AND(OR(F73="土",F73="日"),J73="●"),"指定",
IF(INDIRECT(VLOOKUP(B73,B$14:C$44,2,FALSE)&amp;(9*A73+12))="","",
INDIRECT(VLOOKUP(B73,B$14:C$44,2,FALSE)&amp;(9*A73+12)))))</f>
        <v/>
      </c>
      <c r="L73" s="42" t="str">
        <f t="shared" ca="1" si="3"/>
        <v/>
      </c>
      <c r="M73" s="60" t="str">
        <f t="shared" ca="1" si="4"/>
        <v/>
      </c>
      <c r="N73" s="1" t="str">
        <f t="shared" ca="1" si="1"/>
        <v/>
      </c>
      <c r="O73" s="1" t="str">
        <f t="shared" ca="1" si="2"/>
        <v/>
      </c>
      <c r="Q73" s="28" t="s">
        <v>3</v>
      </c>
      <c r="R73" s="30" t="str">
        <f ca="1">IF(AND(R71=0,R72=0),"対象外",
IF(R70=0,"対象外",
IF(AND(R70/R71&lt;0.285,R72&gt;=R70),"〇",
IF(R72/R71&gt;=0.285,"〇",
"×"))))</f>
        <v>対象外</v>
      </c>
      <c r="S73" s="30" t="str">
        <f ca="1">IF(AND(S71=0,S72=0),"対象外",
IF(S70=0,"対象外",
IF(AND(S70/S71&lt;0.285,S72&gt;=S70),"〇",
IF(S72/S71&gt;=0.285,"〇",
"×"))))</f>
        <v>対象外</v>
      </c>
      <c r="U73" s="68" t="s">
        <v>16</v>
      </c>
      <c r="V73" s="4" t="s">
        <v>36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52">
        <f ca="1">S71</f>
        <v>0</v>
      </c>
      <c r="BC73" s="70">
        <f ca="1">IFERROR(S72/S71,0)</f>
        <v>0</v>
      </c>
      <c r="BD73" s="72" t="str">
        <f ca="1">S73</f>
        <v>対象外</v>
      </c>
      <c r="BE73" s="100" t="str">
        <f ca="1">S75</f>
        <v>対象外</v>
      </c>
      <c r="BF73" s="85" t="str">
        <f ca="1">S74</f>
        <v>－</v>
      </c>
      <c r="BG73" s="74" t="s">
        <v>39</v>
      </c>
    </row>
    <row r="74" spans="1:59" ht="20.25" customHeight="1" thickBot="1" x14ac:dyDescent="0.45">
      <c r="A74" s="1">
        <f t="shared" si="5"/>
        <v>2</v>
      </c>
      <c r="B74" s="1">
        <f t="shared" si="6"/>
        <v>30</v>
      </c>
      <c r="E74" s="39" t="str" cm="1">
        <f t="array" aca="1" ref="E74" ca="1">IF(INDIRECT(VLOOKUP(B74,B$14:C$44,2,FALSE)&amp;(9*A74+6))="","",
INDIRECT(VLOOKUP(B74,B$14:C$44,2,FALSE)&amp;(9*A74+6)))</f>
        <v/>
      </c>
      <c r="F74" s="39" t="str">
        <f t="shared" ca="1" si="0"/>
        <v/>
      </c>
      <c r="G74" s="48" t="str" cm="1">
        <f t="array" aca="1" ref="G74" ca="1">IF(F74="","",
IF(INDIRECT(VLOOKUP(B74,B$14:C$44,2,FALSE)&amp;(9*A74+8))="","",
INDIRECT(VLOOKUP(B74,B$14:C$44,2,FALSE)&amp;(9*A74+8))))</f>
        <v/>
      </c>
      <c r="H74" s="48" t="str" cm="1">
        <f t="array" aca="1" ref="H74" ca="1">IF(F74="","",
IF(INDIRECT(VLOOKUP(B74,B$14:C$44,2,FALSE)&amp;(9*A74+9))="","",
INDIRECT(VLOOKUP(B74,B$14:C$44,2,FALSE)&amp;(9*A74+9))))</f>
        <v/>
      </c>
      <c r="I74" s="43" t="str" cm="1">
        <f t="array" aca="1" ref="I74" ca="1">IF(F74="","",
IF(INDIRECT(VLOOKUP(B74,B$14:C$44,2,FALSE)&amp;(9*A74+10))="","",
INDIRECT(VLOOKUP(B74,B$14:C$44,2,FALSE)&amp;(9*A74+10))))</f>
        <v/>
      </c>
      <c r="J74" s="43" t="str" cm="1">
        <f t="array" aca="1" ref="J74" ca="1">IF(F74="","",
IF(INDIRECT(VLOOKUP(B74,B$14:C$44,2,FALSE)&amp;(9*A74+11))="","",
INDIRECT(VLOOKUP(B74,B$14:C$44,2,FALSE)&amp;(9*A74+11))))</f>
        <v/>
      </c>
      <c r="K74" s="46" t="str" cm="1">
        <f t="array" aca="1" ref="K74" ca="1">IF(F74="","",
IF(AND(OR(F74="土",F74="日"),J74="●"),"指定",
IF(INDIRECT(VLOOKUP(B74,B$14:C$44,2,FALSE)&amp;(9*A74+12))="","",
INDIRECT(VLOOKUP(B74,B$14:C$44,2,FALSE)&amp;(9*A74+12)))))</f>
        <v/>
      </c>
      <c r="L74" s="42" t="str">
        <f t="shared" ca="1" si="3"/>
        <v/>
      </c>
      <c r="M74" s="60" t="str">
        <f t="shared" ca="1" si="4"/>
        <v/>
      </c>
      <c r="N74" s="1" t="str">
        <f t="shared" ca="1" si="1"/>
        <v/>
      </c>
      <c r="O74" s="1" t="str">
        <f t="shared" ca="1" si="2"/>
        <v/>
      </c>
      <c r="Q74" s="28" t="s">
        <v>40</v>
      </c>
      <c r="R74" s="30"/>
      <c r="S74" s="30" t="str">
        <f ca="1">IF(S73="対象外","－",
IF(S73="×","×",
IF(COUNTIFS(N:N,R68,O:O,S68,F:F,"土",I:I,"〇")+COUNTIFS(N:N,R68,O:O,S68,F:F,"日",I:I,"〇")=COUNTIFS(N:N,R68,O:O,S68,F:F,"土",I:I,"〇",J:J,"●",K:K,"&lt;&gt;"&amp;"事前")+COUNTIFS(N:N,R68,O:O,S68,F:F,"日",I:I,"〇",J:J,"●",K:K,"&lt;&gt;"&amp;"事前")+COUNTIFS(N:N,R68,O:O,S68,F:F,"土",I:I,"〇",J:J,"",K:K,"事前",M:M,"適")+COUNTIFS(N:N,R68,O:O,S68,F:F,"日",I:I,"〇",J:J,"",K:K,"事前",M:M,"適"),"〇",
"×")))</f>
        <v>－</v>
      </c>
      <c r="U74" s="69"/>
      <c r="V74" s="3" t="s">
        <v>38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5"/>
      <c r="BB74" s="3">
        <f ca="1">S72</f>
        <v>0</v>
      </c>
      <c r="BC74" s="71"/>
      <c r="BD74" s="73"/>
      <c r="BE74" s="101"/>
      <c r="BF74" s="86"/>
      <c r="BG74" s="75"/>
    </row>
    <row r="75" spans="1:59" ht="42" customHeight="1" thickTop="1" thickBot="1" x14ac:dyDescent="0.45">
      <c r="A75" s="1">
        <f t="shared" si="5"/>
        <v>2</v>
      </c>
      <c r="B75" s="1">
        <f t="shared" si="6"/>
        <v>31</v>
      </c>
      <c r="E75" s="39" t="str" cm="1">
        <f t="array" aca="1" ref="E75" ca="1">IF(INDIRECT(VLOOKUP(B75,B$14:C$44,2,FALSE)&amp;(9*A75+6))="","",
INDIRECT(VLOOKUP(B75,B$14:C$44,2,FALSE)&amp;(9*A75+6)))</f>
        <v/>
      </c>
      <c r="F75" s="39" t="str">
        <f t="shared" ca="1" si="0"/>
        <v/>
      </c>
      <c r="G75" s="48" t="str" cm="1">
        <f t="array" aca="1" ref="G75" ca="1">IF(F75="","",
IF(INDIRECT(VLOOKUP(B75,B$14:C$44,2,FALSE)&amp;(9*A75+8))="","",
INDIRECT(VLOOKUP(B75,B$14:C$44,2,FALSE)&amp;(9*A75+8))))</f>
        <v/>
      </c>
      <c r="H75" s="48" t="str" cm="1">
        <f t="array" aca="1" ref="H75" ca="1">IF(F75="","",
IF(INDIRECT(VLOOKUP(B75,B$14:C$44,2,FALSE)&amp;(9*A75+9))="","",
INDIRECT(VLOOKUP(B75,B$14:C$44,2,FALSE)&amp;(9*A75+9))))</f>
        <v/>
      </c>
      <c r="I75" s="43" t="str" cm="1">
        <f t="array" aca="1" ref="I75" ca="1">IF(F75="","",
IF(INDIRECT(VLOOKUP(B75,B$14:C$44,2,FALSE)&amp;(9*A75+10))="","",
INDIRECT(VLOOKUP(B75,B$14:C$44,2,FALSE)&amp;(9*A75+10))))</f>
        <v/>
      </c>
      <c r="J75" s="43" t="str" cm="1">
        <f t="array" aca="1" ref="J75" ca="1">IF(F75="","",
IF(INDIRECT(VLOOKUP(B75,B$14:C$44,2,FALSE)&amp;(9*A75+11))="","",
INDIRECT(VLOOKUP(B75,B$14:C$44,2,FALSE)&amp;(9*A75+11))))</f>
        <v/>
      </c>
      <c r="K75" s="46" t="str" cm="1">
        <f t="array" aca="1" ref="K75" ca="1">IF(F75="","",
IF(AND(OR(F75="土",F75="日"),J75="●"),"指定",
IF(INDIRECT(VLOOKUP(B75,B$14:C$44,2,FALSE)&amp;(9*A75+12))="","",
INDIRECT(VLOOKUP(B75,B$14:C$44,2,FALSE)&amp;(9*A75+12)))))</f>
        <v/>
      </c>
      <c r="L75" s="42" t="str">
        <f t="shared" ca="1" si="3"/>
        <v/>
      </c>
      <c r="M75" s="60" t="str">
        <f t="shared" ca="1" si="4"/>
        <v/>
      </c>
      <c r="N75" s="1" t="str">
        <f t="shared" ca="1" si="1"/>
        <v/>
      </c>
      <c r="O75" s="1" t="str">
        <f t="shared" ca="1" si="2"/>
        <v/>
      </c>
      <c r="Q75" s="31" t="s">
        <v>41</v>
      </c>
      <c r="S75" s="51" t="str">
        <f ca="1">IF(S73="対象外","対象外",S74)</f>
        <v>対象外</v>
      </c>
      <c r="U75" s="13" t="s">
        <v>25</v>
      </c>
      <c r="V75" s="10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32"/>
      <c r="BB75" s="14"/>
      <c r="BC75" s="15"/>
      <c r="BD75" s="15"/>
      <c r="BE75" s="15"/>
      <c r="BF75" s="16"/>
      <c r="BG75" s="53" t="s">
        <v>42</v>
      </c>
    </row>
    <row r="76" spans="1:59" ht="20.25" customHeight="1" x14ac:dyDescent="0.4">
      <c r="A76" s="1">
        <f t="shared" si="5"/>
        <v>3</v>
      </c>
      <c r="B76" s="1">
        <f t="shared" si="6"/>
        <v>1</v>
      </c>
      <c r="E76" s="39" t="str" cm="1">
        <f t="array" aca="1" ref="E76" ca="1">IF(INDIRECT(VLOOKUP(B76,B$14:C$44,2,FALSE)&amp;(9*A76+6))="","",
INDIRECT(VLOOKUP(B76,B$14:C$44,2,FALSE)&amp;(9*A76+6)))</f>
        <v/>
      </c>
      <c r="F76" s="39" t="str">
        <f t="shared" ca="1" si="0"/>
        <v/>
      </c>
      <c r="G76" s="48" t="str" cm="1">
        <f t="array" aca="1" ref="G76" ca="1">IF(F76="","",
IF(INDIRECT(VLOOKUP(B76,B$14:C$44,2,FALSE)&amp;(9*A76+8))="","",
INDIRECT(VLOOKUP(B76,B$14:C$44,2,FALSE)&amp;(9*A76+8))))</f>
        <v/>
      </c>
      <c r="H76" s="48" t="str" cm="1">
        <f t="array" aca="1" ref="H76" ca="1">IF(F76="","",
IF(INDIRECT(VLOOKUP(B76,B$14:C$44,2,FALSE)&amp;(9*A76+9))="","",
INDIRECT(VLOOKUP(B76,B$14:C$44,2,FALSE)&amp;(9*A76+9))))</f>
        <v/>
      </c>
      <c r="I76" s="43" t="str" cm="1">
        <f t="array" aca="1" ref="I76" ca="1">IF(F76="","",
IF(INDIRECT(VLOOKUP(B76,B$14:C$44,2,FALSE)&amp;(9*A76+10))="","",
INDIRECT(VLOOKUP(B76,B$14:C$44,2,FALSE)&amp;(9*A76+10))))</f>
        <v/>
      </c>
      <c r="J76" s="43" t="str" cm="1">
        <f t="array" aca="1" ref="J76" ca="1">IF(F76="","",
IF(INDIRECT(VLOOKUP(B76,B$14:C$44,2,FALSE)&amp;(9*A76+11))="","",
INDIRECT(VLOOKUP(B76,B$14:C$44,2,FALSE)&amp;(9*A76+11))))</f>
        <v/>
      </c>
      <c r="K76" s="46" t="str" cm="1">
        <f t="array" aca="1" ref="K76" ca="1">IF(F76="","",
IF(AND(OR(F76="土",F76="日"),J76="●"),"指定",
IF(INDIRECT(VLOOKUP(B76,B$14:C$44,2,FALSE)&amp;(9*A76+12))="","",
INDIRECT(VLOOKUP(B76,B$14:C$44,2,FALSE)&amp;(9*A76+12)))))</f>
        <v/>
      </c>
      <c r="L76" s="42" t="str">
        <f t="shared" ca="1" si="3"/>
        <v/>
      </c>
      <c r="M76" s="60" t="str">
        <f t="shared" ca="1" si="4"/>
        <v/>
      </c>
      <c r="N76" s="1" t="str">
        <f t="shared" ca="1" si="1"/>
        <v/>
      </c>
      <c r="O76" s="1" t="str">
        <f t="shared" ca="1" si="2"/>
        <v/>
      </c>
    </row>
    <row r="77" spans="1:59" ht="20.25" customHeight="1" thickBot="1" x14ac:dyDescent="0.45">
      <c r="A77" s="1">
        <f t="shared" si="5"/>
        <v>3</v>
      </c>
      <c r="B77" s="1">
        <f t="shared" si="6"/>
        <v>2</v>
      </c>
      <c r="E77" s="39" t="str" cm="1">
        <f t="array" aca="1" ref="E77" ca="1">IF(INDIRECT(VLOOKUP(B77,B$14:C$44,2,FALSE)&amp;(9*A77+6))="","",
INDIRECT(VLOOKUP(B77,B$14:C$44,2,FALSE)&amp;(9*A77+6)))</f>
        <v/>
      </c>
      <c r="F77" s="39" t="str">
        <f t="shared" ca="1" si="0"/>
        <v/>
      </c>
      <c r="G77" s="48" t="str" cm="1">
        <f t="array" aca="1" ref="G77" ca="1">IF(F77="","",
IF(INDIRECT(VLOOKUP(B77,B$14:C$44,2,FALSE)&amp;(9*A77+8))="","",
INDIRECT(VLOOKUP(B77,B$14:C$44,2,FALSE)&amp;(9*A77+8))))</f>
        <v/>
      </c>
      <c r="H77" s="48" t="str" cm="1">
        <f t="array" aca="1" ref="H77" ca="1">IF(F77="","",
IF(INDIRECT(VLOOKUP(B77,B$14:C$44,2,FALSE)&amp;(9*A77+9))="","",
INDIRECT(VLOOKUP(B77,B$14:C$44,2,FALSE)&amp;(9*A77+9))))</f>
        <v/>
      </c>
      <c r="I77" s="43" t="str" cm="1">
        <f t="array" aca="1" ref="I77" ca="1">IF(F77="","",
IF(INDIRECT(VLOOKUP(B77,B$14:C$44,2,FALSE)&amp;(9*A77+10))="","",
INDIRECT(VLOOKUP(B77,B$14:C$44,2,FALSE)&amp;(9*A77+10))))</f>
        <v/>
      </c>
      <c r="J77" s="43" t="str" cm="1">
        <f t="array" aca="1" ref="J77" ca="1">IF(F77="","",
IF(INDIRECT(VLOOKUP(B77,B$14:C$44,2,FALSE)&amp;(9*A77+11))="","",
INDIRECT(VLOOKUP(B77,B$14:C$44,2,FALSE)&amp;(9*A77+11))))</f>
        <v/>
      </c>
      <c r="K77" s="46" t="str" cm="1">
        <f t="array" aca="1" ref="K77" ca="1">IF(F77="","",
IF(AND(OR(F77="土",F77="日"),J77="●"),"指定",
IF(INDIRECT(VLOOKUP(B77,B$14:C$44,2,FALSE)&amp;(9*A77+12))="","",
INDIRECT(VLOOKUP(B77,B$14:C$44,2,FALSE)&amp;(9*A77+12)))))</f>
        <v/>
      </c>
      <c r="L77" s="42" t="str">
        <f t="shared" ca="1" si="3"/>
        <v/>
      </c>
      <c r="M77" s="60" t="str">
        <f t="shared" ca="1" si="4"/>
        <v/>
      </c>
      <c r="N77" s="1" t="str">
        <f t="shared" ca="1" si="1"/>
        <v/>
      </c>
      <c r="O77" s="1" t="str">
        <f t="shared" ca="1" si="2"/>
        <v/>
      </c>
      <c r="Q77" s="28" t="s">
        <v>30</v>
      </c>
      <c r="R77" s="28" t="str">
        <f>IF(R68="","",
IF(S77=1,R68+1,R68))</f>
        <v/>
      </c>
      <c r="S77" s="51" t="str">
        <f>IF(S68="","",
IF(S68=12,1,S68+1))</f>
        <v/>
      </c>
      <c r="U77" s="38" t="str">
        <f>IF(R77="","",
DATE(R77,S77,1))</f>
        <v/>
      </c>
      <c r="W77" s="2"/>
    </row>
    <row r="78" spans="1:59" ht="20.25" customHeight="1" x14ac:dyDescent="0.4">
      <c r="A78" s="1">
        <f t="shared" si="5"/>
        <v>3</v>
      </c>
      <c r="B78" s="1">
        <f t="shared" si="6"/>
        <v>3</v>
      </c>
      <c r="E78" s="39" t="str" cm="1">
        <f t="array" aca="1" ref="E78" ca="1">IF(INDIRECT(VLOOKUP(B78,B$14:C$44,2,FALSE)&amp;(9*A78+6))="","",
INDIRECT(VLOOKUP(B78,B$14:C$44,2,FALSE)&amp;(9*A78+6)))</f>
        <v/>
      </c>
      <c r="F78" s="39" t="str">
        <f t="shared" ref="F78:F141" ca="1" si="20">IF(OR(E78="",E78&lt;X$5,AF$5&lt;E78),"",
IF(WEEKDAY(E78,1)=1,"日",
IF(WEEKDAY(E78,1)=2,"月",
IF(WEEKDAY(E78,1)=3,"火",
IF(WEEKDAY(E78,1)=4,"水",
IF(WEEKDAY(E78,1)=5,"木",
IF(WEEKDAY(E78,1)=6,"金","土")))))))</f>
        <v/>
      </c>
      <c r="G78" s="48" t="str" cm="1">
        <f t="array" aca="1" ref="G78" ca="1">IF(F78="","",
IF(INDIRECT(VLOOKUP(B78,B$14:C$44,2,FALSE)&amp;(9*A78+8))="","",
INDIRECT(VLOOKUP(B78,B$14:C$44,2,FALSE)&amp;(9*A78+8))))</f>
        <v/>
      </c>
      <c r="H78" s="48" t="str" cm="1">
        <f t="array" aca="1" ref="H78" ca="1">IF(F78="","",
IF(INDIRECT(VLOOKUP(B78,B$14:C$44,2,FALSE)&amp;(9*A78+9))="","",
INDIRECT(VLOOKUP(B78,B$14:C$44,2,FALSE)&amp;(9*A78+9))))</f>
        <v/>
      </c>
      <c r="I78" s="43" t="str" cm="1">
        <f t="array" aca="1" ref="I78" ca="1">IF(F78="","",
IF(INDIRECT(VLOOKUP(B78,B$14:C$44,2,FALSE)&amp;(9*A78+10))="","",
INDIRECT(VLOOKUP(B78,B$14:C$44,2,FALSE)&amp;(9*A78+10))))</f>
        <v/>
      </c>
      <c r="J78" s="43" t="str" cm="1">
        <f t="array" aca="1" ref="J78" ca="1">IF(F78="","",
IF(INDIRECT(VLOOKUP(B78,B$14:C$44,2,FALSE)&amp;(9*A78+11))="","",
INDIRECT(VLOOKUP(B78,B$14:C$44,2,FALSE)&amp;(9*A78+11))))</f>
        <v/>
      </c>
      <c r="K78" s="46" t="str" cm="1">
        <f t="array" aca="1" ref="K78" ca="1">IF(F78="","",
IF(AND(OR(F78="土",F78="日"),J78="●"),"指定",
IF(INDIRECT(VLOOKUP(B78,B$14:C$44,2,FALSE)&amp;(9*A78+12))="","",
INDIRECT(VLOOKUP(B78,B$14:C$44,2,FALSE)&amp;(9*A78+12)))))</f>
        <v/>
      </c>
      <c r="L78" s="42" t="str">
        <f t="shared" ca="1" si="3"/>
        <v/>
      </c>
      <c r="M78" s="60" t="str">
        <f t="shared" ca="1" si="4"/>
        <v/>
      </c>
      <c r="N78" s="1" t="str">
        <f t="shared" ref="N78:N141" ca="1" si="21">IF(OR(E78="",F78=""),"",
YEAR(E78))</f>
        <v/>
      </c>
      <c r="O78" s="1" t="str">
        <f t="shared" ref="O78:O141" ca="1" si="22">IF(OR(E78="",F78=""),"",
MONTH(E78))</f>
        <v/>
      </c>
      <c r="U78" s="87"/>
      <c r="V78" s="88"/>
      <c r="W78" s="6" t="str">
        <f>IF($R77="","",DATE($R77,$S77,1))</f>
        <v/>
      </c>
      <c r="X78" s="6" t="str">
        <f>IF($R77="","",DATE($R77,$S77,2))</f>
        <v/>
      </c>
      <c r="Y78" s="6" t="str">
        <f>IF($R77="","",DATE($R77,$S77,3))</f>
        <v/>
      </c>
      <c r="Z78" s="6" t="str">
        <f>IF($R77="","",DATE($R77,$S77,4))</f>
        <v/>
      </c>
      <c r="AA78" s="6" t="str">
        <f>IF($R77="","",DATE($R77,$S77,5))</f>
        <v/>
      </c>
      <c r="AB78" s="6" t="str">
        <f>IF($R77="","",DATE($R77,$S77,6))</f>
        <v/>
      </c>
      <c r="AC78" s="6" t="str">
        <f>IF($R77="","",DATE($R77,$S77,7))</f>
        <v/>
      </c>
      <c r="AD78" s="6" t="str">
        <f>IF($R77="","",DATE($R77,$S77,8))</f>
        <v/>
      </c>
      <c r="AE78" s="6" t="str">
        <f>IF($R77="","",DATE($R77,$S77,9))</f>
        <v/>
      </c>
      <c r="AF78" s="6" t="str">
        <f>IF($R77="","",DATE($R77,$S77,10))</f>
        <v/>
      </c>
      <c r="AG78" s="6" t="str">
        <f>IF($R77="","",DATE($R77,$S77,11))</f>
        <v/>
      </c>
      <c r="AH78" s="6" t="str">
        <f>IF($R77="","",DATE($R77,$S77,12))</f>
        <v/>
      </c>
      <c r="AI78" s="6" t="str">
        <f>IF($R77="","",DATE($R77,$S77,13))</f>
        <v/>
      </c>
      <c r="AJ78" s="6" t="str">
        <f>IF($R77="","",DATE($R77,$S77,14))</f>
        <v/>
      </c>
      <c r="AK78" s="6" t="str">
        <f>IF($R77="","",DATE($R77,$S77,15))</f>
        <v/>
      </c>
      <c r="AL78" s="6" t="str">
        <f>IF($R77="","",DATE($R77,$S77,16))</f>
        <v/>
      </c>
      <c r="AM78" s="6" t="str">
        <f>IF($R77="","",DATE($R77,$S77,17))</f>
        <v/>
      </c>
      <c r="AN78" s="6" t="str">
        <f>IF($R77="","",DATE($R77,$S77,18))</f>
        <v/>
      </c>
      <c r="AO78" s="6" t="str">
        <f>IF($R77="","",DATE($R77,$S77,19))</f>
        <v/>
      </c>
      <c r="AP78" s="6" t="str">
        <f>IF($R77="","",DATE($R77,$S77,20))</f>
        <v/>
      </c>
      <c r="AQ78" s="6" t="str">
        <f>IF($R77="","",DATE($R77,$S77,21))</f>
        <v/>
      </c>
      <c r="AR78" s="6" t="str">
        <f>IF($R77="","",DATE($R77,$S77,22))</f>
        <v/>
      </c>
      <c r="AS78" s="6" t="str">
        <f>IF($R77="","",DATE($R77,$S77,23))</f>
        <v/>
      </c>
      <c r="AT78" s="6" t="str">
        <f>IF($R77="","",DATE($R77,$S77,24))</f>
        <v/>
      </c>
      <c r="AU78" s="6" t="str">
        <f>IF($R77="","",DATE($R77,$S77,25))</f>
        <v/>
      </c>
      <c r="AV78" s="6" t="str">
        <f>IF($R77="","",DATE($R77,$S77,26))</f>
        <v/>
      </c>
      <c r="AW78" s="6" t="str">
        <f>IF($R77="","",DATE($R77,$S77,27))</f>
        <v/>
      </c>
      <c r="AX78" s="6" t="str">
        <f>IF($R77="","",DATE($R77,$S77,28))</f>
        <v/>
      </c>
      <c r="AY78" s="6" t="str">
        <f>IF($R77="","",IF(MONTH(DATE($R77,$S77,29))=$S77,DATE($R77,$S77,29),""))</f>
        <v/>
      </c>
      <c r="AZ78" s="6" t="str">
        <f>IF($R77="","",IF(MONTH(DATE($R77,$S77,30))=$S77,DATE($R77,$S77,30),""))</f>
        <v/>
      </c>
      <c r="BA78" s="6" t="str">
        <f>IF($R77="","",IF(MONTH(DATE($R77,$S77,31))=$S77,DATE($R77,$S77,31),""))</f>
        <v/>
      </c>
      <c r="BB78" s="91" t="s">
        <v>19</v>
      </c>
      <c r="BC78" s="91" t="s">
        <v>31</v>
      </c>
      <c r="BD78" s="93" t="s">
        <v>32</v>
      </c>
      <c r="BE78" s="96" t="s">
        <v>33</v>
      </c>
      <c r="BF78" s="94" t="s">
        <v>34</v>
      </c>
      <c r="BG78" s="76" t="s">
        <v>25</v>
      </c>
    </row>
    <row r="79" spans="1:59" ht="20.25" customHeight="1" thickBot="1" x14ac:dyDescent="0.45">
      <c r="A79" s="1">
        <f t="shared" si="5"/>
        <v>3</v>
      </c>
      <c r="B79" s="1">
        <f t="shared" si="6"/>
        <v>4</v>
      </c>
      <c r="E79" s="39" t="str" cm="1">
        <f t="array" aca="1" ref="E79" ca="1">IF(INDIRECT(VLOOKUP(B79,B$14:C$44,2,FALSE)&amp;(9*A79+6))="","",
INDIRECT(VLOOKUP(B79,B$14:C$44,2,FALSE)&amp;(9*A79+6)))</f>
        <v/>
      </c>
      <c r="F79" s="39" t="str">
        <f t="shared" ca="1" si="20"/>
        <v/>
      </c>
      <c r="G79" s="48" t="str" cm="1">
        <f t="array" aca="1" ref="G79" ca="1">IF(F79="","",
IF(INDIRECT(VLOOKUP(B79,B$14:C$44,2,FALSE)&amp;(9*A79+8))="","",
INDIRECT(VLOOKUP(B79,B$14:C$44,2,FALSE)&amp;(9*A79+8))))</f>
        <v/>
      </c>
      <c r="H79" s="48" t="str" cm="1">
        <f t="array" aca="1" ref="H79" ca="1">IF(F79="","",
IF(INDIRECT(VLOOKUP(B79,B$14:C$44,2,FALSE)&amp;(9*A79+9))="","",
INDIRECT(VLOOKUP(B79,B$14:C$44,2,FALSE)&amp;(9*A79+9))))</f>
        <v/>
      </c>
      <c r="I79" s="43" t="str" cm="1">
        <f t="array" aca="1" ref="I79" ca="1">IF(F79="","",
IF(INDIRECT(VLOOKUP(B79,B$14:C$44,2,FALSE)&amp;(9*A79+10))="","",
INDIRECT(VLOOKUP(B79,B$14:C$44,2,FALSE)&amp;(9*A79+10))))</f>
        <v/>
      </c>
      <c r="J79" s="43" t="str" cm="1">
        <f t="array" aca="1" ref="J79" ca="1">IF(F79="","",
IF(INDIRECT(VLOOKUP(B79,B$14:C$44,2,FALSE)&amp;(9*A79+11))="","",
INDIRECT(VLOOKUP(B79,B$14:C$44,2,FALSE)&amp;(9*A79+11))))</f>
        <v/>
      </c>
      <c r="K79" s="46" t="str" cm="1">
        <f t="array" aca="1" ref="K79" ca="1">IF(F79="","",
IF(AND(OR(F79="土",F79="日"),J79="●"),"指定",
IF(INDIRECT(VLOOKUP(B79,B$14:C$44,2,FALSE)&amp;(9*A79+12))="","",
INDIRECT(VLOOKUP(B79,B$14:C$44,2,FALSE)&amp;(9*A79+12)))))</f>
        <v/>
      </c>
      <c r="L79" s="42" t="str">
        <f t="shared" ref="L79:L142" ca="1" si="23">IF(F79="","",
IF(I79="準","準備",
IF(I79="夏","夏休",
IF(I79="年","年末年始休",
IF(I79="製","工場製作",
IF(I79="片","片付",
IF(I79="事","事故",
IF(I79="災","災害",
IF(I79="他","その他",
IF(AND(F79&lt;&gt;"土",F79&lt;&gt;"日",J79="●",K79="振替"),"振替",
IF(AND(OR(F79="土",F79="日"),J79="●",K79="指定"),"閉所",
IF(AND(OR(F79="土",F79="日"),J79="",K79="事前"),"事前",
IF(AND(F79&lt;&gt;"土",F79&lt;&gt;"日",J79="●",K79=""),"閉所","")))))))))))))</f>
        <v/>
      </c>
      <c r="M79" s="60" t="str">
        <f t="shared" ref="M79:M142" ca="1" si="24">IFERROR(IF(VLOOKUP(E79,BJ:BL,3,FALSE)="〇","適",""),"")</f>
        <v/>
      </c>
      <c r="N79" s="1" t="str">
        <f t="shared" ca="1" si="21"/>
        <v/>
      </c>
      <c r="O79" s="1" t="str">
        <f t="shared" ca="1" si="22"/>
        <v/>
      </c>
      <c r="Q79" s="28" t="s">
        <v>35</v>
      </c>
      <c r="R79" s="28">
        <f ca="1">COUNTIFS(N:N,R77,O:O,S77,F:F,"土",G:G,"〇")+COUNTIFS(N:N,R77,O:O,S77,F:F,"日",G:G,"〇")</f>
        <v>0</v>
      </c>
      <c r="S79" s="28">
        <f ca="1">COUNTIFS(N:N,R77,O:O,S77,F:F,"土",I:I,"〇",L:L,"&lt;&gt;"&amp;"緊急")+COUNTIFS(N:N,R77,O:O,S77,F:F,"日",I:I,"〇",L:L,"&lt;&gt;"&amp;"緊急")</f>
        <v>0</v>
      </c>
      <c r="U79" s="89"/>
      <c r="V79" s="90"/>
      <c r="W79" s="9" t="str">
        <f>IFERROR(IF(WEEKDAY(W78,1)=1,"日",IF(WEEKDAY(W78,1)=2,"月",IF(WEEKDAY(W78,1)=3,"火",IF(WEEKDAY(W78,1)=4,"水",IF(WEEKDAY(W78,1)=5,"木",IF(WEEKDAY(W78,1)=6,"金","土")))))),"")</f>
        <v/>
      </c>
      <c r="X79" s="9" t="str">
        <f t="shared" ref="X79:AD79" si="25">IFERROR(IF(WEEKDAY(X78,1)=1,"日",IF(WEEKDAY(X78,1)=2,"月",IF(WEEKDAY(X78,1)=3,"火",IF(WEEKDAY(X78,1)=4,"水",IF(WEEKDAY(X78,1)=5,"木",IF(WEEKDAY(X78,1)=6,"金","土")))))),"")</f>
        <v/>
      </c>
      <c r="Y79" s="9" t="str">
        <f t="shared" si="25"/>
        <v/>
      </c>
      <c r="Z79" s="9" t="str">
        <f t="shared" si="25"/>
        <v/>
      </c>
      <c r="AA79" s="9" t="str">
        <f t="shared" si="25"/>
        <v/>
      </c>
      <c r="AB79" s="9" t="str">
        <f t="shared" si="25"/>
        <v/>
      </c>
      <c r="AC79" s="9" t="str">
        <f t="shared" si="25"/>
        <v/>
      </c>
      <c r="AD79" s="9" t="str">
        <f t="shared" si="25"/>
        <v/>
      </c>
      <c r="AE79" s="9" t="str">
        <f>IFERROR(IF(WEEKDAY(AE78,1)=1,"日",IF(WEEKDAY(AE78,1)=2,"月",IF(WEEKDAY(AE78,1)=3,"火",IF(WEEKDAY(AE78,1)=4,"水",IF(WEEKDAY(AE78,1)=5,"木",IF(WEEKDAY(AE78,1)=6,"金","土")))))),"")</f>
        <v/>
      </c>
      <c r="AF79" s="9" t="str">
        <f t="shared" ref="AF79:BA79" si="26">IFERROR(IF(WEEKDAY(AF78,1)=1,"日",IF(WEEKDAY(AF78,1)=2,"月",IF(WEEKDAY(AF78,1)=3,"火",IF(WEEKDAY(AF78,1)=4,"水",IF(WEEKDAY(AF78,1)=5,"木",IF(WEEKDAY(AF78,1)=6,"金","土")))))),"")</f>
        <v/>
      </c>
      <c r="AG79" s="9" t="str">
        <f t="shared" si="26"/>
        <v/>
      </c>
      <c r="AH79" s="9" t="str">
        <f t="shared" si="26"/>
        <v/>
      </c>
      <c r="AI79" s="9" t="str">
        <f t="shared" si="26"/>
        <v/>
      </c>
      <c r="AJ79" s="9" t="str">
        <f t="shared" si="26"/>
        <v/>
      </c>
      <c r="AK79" s="9" t="str">
        <f t="shared" si="26"/>
        <v/>
      </c>
      <c r="AL79" s="9" t="str">
        <f t="shared" si="26"/>
        <v/>
      </c>
      <c r="AM79" s="9" t="str">
        <f t="shared" si="26"/>
        <v/>
      </c>
      <c r="AN79" s="9" t="str">
        <f t="shared" si="26"/>
        <v/>
      </c>
      <c r="AO79" s="9" t="str">
        <f t="shared" si="26"/>
        <v/>
      </c>
      <c r="AP79" s="9" t="str">
        <f t="shared" si="26"/>
        <v/>
      </c>
      <c r="AQ79" s="9" t="str">
        <f t="shared" si="26"/>
        <v/>
      </c>
      <c r="AR79" s="9" t="str">
        <f t="shared" si="26"/>
        <v/>
      </c>
      <c r="AS79" s="9" t="str">
        <f t="shared" si="26"/>
        <v/>
      </c>
      <c r="AT79" s="9" t="str">
        <f t="shared" si="26"/>
        <v/>
      </c>
      <c r="AU79" s="9" t="str">
        <f t="shared" si="26"/>
        <v/>
      </c>
      <c r="AV79" s="9" t="str">
        <f t="shared" si="26"/>
        <v/>
      </c>
      <c r="AW79" s="9" t="str">
        <f t="shared" si="26"/>
        <v/>
      </c>
      <c r="AX79" s="9" t="str">
        <f t="shared" si="26"/>
        <v/>
      </c>
      <c r="AY79" s="9" t="str">
        <f t="shared" si="26"/>
        <v/>
      </c>
      <c r="AZ79" s="9" t="str">
        <f t="shared" si="26"/>
        <v/>
      </c>
      <c r="BA79" s="9" t="str">
        <f t="shared" si="26"/>
        <v/>
      </c>
      <c r="BB79" s="92"/>
      <c r="BC79" s="92"/>
      <c r="BD79" s="92"/>
      <c r="BE79" s="97"/>
      <c r="BF79" s="95"/>
      <c r="BG79" s="77"/>
    </row>
    <row r="80" spans="1:59" ht="20.25" customHeight="1" x14ac:dyDescent="0.4">
      <c r="A80" s="1">
        <f t="shared" ref="A80:A143" si="27">IF(B80=1,A79+1,A79)</f>
        <v>3</v>
      </c>
      <c r="B80" s="1">
        <f t="shared" ref="B80:B143" si="28">IF(B79=31,1,B79+1)</f>
        <v>5</v>
      </c>
      <c r="E80" s="39" t="str" cm="1">
        <f t="array" aca="1" ref="E80" ca="1">IF(INDIRECT(VLOOKUP(B80,B$14:C$44,2,FALSE)&amp;(9*A80+6))="","",
INDIRECT(VLOOKUP(B80,B$14:C$44,2,FALSE)&amp;(9*A80+6)))</f>
        <v/>
      </c>
      <c r="F80" s="39" t="str">
        <f t="shared" ca="1" si="20"/>
        <v/>
      </c>
      <c r="G80" s="48" t="str" cm="1">
        <f t="array" aca="1" ref="G80" ca="1">IF(F80="","",
IF(INDIRECT(VLOOKUP(B80,B$14:C$44,2,FALSE)&amp;(9*A80+8))="","",
INDIRECT(VLOOKUP(B80,B$14:C$44,2,FALSE)&amp;(9*A80+8))))</f>
        <v/>
      </c>
      <c r="H80" s="48" t="str" cm="1">
        <f t="array" aca="1" ref="H80" ca="1">IF(F80="","",
IF(INDIRECT(VLOOKUP(B80,B$14:C$44,2,FALSE)&amp;(9*A80+9))="","",
INDIRECT(VLOOKUP(B80,B$14:C$44,2,FALSE)&amp;(9*A80+9))))</f>
        <v/>
      </c>
      <c r="I80" s="43" t="str" cm="1">
        <f t="array" aca="1" ref="I80" ca="1">IF(F80="","",
IF(INDIRECT(VLOOKUP(B80,B$14:C$44,2,FALSE)&amp;(9*A80+10))="","",
INDIRECT(VLOOKUP(B80,B$14:C$44,2,FALSE)&amp;(9*A80+10))))</f>
        <v/>
      </c>
      <c r="J80" s="43" t="str" cm="1">
        <f t="array" aca="1" ref="J80" ca="1">IF(F80="","",
IF(INDIRECT(VLOOKUP(B80,B$14:C$44,2,FALSE)&amp;(9*A80+11))="","",
INDIRECT(VLOOKUP(B80,B$14:C$44,2,FALSE)&amp;(9*A80+11))))</f>
        <v/>
      </c>
      <c r="K80" s="46" t="str" cm="1">
        <f t="array" aca="1" ref="K80" ca="1">IF(F80="","",
IF(AND(OR(F80="土",F80="日"),J80="●"),"指定",
IF(INDIRECT(VLOOKUP(B80,B$14:C$44,2,FALSE)&amp;(9*A80+12))="","",
INDIRECT(VLOOKUP(B80,B$14:C$44,2,FALSE)&amp;(9*A80+12)))))</f>
        <v/>
      </c>
      <c r="L80" s="42" t="str">
        <f t="shared" ca="1" si="23"/>
        <v/>
      </c>
      <c r="M80" s="60" t="str">
        <f t="shared" ca="1" si="24"/>
        <v/>
      </c>
      <c r="N80" s="1" t="str">
        <f t="shared" ca="1" si="21"/>
        <v/>
      </c>
      <c r="O80" s="1" t="str">
        <f t="shared" ca="1" si="22"/>
        <v/>
      </c>
      <c r="Q80" s="28" t="s">
        <v>23</v>
      </c>
      <c r="R80" s="54">
        <f ca="1">COUNTIFS(N:N,R77,O:O,S77,G:G,"〇")</f>
        <v>0</v>
      </c>
      <c r="S80" s="54">
        <f ca="1">COUNTIFS(N:N,R77,O:O,S77,I:I,"〇",L:L,"&lt;&gt;"&amp;"緊急")</f>
        <v>0</v>
      </c>
      <c r="U80" s="78" t="s">
        <v>15</v>
      </c>
      <c r="V80" s="8" t="s">
        <v>36</v>
      </c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6">
        <f ca="1">R80</f>
        <v>0</v>
      </c>
      <c r="BC80" s="79">
        <f ca="1">IFERROR(R81/R80,0)</f>
        <v>0</v>
      </c>
      <c r="BD80" s="80" t="str">
        <f ca="1">R82</f>
        <v>対象外</v>
      </c>
      <c r="BE80" s="98"/>
      <c r="BF80" s="83"/>
      <c r="BG80" s="81" t="s">
        <v>37</v>
      </c>
    </row>
    <row r="81" spans="1:59" ht="20.25" customHeight="1" thickBot="1" x14ac:dyDescent="0.45">
      <c r="A81" s="1">
        <f t="shared" si="27"/>
        <v>3</v>
      </c>
      <c r="B81" s="1">
        <f t="shared" si="28"/>
        <v>6</v>
      </c>
      <c r="E81" s="39" t="str" cm="1">
        <f t="array" aca="1" ref="E81" ca="1">IF(INDIRECT(VLOOKUP(B81,B$14:C$44,2,FALSE)&amp;(9*A81+6))="","",
INDIRECT(VLOOKUP(B81,B$14:C$44,2,FALSE)&amp;(9*A81+6)))</f>
        <v/>
      </c>
      <c r="F81" s="39" t="str">
        <f t="shared" ca="1" si="20"/>
        <v/>
      </c>
      <c r="G81" s="48" t="str" cm="1">
        <f t="array" aca="1" ref="G81" ca="1">IF(F81="","",
IF(INDIRECT(VLOOKUP(B81,B$14:C$44,2,FALSE)&amp;(9*A81+8))="","",
INDIRECT(VLOOKUP(B81,B$14:C$44,2,FALSE)&amp;(9*A81+8))))</f>
        <v/>
      </c>
      <c r="H81" s="48" t="str" cm="1">
        <f t="array" aca="1" ref="H81" ca="1">IF(F81="","",
IF(INDIRECT(VLOOKUP(B81,B$14:C$44,2,FALSE)&amp;(9*A81+9))="","",
INDIRECT(VLOOKUP(B81,B$14:C$44,2,FALSE)&amp;(9*A81+9))))</f>
        <v/>
      </c>
      <c r="I81" s="43" t="str" cm="1">
        <f t="array" aca="1" ref="I81" ca="1">IF(F81="","",
IF(INDIRECT(VLOOKUP(B81,B$14:C$44,2,FALSE)&amp;(9*A81+10))="","",
INDIRECT(VLOOKUP(B81,B$14:C$44,2,FALSE)&amp;(9*A81+10))))</f>
        <v/>
      </c>
      <c r="J81" s="43" t="str" cm="1">
        <f t="array" aca="1" ref="J81" ca="1">IF(F81="","",
IF(INDIRECT(VLOOKUP(B81,B$14:C$44,2,FALSE)&amp;(9*A81+11))="","",
INDIRECT(VLOOKUP(B81,B$14:C$44,2,FALSE)&amp;(9*A81+11))))</f>
        <v/>
      </c>
      <c r="K81" s="46" t="str" cm="1">
        <f t="array" aca="1" ref="K81" ca="1">IF(F81="","",
IF(AND(OR(F81="土",F81="日"),J81="●"),"指定",
IF(INDIRECT(VLOOKUP(B81,B$14:C$44,2,FALSE)&amp;(9*A81+12))="","",
INDIRECT(VLOOKUP(B81,B$14:C$44,2,FALSE)&amp;(9*A81+12)))))</f>
        <v/>
      </c>
      <c r="L81" s="42" t="str">
        <f t="shared" ca="1" si="23"/>
        <v/>
      </c>
      <c r="M81" s="60" t="str">
        <f t="shared" ca="1" si="24"/>
        <v/>
      </c>
      <c r="N81" s="1" t="str">
        <f t="shared" ca="1" si="21"/>
        <v/>
      </c>
      <c r="O81" s="1" t="str">
        <f t="shared" ca="1" si="22"/>
        <v/>
      </c>
      <c r="Q81" s="28" t="s">
        <v>24</v>
      </c>
      <c r="R81" s="28">
        <f ca="1">COUNTIFS(N:N,R77,O:O,S77,H:H,"●")+COUNTIFS(N:N,R77,O:O,S77,H:H,"〇")</f>
        <v>0</v>
      </c>
      <c r="S81" s="28">
        <f ca="1">COUNTIFS(N:N,R77,O:O,S77,J:J,"●",L:L,"&lt;&gt;"&amp;"緊急")</f>
        <v>0</v>
      </c>
      <c r="U81" s="69"/>
      <c r="V81" s="3" t="s">
        <v>38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5"/>
      <c r="BB81" s="3">
        <f ca="1">R81</f>
        <v>0</v>
      </c>
      <c r="BC81" s="71"/>
      <c r="BD81" s="73"/>
      <c r="BE81" s="99"/>
      <c r="BF81" s="84"/>
      <c r="BG81" s="82"/>
    </row>
    <row r="82" spans="1:59" ht="20.25" customHeight="1" thickTop="1" x14ac:dyDescent="0.4">
      <c r="A82" s="1">
        <f t="shared" si="27"/>
        <v>3</v>
      </c>
      <c r="B82" s="1">
        <f t="shared" si="28"/>
        <v>7</v>
      </c>
      <c r="E82" s="39" t="str" cm="1">
        <f t="array" aca="1" ref="E82" ca="1">IF(INDIRECT(VLOOKUP(B82,B$14:C$44,2,FALSE)&amp;(9*A82+6))="","",
INDIRECT(VLOOKUP(B82,B$14:C$44,2,FALSE)&amp;(9*A82+6)))</f>
        <v/>
      </c>
      <c r="F82" s="39" t="str">
        <f t="shared" ca="1" si="20"/>
        <v/>
      </c>
      <c r="G82" s="48" t="str" cm="1">
        <f t="array" aca="1" ref="G82" ca="1">IF(F82="","",
IF(INDIRECT(VLOOKUP(B82,B$14:C$44,2,FALSE)&amp;(9*A82+8))="","",
INDIRECT(VLOOKUP(B82,B$14:C$44,2,FALSE)&amp;(9*A82+8))))</f>
        <v/>
      </c>
      <c r="H82" s="48" t="str" cm="1">
        <f t="array" aca="1" ref="H82" ca="1">IF(F82="","",
IF(INDIRECT(VLOOKUP(B82,B$14:C$44,2,FALSE)&amp;(9*A82+9))="","",
INDIRECT(VLOOKUP(B82,B$14:C$44,2,FALSE)&amp;(9*A82+9))))</f>
        <v/>
      </c>
      <c r="I82" s="43" t="str" cm="1">
        <f t="array" aca="1" ref="I82" ca="1">IF(F82="","",
IF(INDIRECT(VLOOKUP(B82,B$14:C$44,2,FALSE)&amp;(9*A82+10))="","",
INDIRECT(VLOOKUP(B82,B$14:C$44,2,FALSE)&amp;(9*A82+10))))</f>
        <v/>
      </c>
      <c r="J82" s="43" t="str" cm="1">
        <f t="array" aca="1" ref="J82" ca="1">IF(F82="","",
IF(INDIRECT(VLOOKUP(B82,B$14:C$44,2,FALSE)&amp;(9*A82+11))="","",
INDIRECT(VLOOKUP(B82,B$14:C$44,2,FALSE)&amp;(9*A82+11))))</f>
        <v/>
      </c>
      <c r="K82" s="46" t="str" cm="1">
        <f t="array" aca="1" ref="K82" ca="1">IF(F82="","",
IF(AND(OR(F82="土",F82="日"),J82="●"),"指定",
IF(INDIRECT(VLOOKUP(B82,B$14:C$44,2,FALSE)&amp;(9*A82+12))="","",
INDIRECT(VLOOKUP(B82,B$14:C$44,2,FALSE)&amp;(9*A82+12)))))</f>
        <v/>
      </c>
      <c r="L82" s="42" t="str">
        <f t="shared" ca="1" si="23"/>
        <v/>
      </c>
      <c r="M82" s="60" t="str">
        <f t="shared" ca="1" si="24"/>
        <v/>
      </c>
      <c r="N82" s="1" t="str">
        <f t="shared" ca="1" si="21"/>
        <v/>
      </c>
      <c r="O82" s="1" t="str">
        <f t="shared" ca="1" si="22"/>
        <v/>
      </c>
      <c r="Q82" s="28" t="s">
        <v>3</v>
      </c>
      <c r="R82" s="30" t="str">
        <f ca="1">IF(AND(R80=0,R81=0),"対象外",
IF(R79=0,"対象外",
IF(AND(R79/R80&lt;0.285,R81&gt;=R79),"〇",
IF(R81/R80&gt;=0.285,"〇",
"×"))))</f>
        <v>対象外</v>
      </c>
      <c r="S82" s="30" t="str">
        <f ca="1">IF(AND(S80=0,S81=0),"対象外",
IF(S79=0,"対象外",
IF(AND(S79/S80&lt;0.285,S81&gt;=S79),"〇",
IF(S81/S80&gt;=0.285,"〇",
"×"))))</f>
        <v>対象外</v>
      </c>
      <c r="U82" s="68" t="s">
        <v>16</v>
      </c>
      <c r="V82" s="4" t="s">
        <v>36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52">
        <f ca="1">S80</f>
        <v>0</v>
      </c>
      <c r="BC82" s="70">
        <f ca="1">IFERROR(S81/S80,0)</f>
        <v>0</v>
      </c>
      <c r="BD82" s="72" t="str">
        <f ca="1">S82</f>
        <v>対象外</v>
      </c>
      <c r="BE82" s="100" t="str">
        <f ca="1">S84</f>
        <v>対象外</v>
      </c>
      <c r="BF82" s="85" t="str">
        <f ca="1">S83</f>
        <v>－</v>
      </c>
      <c r="BG82" s="74" t="s">
        <v>39</v>
      </c>
    </row>
    <row r="83" spans="1:59" ht="20.25" customHeight="1" thickBot="1" x14ac:dyDescent="0.45">
      <c r="A83" s="1">
        <f t="shared" si="27"/>
        <v>3</v>
      </c>
      <c r="B83" s="1">
        <f t="shared" si="28"/>
        <v>8</v>
      </c>
      <c r="E83" s="39" t="str" cm="1">
        <f t="array" aca="1" ref="E83" ca="1">IF(INDIRECT(VLOOKUP(B83,B$14:C$44,2,FALSE)&amp;(9*A83+6))="","",
INDIRECT(VLOOKUP(B83,B$14:C$44,2,FALSE)&amp;(9*A83+6)))</f>
        <v/>
      </c>
      <c r="F83" s="39" t="str">
        <f t="shared" ca="1" si="20"/>
        <v/>
      </c>
      <c r="G83" s="48" t="str" cm="1">
        <f t="array" aca="1" ref="G83" ca="1">IF(F83="","",
IF(INDIRECT(VLOOKUP(B83,B$14:C$44,2,FALSE)&amp;(9*A83+8))="","",
INDIRECT(VLOOKUP(B83,B$14:C$44,2,FALSE)&amp;(9*A83+8))))</f>
        <v/>
      </c>
      <c r="H83" s="48" t="str" cm="1">
        <f t="array" aca="1" ref="H83" ca="1">IF(F83="","",
IF(INDIRECT(VLOOKUP(B83,B$14:C$44,2,FALSE)&amp;(9*A83+9))="","",
INDIRECT(VLOOKUP(B83,B$14:C$44,2,FALSE)&amp;(9*A83+9))))</f>
        <v/>
      </c>
      <c r="I83" s="43" t="str" cm="1">
        <f t="array" aca="1" ref="I83" ca="1">IF(F83="","",
IF(INDIRECT(VLOOKUP(B83,B$14:C$44,2,FALSE)&amp;(9*A83+10))="","",
INDIRECT(VLOOKUP(B83,B$14:C$44,2,FALSE)&amp;(9*A83+10))))</f>
        <v/>
      </c>
      <c r="J83" s="43" t="str" cm="1">
        <f t="array" aca="1" ref="J83" ca="1">IF(F83="","",
IF(INDIRECT(VLOOKUP(B83,B$14:C$44,2,FALSE)&amp;(9*A83+11))="","",
INDIRECT(VLOOKUP(B83,B$14:C$44,2,FALSE)&amp;(9*A83+11))))</f>
        <v/>
      </c>
      <c r="K83" s="46" t="str" cm="1">
        <f t="array" aca="1" ref="K83" ca="1">IF(F83="","",
IF(AND(OR(F83="土",F83="日"),J83="●"),"指定",
IF(INDIRECT(VLOOKUP(B83,B$14:C$44,2,FALSE)&amp;(9*A83+12))="","",
INDIRECT(VLOOKUP(B83,B$14:C$44,2,FALSE)&amp;(9*A83+12)))))</f>
        <v/>
      </c>
      <c r="L83" s="42" t="str">
        <f t="shared" ca="1" si="23"/>
        <v/>
      </c>
      <c r="M83" s="60" t="str">
        <f t="shared" ca="1" si="24"/>
        <v/>
      </c>
      <c r="N83" s="1" t="str">
        <f t="shared" ca="1" si="21"/>
        <v/>
      </c>
      <c r="O83" s="1" t="str">
        <f t="shared" ca="1" si="22"/>
        <v/>
      </c>
      <c r="Q83" s="28" t="s">
        <v>40</v>
      </c>
      <c r="R83" s="30"/>
      <c r="S83" s="30" t="str">
        <f ca="1">IF(S82="対象外","－",
IF(S82="×","×",
IF(COUNTIFS(N:N,R77,O:O,S77,F:F,"土",I:I,"〇")+COUNTIFS(N:N,R77,O:O,S77,F:F,"日",I:I,"〇")=COUNTIFS(N:N,R77,O:O,S77,F:F,"土",I:I,"〇",J:J,"●",K:K,"&lt;&gt;"&amp;"事前")+COUNTIFS(N:N,R77,O:O,S77,F:F,"日",I:I,"〇",J:J,"●",K:K,"&lt;&gt;"&amp;"事前")+COUNTIFS(N:N,R77,O:O,S77,F:F,"土",I:I,"〇",J:J,"",K:K,"事前",M:M,"適")+COUNTIFS(N:N,R77,O:O,S77,F:F,"日",I:I,"〇",J:J,"",K:K,"事前",M:M,"適"),"〇",
"×")))</f>
        <v>－</v>
      </c>
      <c r="U83" s="69"/>
      <c r="V83" s="3" t="s">
        <v>38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5"/>
      <c r="BB83" s="3">
        <f ca="1">S81</f>
        <v>0</v>
      </c>
      <c r="BC83" s="71"/>
      <c r="BD83" s="73"/>
      <c r="BE83" s="101"/>
      <c r="BF83" s="86"/>
      <c r="BG83" s="75"/>
    </row>
    <row r="84" spans="1:59" ht="42" customHeight="1" thickTop="1" thickBot="1" x14ac:dyDescent="0.45">
      <c r="A84" s="1">
        <f t="shared" si="27"/>
        <v>3</v>
      </c>
      <c r="B84" s="1">
        <f t="shared" si="28"/>
        <v>9</v>
      </c>
      <c r="E84" s="39" t="str" cm="1">
        <f t="array" aca="1" ref="E84" ca="1">IF(INDIRECT(VLOOKUP(B84,B$14:C$44,2,FALSE)&amp;(9*A84+6))="","",
INDIRECT(VLOOKUP(B84,B$14:C$44,2,FALSE)&amp;(9*A84+6)))</f>
        <v/>
      </c>
      <c r="F84" s="39" t="str">
        <f t="shared" ca="1" si="20"/>
        <v/>
      </c>
      <c r="G84" s="48" t="str" cm="1">
        <f t="array" aca="1" ref="G84" ca="1">IF(F84="","",
IF(INDIRECT(VLOOKUP(B84,B$14:C$44,2,FALSE)&amp;(9*A84+8))="","",
INDIRECT(VLOOKUP(B84,B$14:C$44,2,FALSE)&amp;(9*A84+8))))</f>
        <v/>
      </c>
      <c r="H84" s="48" t="str" cm="1">
        <f t="array" aca="1" ref="H84" ca="1">IF(F84="","",
IF(INDIRECT(VLOOKUP(B84,B$14:C$44,2,FALSE)&amp;(9*A84+9))="","",
INDIRECT(VLOOKUP(B84,B$14:C$44,2,FALSE)&amp;(9*A84+9))))</f>
        <v/>
      </c>
      <c r="I84" s="43" t="str" cm="1">
        <f t="array" aca="1" ref="I84" ca="1">IF(F84="","",
IF(INDIRECT(VLOOKUP(B84,B$14:C$44,2,FALSE)&amp;(9*A84+10))="","",
INDIRECT(VLOOKUP(B84,B$14:C$44,2,FALSE)&amp;(9*A84+10))))</f>
        <v/>
      </c>
      <c r="J84" s="43" t="str" cm="1">
        <f t="array" aca="1" ref="J84" ca="1">IF(F84="","",
IF(INDIRECT(VLOOKUP(B84,B$14:C$44,2,FALSE)&amp;(9*A84+11))="","",
INDIRECT(VLOOKUP(B84,B$14:C$44,2,FALSE)&amp;(9*A84+11))))</f>
        <v/>
      </c>
      <c r="K84" s="46" t="str" cm="1">
        <f t="array" aca="1" ref="K84" ca="1">IF(F84="","",
IF(AND(OR(F84="土",F84="日"),J84="●"),"指定",
IF(INDIRECT(VLOOKUP(B84,B$14:C$44,2,FALSE)&amp;(9*A84+12))="","",
INDIRECT(VLOOKUP(B84,B$14:C$44,2,FALSE)&amp;(9*A84+12)))))</f>
        <v/>
      </c>
      <c r="L84" s="42" t="str">
        <f t="shared" ca="1" si="23"/>
        <v/>
      </c>
      <c r="M84" s="60" t="str">
        <f t="shared" ca="1" si="24"/>
        <v/>
      </c>
      <c r="N84" s="1" t="str">
        <f t="shared" ca="1" si="21"/>
        <v/>
      </c>
      <c r="O84" s="1" t="str">
        <f t="shared" ca="1" si="22"/>
        <v/>
      </c>
      <c r="Q84" s="31" t="s">
        <v>41</v>
      </c>
      <c r="S84" s="51" t="str">
        <f ca="1">IF(S82="対象外","対象外",S83)</f>
        <v>対象外</v>
      </c>
      <c r="U84" s="13" t="s">
        <v>25</v>
      </c>
      <c r="V84" s="10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32"/>
      <c r="BB84" s="14"/>
      <c r="BC84" s="15"/>
      <c r="BD84" s="15"/>
      <c r="BE84" s="15"/>
      <c r="BF84" s="16"/>
      <c r="BG84" s="53" t="s">
        <v>42</v>
      </c>
    </row>
    <row r="85" spans="1:59" ht="20.25" customHeight="1" x14ac:dyDescent="0.4">
      <c r="A85" s="1">
        <f t="shared" si="27"/>
        <v>3</v>
      </c>
      <c r="B85" s="1">
        <f t="shared" si="28"/>
        <v>10</v>
      </c>
      <c r="E85" s="39" t="str" cm="1">
        <f t="array" aca="1" ref="E85" ca="1">IF(INDIRECT(VLOOKUP(B85,B$14:C$44,2,FALSE)&amp;(9*A85+6))="","",
INDIRECT(VLOOKUP(B85,B$14:C$44,2,FALSE)&amp;(9*A85+6)))</f>
        <v/>
      </c>
      <c r="F85" s="39" t="str">
        <f t="shared" ca="1" si="20"/>
        <v/>
      </c>
      <c r="G85" s="48" t="str" cm="1">
        <f t="array" aca="1" ref="G85" ca="1">IF(F85="","",
IF(INDIRECT(VLOOKUP(B85,B$14:C$44,2,FALSE)&amp;(9*A85+8))="","",
INDIRECT(VLOOKUP(B85,B$14:C$44,2,FALSE)&amp;(9*A85+8))))</f>
        <v/>
      </c>
      <c r="H85" s="48" t="str" cm="1">
        <f t="array" aca="1" ref="H85" ca="1">IF(F85="","",
IF(INDIRECT(VLOOKUP(B85,B$14:C$44,2,FALSE)&amp;(9*A85+9))="","",
INDIRECT(VLOOKUP(B85,B$14:C$44,2,FALSE)&amp;(9*A85+9))))</f>
        <v/>
      </c>
      <c r="I85" s="43" t="str" cm="1">
        <f t="array" aca="1" ref="I85" ca="1">IF(F85="","",
IF(INDIRECT(VLOOKUP(B85,B$14:C$44,2,FALSE)&amp;(9*A85+10))="","",
INDIRECT(VLOOKUP(B85,B$14:C$44,2,FALSE)&amp;(9*A85+10))))</f>
        <v/>
      </c>
      <c r="J85" s="43" t="str" cm="1">
        <f t="array" aca="1" ref="J85" ca="1">IF(F85="","",
IF(INDIRECT(VLOOKUP(B85,B$14:C$44,2,FALSE)&amp;(9*A85+11))="","",
INDIRECT(VLOOKUP(B85,B$14:C$44,2,FALSE)&amp;(9*A85+11))))</f>
        <v/>
      </c>
      <c r="K85" s="46" t="str" cm="1">
        <f t="array" aca="1" ref="K85" ca="1">IF(F85="","",
IF(AND(OR(F85="土",F85="日"),J85="●"),"指定",
IF(INDIRECT(VLOOKUP(B85,B$14:C$44,2,FALSE)&amp;(9*A85+12))="","",
INDIRECT(VLOOKUP(B85,B$14:C$44,2,FALSE)&amp;(9*A85+12)))))</f>
        <v/>
      </c>
      <c r="L85" s="42" t="str">
        <f t="shared" ca="1" si="23"/>
        <v/>
      </c>
      <c r="M85" s="60" t="str">
        <f t="shared" ca="1" si="24"/>
        <v/>
      </c>
      <c r="N85" s="1" t="str">
        <f t="shared" ca="1" si="21"/>
        <v/>
      </c>
      <c r="O85" s="1" t="str">
        <f t="shared" ca="1" si="22"/>
        <v/>
      </c>
    </row>
    <row r="86" spans="1:59" ht="20.25" customHeight="1" thickBot="1" x14ac:dyDescent="0.45">
      <c r="A86" s="1">
        <f t="shared" si="27"/>
        <v>3</v>
      </c>
      <c r="B86" s="1">
        <f t="shared" si="28"/>
        <v>11</v>
      </c>
      <c r="E86" s="39" t="str" cm="1">
        <f t="array" aca="1" ref="E86" ca="1">IF(INDIRECT(VLOOKUP(B86,B$14:C$44,2,FALSE)&amp;(9*A86+6))="","",
INDIRECT(VLOOKUP(B86,B$14:C$44,2,FALSE)&amp;(9*A86+6)))</f>
        <v/>
      </c>
      <c r="F86" s="39" t="str">
        <f t="shared" ca="1" si="20"/>
        <v/>
      </c>
      <c r="G86" s="48" t="str" cm="1">
        <f t="array" aca="1" ref="G86" ca="1">IF(F86="","",
IF(INDIRECT(VLOOKUP(B86,B$14:C$44,2,FALSE)&amp;(9*A86+8))="","",
INDIRECT(VLOOKUP(B86,B$14:C$44,2,FALSE)&amp;(9*A86+8))))</f>
        <v/>
      </c>
      <c r="H86" s="48" t="str" cm="1">
        <f t="array" aca="1" ref="H86" ca="1">IF(F86="","",
IF(INDIRECT(VLOOKUP(B86,B$14:C$44,2,FALSE)&amp;(9*A86+9))="","",
INDIRECT(VLOOKUP(B86,B$14:C$44,2,FALSE)&amp;(9*A86+9))))</f>
        <v/>
      </c>
      <c r="I86" s="43" t="str" cm="1">
        <f t="array" aca="1" ref="I86" ca="1">IF(F86="","",
IF(INDIRECT(VLOOKUP(B86,B$14:C$44,2,FALSE)&amp;(9*A86+10))="","",
INDIRECT(VLOOKUP(B86,B$14:C$44,2,FALSE)&amp;(9*A86+10))))</f>
        <v/>
      </c>
      <c r="J86" s="43" t="str" cm="1">
        <f t="array" aca="1" ref="J86" ca="1">IF(F86="","",
IF(INDIRECT(VLOOKUP(B86,B$14:C$44,2,FALSE)&amp;(9*A86+11))="","",
INDIRECT(VLOOKUP(B86,B$14:C$44,2,FALSE)&amp;(9*A86+11))))</f>
        <v/>
      </c>
      <c r="K86" s="46" t="str" cm="1">
        <f t="array" aca="1" ref="K86" ca="1">IF(F86="","",
IF(AND(OR(F86="土",F86="日"),J86="●"),"指定",
IF(INDIRECT(VLOOKUP(B86,B$14:C$44,2,FALSE)&amp;(9*A86+12))="","",
INDIRECT(VLOOKUP(B86,B$14:C$44,2,FALSE)&amp;(9*A86+12)))))</f>
        <v/>
      </c>
      <c r="L86" s="42" t="str">
        <f t="shared" ca="1" si="23"/>
        <v/>
      </c>
      <c r="M86" s="60" t="str">
        <f t="shared" ca="1" si="24"/>
        <v/>
      </c>
      <c r="N86" s="1" t="str">
        <f t="shared" ca="1" si="21"/>
        <v/>
      </c>
      <c r="O86" s="1" t="str">
        <f t="shared" ca="1" si="22"/>
        <v/>
      </c>
      <c r="Q86" s="28" t="s">
        <v>30</v>
      </c>
      <c r="R86" s="28" t="str">
        <f>IF(R77="","",
IF(S86=1,R77+1,R77))</f>
        <v/>
      </c>
      <c r="S86" s="51" t="str">
        <f>IF(S77="","",
IF(S77=12,1,S77+1))</f>
        <v/>
      </c>
      <c r="U86" s="38" t="str">
        <f>IF(R86="","",
DATE(R86,S86,1))</f>
        <v/>
      </c>
      <c r="W86" s="2"/>
    </row>
    <row r="87" spans="1:59" ht="20.25" customHeight="1" x14ac:dyDescent="0.4">
      <c r="A87" s="1">
        <f t="shared" si="27"/>
        <v>3</v>
      </c>
      <c r="B87" s="1">
        <f t="shared" si="28"/>
        <v>12</v>
      </c>
      <c r="E87" s="39" t="str" cm="1">
        <f t="array" aca="1" ref="E87" ca="1">IF(INDIRECT(VLOOKUP(B87,B$14:C$44,2,FALSE)&amp;(9*A87+6))="","",
INDIRECT(VLOOKUP(B87,B$14:C$44,2,FALSE)&amp;(9*A87+6)))</f>
        <v/>
      </c>
      <c r="F87" s="39" t="str">
        <f t="shared" ca="1" si="20"/>
        <v/>
      </c>
      <c r="G87" s="48" t="str" cm="1">
        <f t="array" aca="1" ref="G87" ca="1">IF(F87="","",
IF(INDIRECT(VLOOKUP(B87,B$14:C$44,2,FALSE)&amp;(9*A87+8))="","",
INDIRECT(VLOOKUP(B87,B$14:C$44,2,FALSE)&amp;(9*A87+8))))</f>
        <v/>
      </c>
      <c r="H87" s="48" t="str" cm="1">
        <f t="array" aca="1" ref="H87" ca="1">IF(F87="","",
IF(INDIRECT(VLOOKUP(B87,B$14:C$44,2,FALSE)&amp;(9*A87+9))="","",
INDIRECT(VLOOKUP(B87,B$14:C$44,2,FALSE)&amp;(9*A87+9))))</f>
        <v/>
      </c>
      <c r="I87" s="43" t="str" cm="1">
        <f t="array" aca="1" ref="I87" ca="1">IF(F87="","",
IF(INDIRECT(VLOOKUP(B87,B$14:C$44,2,FALSE)&amp;(9*A87+10))="","",
INDIRECT(VLOOKUP(B87,B$14:C$44,2,FALSE)&amp;(9*A87+10))))</f>
        <v/>
      </c>
      <c r="J87" s="43" t="str" cm="1">
        <f t="array" aca="1" ref="J87" ca="1">IF(F87="","",
IF(INDIRECT(VLOOKUP(B87,B$14:C$44,2,FALSE)&amp;(9*A87+11))="","",
INDIRECT(VLOOKUP(B87,B$14:C$44,2,FALSE)&amp;(9*A87+11))))</f>
        <v/>
      </c>
      <c r="K87" s="46" t="str" cm="1">
        <f t="array" aca="1" ref="K87" ca="1">IF(F87="","",
IF(AND(OR(F87="土",F87="日"),J87="●"),"指定",
IF(INDIRECT(VLOOKUP(B87,B$14:C$44,2,FALSE)&amp;(9*A87+12))="","",
INDIRECT(VLOOKUP(B87,B$14:C$44,2,FALSE)&amp;(9*A87+12)))))</f>
        <v/>
      </c>
      <c r="L87" s="42" t="str">
        <f t="shared" ca="1" si="23"/>
        <v/>
      </c>
      <c r="M87" s="60" t="str">
        <f t="shared" ca="1" si="24"/>
        <v/>
      </c>
      <c r="N87" s="1" t="str">
        <f t="shared" ca="1" si="21"/>
        <v/>
      </c>
      <c r="O87" s="1" t="str">
        <f t="shared" ca="1" si="22"/>
        <v/>
      </c>
      <c r="U87" s="87"/>
      <c r="V87" s="88"/>
      <c r="W87" s="6" t="str">
        <f>IF($R86="","",DATE($R86,$S86,1))</f>
        <v/>
      </c>
      <c r="X87" s="6" t="str">
        <f>IF($R86="","",DATE($R86,$S86,2))</f>
        <v/>
      </c>
      <c r="Y87" s="6" t="str">
        <f>IF($R86="","",DATE($R86,$S86,3))</f>
        <v/>
      </c>
      <c r="Z87" s="6" t="str">
        <f>IF($R86="","",DATE($R86,$S86,4))</f>
        <v/>
      </c>
      <c r="AA87" s="6" t="str">
        <f>IF($R86="","",DATE($R86,$S86,5))</f>
        <v/>
      </c>
      <c r="AB87" s="6" t="str">
        <f>IF($R86="","",DATE($R86,$S86,6))</f>
        <v/>
      </c>
      <c r="AC87" s="6" t="str">
        <f>IF($R86="","",DATE($R86,$S86,7))</f>
        <v/>
      </c>
      <c r="AD87" s="6" t="str">
        <f>IF($R86="","",DATE($R86,$S86,8))</f>
        <v/>
      </c>
      <c r="AE87" s="6" t="str">
        <f>IF($R86="","",DATE($R86,$S86,9))</f>
        <v/>
      </c>
      <c r="AF87" s="6" t="str">
        <f>IF($R86="","",DATE($R86,$S86,10))</f>
        <v/>
      </c>
      <c r="AG87" s="6" t="str">
        <f>IF($R86="","",DATE($R86,$S86,11))</f>
        <v/>
      </c>
      <c r="AH87" s="6" t="str">
        <f>IF($R86="","",DATE($R86,$S86,12))</f>
        <v/>
      </c>
      <c r="AI87" s="6" t="str">
        <f>IF($R86="","",DATE($R86,$S86,13))</f>
        <v/>
      </c>
      <c r="AJ87" s="6" t="str">
        <f>IF($R86="","",DATE($R86,$S86,14))</f>
        <v/>
      </c>
      <c r="AK87" s="6" t="str">
        <f>IF($R86="","",DATE($R86,$S86,15))</f>
        <v/>
      </c>
      <c r="AL87" s="6" t="str">
        <f>IF($R86="","",DATE($R86,$S86,16))</f>
        <v/>
      </c>
      <c r="AM87" s="6" t="str">
        <f>IF($R86="","",DATE($R86,$S86,17))</f>
        <v/>
      </c>
      <c r="AN87" s="6" t="str">
        <f>IF($R86="","",DATE($R86,$S86,18))</f>
        <v/>
      </c>
      <c r="AO87" s="6" t="str">
        <f>IF($R86="","",DATE($R86,$S86,19))</f>
        <v/>
      </c>
      <c r="AP87" s="6" t="str">
        <f>IF($R86="","",DATE($R86,$S86,20))</f>
        <v/>
      </c>
      <c r="AQ87" s="6" t="str">
        <f>IF($R86="","",DATE($R86,$S86,21))</f>
        <v/>
      </c>
      <c r="AR87" s="6" t="str">
        <f>IF($R86="","",DATE($R86,$S86,22))</f>
        <v/>
      </c>
      <c r="AS87" s="6" t="str">
        <f>IF($R86="","",DATE($R86,$S86,23))</f>
        <v/>
      </c>
      <c r="AT87" s="6" t="str">
        <f>IF($R86="","",DATE($R86,$S86,24))</f>
        <v/>
      </c>
      <c r="AU87" s="6" t="str">
        <f>IF($R86="","",DATE($R86,$S86,25))</f>
        <v/>
      </c>
      <c r="AV87" s="6" t="str">
        <f>IF($R86="","",DATE($R86,$S86,26))</f>
        <v/>
      </c>
      <c r="AW87" s="6" t="str">
        <f>IF($R86="","",DATE($R86,$S86,27))</f>
        <v/>
      </c>
      <c r="AX87" s="6" t="str">
        <f>IF($R86="","",DATE($R86,$S86,28))</f>
        <v/>
      </c>
      <c r="AY87" s="6" t="str">
        <f>IF($R86="","",IF(MONTH(DATE($R86,$S86,29))=$S86,DATE($R86,$S86,29),""))</f>
        <v/>
      </c>
      <c r="AZ87" s="6" t="str">
        <f>IF($R86="","",IF(MONTH(DATE($R86,$S86,30))=$S86,DATE($R86,$S86,30),""))</f>
        <v/>
      </c>
      <c r="BA87" s="6" t="str">
        <f>IF($R86="","",IF(MONTH(DATE($R86,$S86,31))=$S86,DATE($R86,$S86,31),""))</f>
        <v/>
      </c>
      <c r="BB87" s="91" t="s">
        <v>19</v>
      </c>
      <c r="BC87" s="91" t="s">
        <v>31</v>
      </c>
      <c r="BD87" s="93" t="s">
        <v>32</v>
      </c>
      <c r="BE87" s="96" t="s">
        <v>33</v>
      </c>
      <c r="BF87" s="94" t="s">
        <v>34</v>
      </c>
      <c r="BG87" s="76" t="s">
        <v>25</v>
      </c>
    </row>
    <row r="88" spans="1:59" ht="20.25" customHeight="1" thickBot="1" x14ac:dyDescent="0.45">
      <c r="A88" s="1">
        <f t="shared" si="27"/>
        <v>3</v>
      </c>
      <c r="B88" s="1">
        <f t="shared" si="28"/>
        <v>13</v>
      </c>
      <c r="E88" s="39" t="str" cm="1">
        <f t="array" aca="1" ref="E88" ca="1">IF(INDIRECT(VLOOKUP(B88,B$14:C$44,2,FALSE)&amp;(9*A88+6))="","",
INDIRECT(VLOOKUP(B88,B$14:C$44,2,FALSE)&amp;(9*A88+6)))</f>
        <v/>
      </c>
      <c r="F88" s="39" t="str">
        <f t="shared" ca="1" si="20"/>
        <v/>
      </c>
      <c r="G88" s="48" t="str" cm="1">
        <f t="array" aca="1" ref="G88" ca="1">IF(F88="","",
IF(INDIRECT(VLOOKUP(B88,B$14:C$44,2,FALSE)&amp;(9*A88+8))="","",
INDIRECT(VLOOKUP(B88,B$14:C$44,2,FALSE)&amp;(9*A88+8))))</f>
        <v/>
      </c>
      <c r="H88" s="48" t="str" cm="1">
        <f t="array" aca="1" ref="H88" ca="1">IF(F88="","",
IF(INDIRECT(VLOOKUP(B88,B$14:C$44,2,FALSE)&amp;(9*A88+9))="","",
INDIRECT(VLOOKUP(B88,B$14:C$44,2,FALSE)&amp;(9*A88+9))))</f>
        <v/>
      </c>
      <c r="I88" s="43" t="str" cm="1">
        <f t="array" aca="1" ref="I88" ca="1">IF(F88="","",
IF(INDIRECT(VLOOKUP(B88,B$14:C$44,2,FALSE)&amp;(9*A88+10))="","",
INDIRECT(VLOOKUP(B88,B$14:C$44,2,FALSE)&amp;(9*A88+10))))</f>
        <v/>
      </c>
      <c r="J88" s="43" t="str" cm="1">
        <f t="array" aca="1" ref="J88" ca="1">IF(F88="","",
IF(INDIRECT(VLOOKUP(B88,B$14:C$44,2,FALSE)&amp;(9*A88+11))="","",
INDIRECT(VLOOKUP(B88,B$14:C$44,2,FALSE)&amp;(9*A88+11))))</f>
        <v/>
      </c>
      <c r="K88" s="46" t="str" cm="1">
        <f t="array" aca="1" ref="K88" ca="1">IF(F88="","",
IF(AND(OR(F88="土",F88="日"),J88="●"),"指定",
IF(INDIRECT(VLOOKUP(B88,B$14:C$44,2,FALSE)&amp;(9*A88+12))="","",
INDIRECT(VLOOKUP(B88,B$14:C$44,2,FALSE)&amp;(9*A88+12)))))</f>
        <v/>
      </c>
      <c r="L88" s="42" t="str">
        <f t="shared" ca="1" si="23"/>
        <v/>
      </c>
      <c r="M88" s="60" t="str">
        <f t="shared" ca="1" si="24"/>
        <v/>
      </c>
      <c r="N88" s="1" t="str">
        <f t="shared" ca="1" si="21"/>
        <v/>
      </c>
      <c r="O88" s="1" t="str">
        <f t="shared" ca="1" si="22"/>
        <v/>
      </c>
      <c r="Q88" s="28" t="s">
        <v>35</v>
      </c>
      <c r="R88" s="28">
        <f ca="1">COUNTIFS(N:N,R86,O:O,S86,F:F,"土",G:G,"〇")+COUNTIFS(N:N,R86,O:O,S86,F:F,"日",G:G,"〇")</f>
        <v>0</v>
      </c>
      <c r="S88" s="28">
        <f ca="1">COUNTIFS(N:N,R86,O:O,S86,F:F,"土",I:I,"〇",L:L,"&lt;&gt;"&amp;"緊急")+COUNTIFS(N:N,R86,O:O,S86,F:F,"日",I:I,"〇",L:L,"&lt;&gt;"&amp;"緊急")</f>
        <v>0</v>
      </c>
      <c r="U88" s="89"/>
      <c r="V88" s="90"/>
      <c r="W88" s="9" t="str">
        <f>IFERROR(IF(WEEKDAY(W87,1)=1,"日",IF(WEEKDAY(W87,1)=2,"月",IF(WEEKDAY(W87,1)=3,"火",IF(WEEKDAY(W87,1)=4,"水",IF(WEEKDAY(W87,1)=5,"木",IF(WEEKDAY(W87,1)=6,"金","土")))))),"")</f>
        <v/>
      </c>
      <c r="X88" s="9" t="str">
        <f t="shared" ref="X88:AD88" si="29">IFERROR(IF(WEEKDAY(X87,1)=1,"日",IF(WEEKDAY(X87,1)=2,"月",IF(WEEKDAY(X87,1)=3,"火",IF(WEEKDAY(X87,1)=4,"水",IF(WEEKDAY(X87,1)=5,"木",IF(WEEKDAY(X87,1)=6,"金","土")))))),"")</f>
        <v/>
      </c>
      <c r="Y88" s="9" t="str">
        <f t="shared" si="29"/>
        <v/>
      </c>
      <c r="Z88" s="9" t="str">
        <f t="shared" si="29"/>
        <v/>
      </c>
      <c r="AA88" s="9" t="str">
        <f t="shared" si="29"/>
        <v/>
      </c>
      <c r="AB88" s="9" t="str">
        <f t="shared" si="29"/>
        <v/>
      </c>
      <c r="AC88" s="9" t="str">
        <f t="shared" si="29"/>
        <v/>
      </c>
      <c r="AD88" s="9" t="str">
        <f t="shared" si="29"/>
        <v/>
      </c>
      <c r="AE88" s="9" t="str">
        <f>IFERROR(IF(WEEKDAY(AE87,1)=1,"日",IF(WEEKDAY(AE87,1)=2,"月",IF(WEEKDAY(AE87,1)=3,"火",IF(WEEKDAY(AE87,1)=4,"水",IF(WEEKDAY(AE87,1)=5,"木",IF(WEEKDAY(AE87,1)=6,"金","土")))))),"")</f>
        <v/>
      </c>
      <c r="AF88" s="9" t="str">
        <f t="shared" ref="AF88:BA88" si="30">IFERROR(IF(WEEKDAY(AF87,1)=1,"日",IF(WEEKDAY(AF87,1)=2,"月",IF(WEEKDAY(AF87,1)=3,"火",IF(WEEKDAY(AF87,1)=4,"水",IF(WEEKDAY(AF87,1)=5,"木",IF(WEEKDAY(AF87,1)=6,"金","土")))))),"")</f>
        <v/>
      </c>
      <c r="AG88" s="9" t="str">
        <f t="shared" si="30"/>
        <v/>
      </c>
      <c r="AH88" s="9" t="str">
        <f t="shared" si="30"/>
        <v/>
      </c>
      <c r="AI88" s="9" t="str">
        <f t="shared" si="30"/>
        <v/>
      </c>
      <c r="AJ88" s="9" t="str">
        <f t="shared" si="30"/>
        <v/>
      </c>
      <c r="AK88" s="9" t="str">
        <f t="shared" si="30"/>
        <v/>
      </c>
      <c r="AL88" s="9" t="str">
        <f t="shared" si="30"/>
        <v/>
      </c>
      <c r="AM88" s="9" t="str">
        <f t="shared" si="30"/>
        <v/>
      </c>
      <c r="AN88" s="9" t="str">
        <f t="shared" si="30"/>
        <v/>
      </c>
      <c r="AO88" s="9" t="str">
        <f t="shared" si="30"/>
        <v/>
      </c>
      <c r="AP88" s="9" t="str">
        <f t="shared" si="30"/>
        <v/>
      </c>
      <c r="AQ88" s="9" t="str">
        <f t="shared" si="30"/>
        <v/>
      </c>
      <c r="AR88" s="9" t="str">
        <f t="shared" si="30"/>
        <v/>
      </c>
      <c r="AS88" s="9" t="str">
        <f t="shared" si="30"/>
        <v/>
      </c>
      <c r="AT88" s="9" t="str">
        <f t="shared" si="30"/>
        <v/>
      </c>
      <c r="AU88" s="9" t="str">
        <f t="shared" si="30"/>
        <v/>
      </c>
      <c r="AV88" s="9" t="str">
        <f t="shared" si="30"/>
        <v/>
      </c>
      <c r="AW88" s="9" t="str">
        <f t="shared" si="30"/>
        <v/>
      </c>
      <c r="AX88" s="9" t="str">
        <f t="shared" si="30"/>
        <v/>
      </c>
      <c r="AY88" s="9" t="str">
        <f t="shared" si="30"/>
        <v/>
      </c>
      <c r="AZ88" s="9" t="str">
        <f t="shared" si="30"/>
        <v/>
      </c>
      <c r="BA88" s="9" t="str">
        <f t="shared" si="30"/>
        <v/>
      </c>
      <c r="BB88" s="92"/>
      <c r="BC88" s="92"/>
      <c r="BD88" s="92"/>
      <c r="BE88" s="97"/>
      <c r="BF88" s="95"/>
      <c r="BG88" s="77"/>
    </row>
    <row r="89" spans="1:59" ht="20.25" customHeight="1" x14ac:dyDescent="0.4">
      <c r="A89" s="1">
        <f t="shared" si="27"/>
        <v>3</v>
      </c>
      <c r="B89" s="1">
        <f t="shared" si="28"/>
        <v>14</v>
      </c>
      <c r="E89" s="39" t="str" cm="1">
        <f t="array" aca="1" ref="E89" ca="1">IF(INDIRECT(VLOOKUP(B89,B$14:C$44,2,FALSE)&amp;(9*A89+6))="","",
INDIRECT(VLOOKUP(B89,B$14:C$44,2,FALSE)&amp;(9*A89+6)))</f>
        <v/>
      </c>
      <c r="F89" s="39" t="str">
        <f t="shared" ca="1" si="20"/>
        <v/>
      </c>
      <c r="G89" s="48" t="str" cm="1">
        <f t="array" aca="1" ref="G89" ca="1">IF(F89="","",
IF(INDIRECT(VLOOKUP(B89,B$14:C$44,2,FALSE)&amp;(9*A89+8))="","",
INDIRECT(VLOOKUP(B89,B$14:C$44,2,FALSE)&amp;(9*A89+8))))</f>
        <v/>
      </c>
      <c r="H89" s="48" t="str" cm="1">
        <f t="array" aca="1" ref="H89" ca="1">IF(F89="","",
IF(INDIRECT(VLOOKUP(B89,B$14:C$44,2,FALSE)&amp;(9*A89+9))="","",
INDIRECT(VLOOKUP(B89,B$14:C$44,2,FALSE)&amp;(9*A89+9))))</f>
        <v/>
      </c>
      <c r="I89" s="43" t="str" cm="1">
        <f t="array" aca="1" ref="I89" ca="1">IF(F89="","",
IF(INDIRECT(VLOOKUP(B89,B$14:C$44,2,FALSE)&amp;(9*A89+10))="","",
INDIRECT(VLOOKUP(B89,B$14:C$44,2,FALSE)&amp;(9*A89+10))))</f>
        <v/>
      </c>
      <c r="J89" s="43" t="str" cm="1">
        <f t="array" aca="1" ref="J89" ca="1">IF(F89="","",
IF(INDIRECT(VLOOKUP(B89,B$14:C$44,2,FALSE)&amp;(9*A89+11))="","",
INDIRECT(VLOOKUP(B89,B$14:C$44,2,FALSE)&amp;(9*A89+11))))</f>
        <v/>
      </c>
      <c r="K89" s="46" t="str" cm="1">
        <f t="array" aca="1" ref="K89" ca="1">IF(F89="","",
IF(AND(OR(F89="土",F89="日"),J89="●"),"指定",
IF(INDIRECT(VLOOKUP(B89,B$14:C$44,2,FALSE)&amp;(9*A89+12))="","",
INDIRECT(VLOOKUP(B89,B$14:C$44,2,FALSE)&amp;(9*A89+12)))))</f>
        <v/>
      </c>
      <c r="L89" s="42" t="str">
        <f t="shared" ca="1" si="23"/>
        <v/>
      </c>
      <c r="M89" s="60" t="str">
        <f t="shared" ca="1" si="24"/>
        <v/>
      </c>
      <c r="N89" s="1" t="str">
        <f t="shared" ca="1" si="21"/>
        <v/>
      </c>
      <c r="O89" s="1" t="str">
        <f t="shared" ca="1" si="22"/>
        <v/>
      </c>
      <c r="Q89" s="28" t="s">
        <v>23</v>
      </c>
      <c r="R89" s="54">
        <f ca="1">COUNTIFS(N:N,R86,O:O,S86,G:G,"〇")</f>
        <v>0</v>
      </c>
      <c r="S89" s="54">
        <f ca="1">COUNTIFS(N:N,R86,O:O,S86,I:I,"〇",L:L,"&lt;&gt;"&amp;"緊急")</f>
        <v>0</v>
      </c>
      <c r="U89" s="78" t="s">
        <v>15</v>
      </c>
      <c r="V89" s="8" t="s">
        <v>36</v>
      </c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6">
        <f ca="1">R89</f>
        <v>0</v>
      </c>
      <c r="BC89" s="79">
        <f ca="1">IFERROR(R90/R89,0)</f>
        <v>0</v>
      </c>
      <c r="BD89" s="80" t="str">
        <f ca="1">R91</f>
        <v>対象外</v>
      </c>
      <c r="BE89" s="98"/>
      <c r="BF89" s="83"/>
      <c r="BG89" s="81" t="s">
        <v>37</v>
      </c>
    </row>
    <row r="90" spans="1:59" ht="20.25" customHeight="1" thickBot="1" x14ac:dyDescent="0.45">
      <c r="A90" s="1">
        <f t="shared" si="27"/>
        <v>3</v>
      </c>
      <c r="B90" s="1">
        <f t="shared" si="28"/>
        <v>15</v>
      </c>
      <c r="E90" s="39" t="str" cm="1">
        <f t="array" aca="1" ref="E90" ca="1">IF(INDIRECT(VLOOKUP(B90,B$14:C$44,2,FALSE)&amp;(9*A90+6))="","",
INDIRECT(VLOOKUP(B90,B$14:C$44,2,FALSE)&amp;(9*A90+6)))</f>
        <v/>
      </c>
      <c r="F90" s="39" t="str">
        <f t="shared" ca="1" si="20"/>
        <v/>
      </c>
      <c r="G90" s="48" t="str" cm="1">
        <f t="array" aca="1" ref="G90" ca="1">IF(F90="","",
IF(INDIRECT(VLOOKUP(B90,B$14:C$44,2,FALSE)&amp;(9*A90+8))="","",
INDIRECT(VLOOKUP(B90,B$14:C$44,2,FALSE)&amp;(9*A90+8))))</f>
        <v/>
      </c>
      <c r="H90" s="48" t="str" cm="1">
        <f t="array" aca="1" ref="H90" ca="1">IF(F90="","",
IF(INDIRECT(VLOOKUP(B90,B$14:C$44,2,FALSE)&amp;(9*A90+9))="","",
INDIRECT(VLOOKUP(B90,B$14:C$44,2,FALSE)&amp;(9*A90+9))))</f>
        <v/>
      </c>
      <c r="I90" s="43" t="str" cm="1">
        <f t="array" aca="1" ref="I90" ca="1">IF(F90="","",
IF(INDIRECT(VLOOKUP(B90,B$14:C$44,2,FALSE)&amp;(9*A90+10))="","",
INDIRECT(VLOOKUP(B90,B$14:C$44,2,FALSE)&amp;(9*A90+10))))</f>
        <v/>
      </c>
      <c r="J90" s="43" t="str" cm="1">
        <f t="array" aca="1" ref="J90" ca="1">IF(F90="","",
IF(INDIRECT(VLOOKUP(B90,B$14:C$44,2,FALSE)&amp;(9*A90+11))="","",
INDIRECT(VLOOKUP(B90,B$14:C$44,2,FALSE)&amp;(9*A90+11))))</f>
        <v/>
      </c>
      <c r="K90" s="46" t="str" cm="1">
        <f t="array" aca="1" ref="K90" ca="1">IF(F90="","",
IF(AND(OR(F90="土",F90="日"),J90="●"),"指定",
IF(INDIRECT(VLOOKUP(B90,B$14:C$44,2,FALSE)&amp;(9*A90+12))="","",
INDIRECT(VLOOKUP(B90,B$14:C$44,2,FALSE)&amp;(9*A90+12)))))</f>
        <v/>
      </c>
      <c r="L90" s="42" t="str">
        <f t="shared" ca="1" si="23"/>
        <v/>
      </c>
      <c r="M90" s="60" t="str">
        <f t="shared" ca="1" si="24"/>
        <v/>
      </c>
      <c r="N90" s="1" t="str">
        <f t="shared" ca="1" si="21"/>
        <v/>
      </c>
      <c r="O90" s="1" t="str">
        <f t="shared" ca="1" si="22"/>
        <v/>
      </c>
      <c r="Q90" s="28" t="s">
        <v>24</v>
      </c>
      <c r="R90" s="28">
        <f ca="1">COUNTIFS(N:N,R86,O:O,S86,H:H,"●")+COUNTIFS(N:N,R86,O:O,S86,H:H,"〇")</f>
        <v>0</v>
      </c>
      <c r="S90" s="28">
        <f ca="1">COUNTIFS(N:N,R86,O:O,S86,J:J,"●",L:L,"&lt;&gt;"&amp;"緊急")</f>
        <v>0</v>
      </c>
      <c r="U90" s="69"/>
      <c r="V90" s="3" t="s">
        <v>38</v>
      </c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5"/>
      <c r="BB90" s="3">
        <f ca="1">R90</f>
        <v>0</v>
      </c>
      <c r="BC90" s="71"/>
      <c r="BD90" s="73"/>
      <c r="BE90" s="99"/>
      <c r="BF90" s="84"/>
      <c r="BG90" s="82"/>
    </row>
    <row r="91" spans="1:59" ht="20.25" customHeight="1" thickTop="1" x14ac:dyDescent="0.4">
      <c r="A91" s="1">
        <f t="shared" si="27"/>
        <v>3</v>
      </c>
      <c r="B91" s="1">
        <f t="shared" si="28"/>
        <v>16</v>
      </c>
      <c r="E91" s="39" t="str" cm="1">
        <f t="array" aca="1" ref="E91" ca="1">IF(INDIRECT(VLOOKUP(B91,B$14:C$44,2,FALSE)&amp;(9*A91+6))="","",
INDIRECT(VLOOKUP(B91,B$14:C$44,2,FALSE)&amp;(9*A91+6)))</f>
        <v/>
      </c>
      <c r="F91" s="39" t="str">
        <f t="shared" ca="1" si="20"/>
        <v/>
      </c>
      <c r="G91" s="48" t="str" cm="1">
        <f t="array" aca="1" ref="G91" ca="1">IF(F91="","",
IF(INDIRECT(VLOOKUP(B91,B$14:C$44,2,FALSE)&amp;(9*A91+8))="","",
INDIRECT(VLOOKUP(B91,B$14:C$44,2,FALSE)&amp;(9*A91+8))))</f>
        <v/>
      </c>
      <c r="H91" s="48" t="str" cm="1">
        <f t="array" aca="1" ref="H91" ca="1">IF(F91="","",
IF(INDIRECT(VLOOKUP(B91,B$14:C$44,2,FALSE)&amp;(9*A91+9))="","",
INDIRECT(VLOOKUP(B91,B$14:C$44,2,FALSE)&amp;(9*A91+9))))</f>
        <v/>
      </c>
      <c r="I91" s="43" t="str" cm="1">
        <f t="array" aca="1" ref="I91" ca="1">IF(F91="","",
IF(INDIRECT(VLOOKUP(B91,B$14:C$44,2,FALSE)&amp;(9*A91+10))="","",
INDIRECT(VLOOKUP(B91,B$14:C$44,2,FALSE)&amp;(9*A91+10))))</f>
        <v/>
      </c>
      <c r="J91" s="43" t="str" cm="1">
        <f t="array" aca="1" ref="J91" ca="1">IF(F91="","",
IF(INDIRECT(VLOOKUP(B91,B$14:C$44,2,FALSE)&amp;(9*A91+11))="","",
INDIRECT(VLOOKUP(B91,B$14:C$44,2,FALSE)&amp;(9*A91+11))))</f>
        <v/>
      </c>
      <c r="K91" s="46" t="str" cm="1">
        <f t="array" aca="1" ref="K91" ca="1">IF(F91="","",
IF(AND(OR(F91="土",F91="日"),J91="●"),"指定",
IF(INDIRECT(VLOOKUP(B91,B$14:C$44,2,FALSE)&amp;(9*A91+12))="","",
INDIRECT(VLOOKUP(B91,B$14:C$44,2,FALSE)&amp;(9*A91+12)))))</f>
        <v/>
      </c>
      <c r="L91" s="42" t="str">
        <f t="shared" ca="1" si="23"/>
        <v/>
      </c>
      <c r="M91" s="60" t="str">
        <f t="shared" ca="1" si="24"/>
        <v/>
      </c>
      <c r="N91" s="1" t="str">
        <f t="shared" ca="1" si="21"/>
        <v/>
      </c>
      <c r="O91" s="1" t="str">
        <f t="shared" ca="1" si="22"/>
        <v/>
      </c>
      <c r="Q91" s="28" t="s">
        <v>3</v>
      </c>
      <c r="R91" s="30" t="str">
        <f ca="1">IF(AND(R89=0,R90=0),"対象外",
IF(R88=0,"対象外",
IF(AND(R88/R89&lt;0.285,R90&gt;=R88),"〇",
IF(R90/R89&gt;=0.285,"〇",
"×"))))</f>
        <v>対象外</v>
      </c>
      <c r="S91" s="30" t="str">
        <f ca="1">IF(AND(S89=0,S90=0),"対象外",
IF(S88=0,"対象外",
IF(AND(S88/S89&lt;0.285,S90&gt;=S88),"〇",
IF(S90/S89&gt;=0.285,"〇",
"×"))))</f>
        <v>対象外</v>
      </c>
      <c r="U91" s="68" t="s">
        <v>16</v>
      </c>
      <c r="V91" s="4" t="s">
        <v>36</v>
      </c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52">
        <f ca="1">S89</f>
        <v>0</v>
      </c>
      <c r="BC91" s="70">
        <f ca="1">IFERROR(S90/S89,0)</f>
        <v>0</v>
      </c>
      <c r="BD91" s="72" t="str">
        <f ca="1">S91</f>
        <v>対象外</v>
      </c>
      <c r="BE91" s="100" t="str">
        <f ca="1">S93</f>
        <v>対象外</v>
      </c>
      <c r="BF91" s="85" t="str">
        <f ca="1">S92</f>
        <v>－</v>
      </c>
      <c r="BG91" s="74" t="s">
        <v>39</v>
      </c>
    </row>
    <row r="92" spans="1:59" ht="20.25" customHeight="1" thickBot="1" x14ac:dyDescent="0.45">
      <c r="A92" s="1">
        <f t="shared" si="27"/>
        <v>3</v>
      </c>
      <c r="B92" s="1">
        <f t="shared" si="28"/>
        <v>17</v>
      </c>
      <c r="E92" s="39" t="str" cm="1">
        <f t="array" aca="1" ref="E92" ca="1">IF(INDIRECT(VLOOKUP(B92,B$14:C$44,2,FALSE)&amp;(9*A92+6))="","",
INDIRECT(VLOOKUP(B92,B$14:C$44,2,FALSE)&amp;(9*A92+6)))</f>
        <v/>
      </c>
      <c r="F92" s="39" t="str">
        <f t="shared" ca="1" si="20"/>
        <v/>
      </c>
      <c r="G92" s="48" t="str" cm="1">
        <f t="array" aca="1" ref="G92" ca="1">IF(F92="","",
IF(INDIRECT(VLOOKUP(B92,B$14:C$44,2,FALSE)&amp;(9*A92+8))="","",
INDIRECT(VLOOKUP(B92,B$14:C$44,2,FALSE)&amp;(9*A92+8))))</f>
        <v/>
      </c>
      <c r="H92" s="48" t="str" cm="1">
        <f t="array" aca="1" ref="H92" ca="1">IF(F92="","",
IF(INDIRECT(VLOOKUP(B92,B$14:C$44,2,FALSE)&amp;(9*A92+9))="","",
INDIRECT(VLOOKUP(B92,B$14:C$44,2,FALSE)&amp;(9*A92+9))))</f>
        <v/>
      </c>
      <c r="I92" s="43" t="str" cm="1">
        <f t="array" aca="1" ref="I92" ca="1">IF(F92="","",
IF(INDIRECT(VLOOKUP(B92,B$14:C$44,2,FALSE)&amp;(9*A92+10))="","",
INDIRECT(VLOOKUP(B92,B$14:C$44,2,FALSE)&amp;(9*A92+10))))</f>
        <v/>
      </c>
      <c r="J92" s="43" t="str" cm="1">
        <f t="array" aca="1" ref="J92" ca="1">IF(F92="","",
IF(INDIRECT(VLOOKUP(B92,B$14:C$44,2,FALSE)&amp;(9*A92+11))="","",
INDIRECT(VLOOKUP(B92,B$14:C$44,2,FALSE)&amp;(9*A92+11))))</f>
        <v/>
      </c>
      <c r="K92" s="46" t="str" cm="1">
        <f t="array" aca="1" ref="K92" ca="1">IF(F92="","",
IF(AND(OR(F92="土",F92="日"),J92="●"),"指定",
IF(INDIRECT(VLOOKUP(B92,B$14:C$44,2,FALSE)&amp;(9*A92+12))="","",
INDIRECT(VLOOKUP(B92,B$14:C$44,2,FALSE)&amp;(9*A92+12)))))</f>
        <v/>
      </c>
      <c r="L92" s="42" t="str">
        <f t="shared" ca="1" si="23"/>
        <v/>
      </c>
      <c r="M92" s="60" t="str">
        <f t="shared" ca="1" si="24"/>
        <v/>
      </c>
      <c r="N92" s="1" t="str">
        <f t="shared" ca="1" si="21"/>
        <v/>
      </c>
      <c r="O92" s="1" t="str">
        <f t="shared" ca="1" si="22"/>
        <v/>
      </c>
      <c r="Q92" s="28" t="s">
        <v>40</v>
      </c>
      <c r="R92" s="30"/>
      <c r="S92" s="30" t="str">
        <f ca="1">IF(S91="対象外","－",
IF(S91="×","×",
IF(COUNTIFS(N:N,R86,O:O,S86,F:F,"土",I:I,"〇")+COUNTIFS(N:N,R86,O:O,S86,F:F,"日",I:I,"〇")=COUNTIFS(N:N,R86,O:O,S86,F:F,"土",I:I,"〇",J:J,"●",K:K,"&lt;&gt;"&amp;"事前")+COUNTIFS(N:N,R86,O:O,S86,F:F,"日",I:I,"〇",J:J,"●",K:K,"&lt;&gt;"&amp;"事前")+COUNTIFS(N:N,R86,O:O,S86,F:F,"土",I:I,"〇",J:J,"",K:K,"事前",M:M,"適")+COUNTIFS(N:N,R86,O:O,S86,F:F,"日",I:I,"〇",J:J,"",K:K,"事前",M:M,"適"),"〇",
"×")))</f>
        <v>－</v>
      </c>
      <c r="U92" s="69"/>
      <c r="V92" s="3" t="s">
        <v>38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5"/>
      <c r="BB92" s="3">
        <f ca="1">S90</f>
        <v>0</v>
      </c>
      <c r="BC92" s="71"/>
      <c r="BD92" s="73"/>
      <c r="BE92" s="101"/>
      <c r="BF92" s="86"/>
      <c r="BG92" s="75"/>
    </row>
    <row r="93" spans="1:59" ht="42" customHeight="1" thickTop="1" thickBot="1" x14ac:dyDescent="0.45">
      <c r="A93" s="1">
        <f t="shared" si="27"/>
        <v>3</v>
      </c>
      <c r="B93" s="1">
        <f t="shared" si="28"/>
        <v>18</v>
      </c>
      <c r="E93" s="39" t="str" cm="1">
        <f t="array" aca="1" ref="E93" ca="1">IF(INDIRECT(VLOOKUP(B93,B$14:C$44,2,FALSE)&amp;(9*A93+6))="","",
INDIRECT(VLOOKUP(B93,B$14:C$44,2,FALSE)&amp;(9*A93+6)))</f>
        <v/>
      </c>
      <c r="F93" s="39" t="str">
        <f t="shared" ca="1" si="20"/>
        <v/>
      </c>
      <c r="G93" s="48" t="str" cm="1">
        <f t="array" aca="1" ref="G93" ca="1">IF(F93="","",
IF(INDIRECT(VLOOKUP(B93,B$14:C$44,2,FALSE)&amp;(9*A93+8))="","",
INDIRECT(VLOOKUP(B93,B$14:C$44,2,FALSE)&amp;(9*A93+8))))</f>
        <v/>
      </c>
      <c r="H93" s="48" t="str" cm="1">
        <f t="array" aca="1" ref="H93" ca="1">IF(F93="","",
IF(INDIRECT(VLOOKUP(B93,B$14:C$44,2,FALSE)&amp;(9*A93+9))="","",
INDIRECT(VLOOKUP(B93,B$14:C$44,2,FALSE)&amp;(9*A93+9))))</f>
        <v/>
      </c>
      <c r="I93" s="43" t="str" cm="1">
        <f t="array" aca="1" ref="I93" ca="1">IF(F93="","",
IF(INDIRECT(VLOOKUP(B93,B$14:C$44,2,FALSE)&amp;(9*A93+10))="","",
INDIRECT(VLOOKUP(B93,B$14:C$44,2,FALSE)&amp;(9*A93+10))))</f>
        <v/>
      </c>
      <c r="J93" s="43" t="str" cm="1">
        <f t="array" aca="1" ref="J93" ca="1">IF(F93="","",
IF(INDIRECT(VLOOKUP(B93,B$14:C$44,2,FALSE)&amp;(9*A93+11))="","",
INDIRECT(VLOOKUP(B93,B$14:C$44,2,FALSE)&amp;(9*A93+11))))</f>
        <v/>
      </c>
      <c r="K93" s="46" t="str" cm="1">
        <f t="array" aca="1" ref="K93" ca="1">IF(F93="","",
IF(AND(OR(F93="土",F93="日"),J93="●"),"指定",
IF(INDIRECT(VLOOKUP(B93,B$14:C$44,2,FALSE)&amp;(9*A93+12))="","",
INDIRECT(VLOOKUP(B93,B$14:C$44,2,FALSE)&amp;(9*A93+12)))))</f>
        <v/>
      </c>
      <c r="L93" s="42" t="str">
        <f t="shared" ca="1" si="23"/>
        <v/>
      </c>
      <c r="M93" s="60" t="str">
        <f t="shared" ca="1" si="24"/>
        <v/>
      </c>
      <c r="N93" s="1" t="str">
        <f t="shared" ca="1" si="21"/>
        <v/>
      </c>
      <c r="O93" s="1" t="str">
        <f t="shared" ca="1" si="22"/>
        <v/>
      </c>
      <c r="Q93" s="31" t="s">
        <v>41</v>
      </c>
      <c r="S93" s="51" t="str">
        <f ca="1">IF(S91="対象外","対象外",S92)</f>
        <v>対象外</v>
      </c>
      <c r="U93" s="13" t="s">
        <v>25</v>
      </c>
      <c r="V93" s="10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32"/>
      <c r="BB93" s="14"/>
      <c r="BC93" s="15"/>
      <c r="BD93" s="15"/>
      <c r="BE93" s="15"/>
      <c r="BF93" s="16"/>
      <c r="BG93" s="53" t="s">
        <v>42</v>
      </c>
    </row>
    <row r="94" spans="1:59" ht="20.25" customHeight="1" x14ac:dyDescent="0.4">
      <c r="A94" s="1">
        <f t="shared" si="27"/>
        <v>3</v>
      </c>
      <c r="B94" s="1">
        <f t="shared" si="28"/>
        <v>19</v>
      </c>
      <c r="E94" s="39" t="str" cm="1">
        <f t="array" aca="1" ref="E94" ca="1">IF(INDIRECT(VLOOKUP(B94,B$14:C$44,2,FALSE)&amp;(9*A94+6))="","",
INDIRECT(VLOOKUP(B94,B$14:C$44,2,FALSE)&amp;(9*A94+6)))</f>
        <v/>
      </c>
      <c r="F94" s="39" t="str">
        <f t="shared" ca="1" si="20"/>
        <v/>
      </c>
      <c r="G94" s="48" t="str" cm="1">
        <f t="array" aca="1" ref="G94" ca="1">IF(F94="","",
IF(INDIRECT(VLOOKUP(B94,B$14:C$44,2,FALSE)&amp;(9*A94+8))="","",
INDIRECT(VLOOKUP(B94,B$14:C$44,2,FALSE)&amp;(9*A94+8))))</f>
        <v/>
      </c>
      <c r="H94" s="48" t="str" cm="1">
        <f t="array" aca="1" ref="H94" ca="1">IF(F94="","",
IF(INDIRECT(VLOOKUP(B94,B$14:C$44,2,FALSE)&amp;(9*A94+9))="","",
INDIRECT(VLOOKUP(B94,B$14:C$44,2,FALSE)&amp;(9*A94+9))))</f>
        <v/>
      </c>
      <c r="I94" s="43" t="str" cm="1">
        <f t="array" aca="1" ref="I94" ca="1">IF(F94="","",
IF(INDIRECT(VLOOKUP(B94,B$14:C$44,2,FALSE)&amp;(9*A94+10))="","",
INDIRECT(VLOOKUP(B94,B$14:C$44,2,FALSE)&amp;(9*A94+10))))</f>
        <v/>
      </c>
      <c r="J94" s="43" t="str" cm="1">
        <f t="array" aca="1" ref="J94" ca="1">IF(F94="","",
IF(INDIRECT(VLOOKUP(B94,B$14:C$44,2,FALSE)&amp;(9*A94+11))="","",
INDIRECT(VLOOKUP(B94,B$14:C$44,2,FALSE)&amp;(9*A94+11))))</f>
        <v/>
      </c>
      <c r="K94" s="46" t="str" cm="1">
        <f t="array" aca="1" ref="K94" ca="1">IF(F94="","",
IF(AND(OR(F94="土",F94="日"),J94="●"),"指定",
IF(INDIRECT(VLOOKUP(B94,B$14:C$44,2,FALSE)&amp;(9*A94+12))="","",
INDIRECT(VLOOKUP(B94,B$14:C$44,2,FALSE)&amp;(9*A94+12)))))</f>
        <v/>
      </c>
      <c r="L94" s="42" t="str">
        <f t="shared" ca="1" si="23"/>
        <v/>
      </c>
      <c r="M94" s="60" t="str">
        <f t="shared" ca="1" si="24"/>
        <v/>
      </c>
      <c r="N94" s="1" t="str">
        <f t="shared" ca="1" si="21"/>
        <v/>
      </c>
      <c r="O94" s="1" t="str">
        <f t="shared" ca="1" si="22"/>
        <v/>
      </c>
    </row>
    <row r="95" spans="1:59" ht="20.25" customHeight="1" thickBot="1" x14ac:dyDescent="0.45">
      <c r="A95" s="1">
        <f t="shared" si="27"/>
        <v>3</v>
      </c>
      <c r="B95" s="1">
        <f t="shared" si="28"/>
        <v>20</v>
      </c>
      <c r="E95" s="39" t="str" cm="1">
        <f t="array" aca="1" ref="E95" ca="1">IF(INDIRECT(VLOOKUP(B95,B$14:C$44,2,FALSE)&amp;(9*A95+6))="","",
INDIRECT(VLOOKUP(B95,B$14:C$44,2,FALSE)&amp;(9*A95+6)))</f>
        <v/>
      </c>
      <c r="F95" s="39" t="str">
        <f t="shared" ca="1" si="20"/>
        <v/>
      </c>
      <c r="G95" s="48" t="str" cm="1">
        <f t="array" aca="1" ref="G95" ca="1">IF(F95="","",
IF(INDIRECT(VLOOKUP(B95,B$14:C$44,2,FALSE)&amp;(9*A95+8))="","",
INDIRECT(VLOOKUP(B95,B$14:C$44,2,FALSE)&amp;(9*A95+8))))</f>
        <v/>
      </c>
      <c r="H95" s="48" t="str" cm="1">
        <f t="array" aca="1" ref="H95" ca="1">IF(F95="","",
IF(INDIRECT(VLOOKUP(B95,B$14:C$44,2,FALSE)&amp;(9*A95+9))="","",
INDIRECT(VLOOKUP(B95,B$14:C$44,2,FALSE)&amp;(9*A95+9))))</f>
        <v/>
      </c>
      <c r="I95" s="43" t="str" cm="1">
        <f t="array" aca="1" ref="I95" ca="1">IF(F95="","",
IF(INDIRECT(VLOOKUP(B95,B$14:C$44,2,FALSE)&amp;(9*A95+10))="","",
INDIRECT(VLOOKUP(B95,B$14:C$44,2,FALSE)&amp;(9*A95+10))))</f>
        <v/>
      </c>
      <c r="J95" s="43" t="str" cm="1">
        <f t="array" aca="1" ref="J95" ca="1">IF(F95="","",
IF(INDIRECT(VLOOKUP(B95,B$14:C$44,2,FALSE)&amp;(9*A95+11))="","",
INDIRECT(VLOOKUP(B95,B$14:C$44,2,FALSE)&amp;(9*A95+11))))</f>
        <v/>
      </c>
      <c r="K95" s="46" t="str" cm="1">
        <f t="array" aca="1" ref="K95" ca="1">IF(F95="","",
IF(AND(OR(F95="土",F95="日"),J95="●"),"指定",
IF(INDIRECT(VLOOKUP(B95,B$14:C$44,2,FALSE)&amp;(9*A95+12))="","",
INDIRECT(VLOOKUP(B95,B$14:C$44,2,FALSE)&amp;(9*A95+12)))))</f>
        <v/>
      </c>
      <c r="L95" s="42" t="str">
        <f t="shared" ca="1" si="23"/>
        <v/>
      </c>
      <c r="M95" s="60" t="str">
        <f ca="1">IFERROR(IF(VLOOKUP(E95,BJ:BL,3,FALSE)="〇","適",""),"")</f>
        <v/>
      </c>
      <c r="N95" s="1" t="str">
        <f t="shared" ca="1" si="21"/>
        <v/>
      </c>
      <c r="O95" s="1" t="str">
        <f t="shared" ca="1" si="22"/>
        <v/>
      </c>
      <c r="Q95" s="28" t="s">
        <v>30</v>
      </c>
      <c r="R95" s="28" t="str">
        <f>IF(R86="","",
IF(S95=1,R86+1,R86))</f>
        <v/>
      </c>
      <c r="S95" s="51" t="str">
        <f>IF(S86="","",
IF(S86=12,1,S86+1))</f>
        <v/>
      </c>
      <c r="U95" s="38" t="str">
        <f>IF(R95="","",
DATE(R95,S95,1))</f>
        <v/>
      </c>
      <c r="W95" s="2"/>
    </row>
    <row r="96" spans="1:59" ht="20.25" customHeight="1" x14ac:dyDescent="0.4">
      <c r="A96" s="1">
        <f t="shared" si="27"/>
        <v>3</v>
      </c>
      <c r="B96" s="1">
        <f t="shared" si="28"/>
        <v>21</v>
      </c>
      <c r="E96" s="39" t="str" cm="1">
        <f t="array" aca="1" ref="E96" ca="1">IF(INDIRECT(VLOOKUP(B96,B$14:C$44,2,FALSE)&amp;(9*A96+6))="","",
INDIRECT(VLOOKUP(B96,B$14:C$44,2,FALSE)&amp;(9*A96+6)))</f>
        <v/>
      </c>
      <c r="F96" s="39" t="str">
        <f t="shared" ca="1" si="20"/>
        <v/>
      </c>
      <c r="G96" s="48" t="str" cm="1">
        <f t="array" aca="1" ref="G96" ca="1">IF(F96="","",
IF(INDIRECT(VLOOKUP(B96,B$14:C$44,2,FALSE)&amp;(9*A96+8))="","",
INDIRECT(VLOOKUP(B96,B$14:C$44,2,FALSE)&amp;(9*A96+8))))</f>
        <v/>
      </c>
      <c r="H96" s="48" t="str" cm="1">
        <f t="array" aca="1" ref="H96" ca="1">IF(F96="","",
IF(INDIRECT(VLOOKUP(B96,B$14:C$44,2,FALSE)&amp;(9*A96+9))="","",
INDIRECT(VLOOKUP(B96,B$14:C$44,2,FALSE)&amp;(9*A96+9))))</f>
        <v/>
      </c>
      <c r="I96" s="43" t="str" cm="1">
        <f t="array" aca="1" ref="I96" ca="1">IF(F96="","",
IF(INDIRECT(VLOOKUP(B96,B$14:C$44,2,FALSE)&amp;(9*A96+10))="","",
INDIRECT(VLOOKUP(B96,B$14:C$44,2,FALSE)&amp;(9*A96+10))))</f>
        <v/>
      </c>
      <c r="J96" s="43" t="str" cm="1">
        <f t="array" aca="1" ref="J96" ca="1">IF(F96="","",
IF(INDIRECT(VLOOKUP(B96,B$14:C$44,2,FALSE)&amp;(9*A96+11))="","",
INDIRECT(VLOOKUP(B96,B$14:C$44,2,FALSE)&amp;(9*A96+11))))</f>
        <v/>
      </c>
      <c r="K96" s="46" t="str" cm="1">
        <f t="array" aca="1" ref="K96" ca="1">IF(F96="","",
IF(AND(OR(F96="土",F96="日"),J96="●"),"指定",
IF(INDIRECT(VLOOKUP(B96,B$14:C$44,2,FALSE)&amp;(9*A96+12))="","",
INDIRECT(VLOOKUP(B96,B$14:C$44,2,FALSE)&amp;(9*A96+12)))))</f>
        <v/>
      </c>
      <c r="L96" s="42" t="str">
        <f t="shared" ca="1" si="23"/>
        <v/>
      </c>
      <c r="M96" s="60" t="str">
        <f t="shared" ca="1" si="24"/>
        <v/>
      </c>
      <c r="N96" s="1" t="str">
        <f t="shared" ca="1" si="21"/>
        <v/>
      </c>
      <c r="O96" s="1" t="str">
        <f t="shared" ca="1" si="22"/>
        <v/>
      </c>
      <c r="U96" s="87"/>
      <c r="V96" s="88"/>
      <c r="W96" s="6" t="str">
        <f>IF($R95="","",DATE($R95,$S95,1))</f>
        <v/>
      </c>
      <c r="X96" s="6" t="str">
        <f>IF($R95="","",DATE($R95,$S95,2))</f>
        <v/>
      </c>
      <c r="Y96" s="6" t="str">
        <f>IF($R95="","",DATE($R95,$S95,3))</f>
        <v/>
      </c>
      <c r="Z96" s="6" t="str">
        <f>IF($R95="","",DATE($R95,$S95,4))</f>
        <v/>
      </c>
      <c r="AA96" s="6" t="str">
        <f>IF($R95="","",DATE($R95,$S95,5))</f>
        <v/>
      </c>
      <c r="AB96" s="6" t="str">
        <f>IF($R95="","",DATE($R95,$S95,6))</f>
        <v/>
      </c>
      <c r="AC96" s="6" t="str">
        <f>IF($R95="","",DATE($R95,$S95,7))</f>
        <v/>
      </c>
      <c r="AD96" s="6" t="str">
        <f>IF($R95="","",DATE($R95,$S95,8))</f>
        <v/>
      </c>
      <c r="AE96" s="6" t="str">
        <f>IF($R95="","",DATE($R95,$S95,9))</f>
        <v/>
      </c>
      <c r="AF96" s="6" t="str">
        <f>IF($R95="","",DATE($R95,$S95,10))</f>
        <v/>
      </c>
      <c r="AG96" s="6" t="str">
        <f>IF($R95="","",DATE($R95,$S95,11))</f>
        <v/>
      </c>
      <c r="AH96" s="6" t="str">
        <f>IF($R95="","",DATE($R95,$S95,12))</f>
        <v/>
      </c>
      <c r="AI96" s="6" t="str">
        <f>IF($R95="","",DATE($R95,$S95,13))</f>
        <v/>
      </c>
      <c r="AJ96" s="6" t="str">
        <f>IF($R95="","",DATE($R95,$S95,14))</f>
        <v/>
      </c>
      <c r="AK96" s="6" t="str">
        <f>IF($R95="","",DATE($R95,$S95,15))</f>
        <v/>
      </c>
      <c r="AL96" s="6" t="str">
        <f>IF($R95="","",DATE($R95,$S95,16))</f>
        <v/>
      </c>
      <c r="AM96" s="6" t="str">
        <f>IF($R95="","",DATE($R95,$S95,17))</f>
        <v/>
      </c>
      <c r="AN96" s="6" t="str">
        <f>IF($R95="","",DATE($R95,$S95,18))</f>
        <v/>
      </c>
      <c r="AO96" s="6" t="str">
        <f>IF($R95="","",DATE($R95,$S95,19))</f>
        <v/>
      </c>
      <c r="AP96" s="6" t="str">
        <f>IF($R95="","",DATE($R95,$S95,20))</f>
        <v/>
      </c>
      <c r="AQ96" s="6" t="str">
        <f>IF($R95="","",DATE($R95,$S95,21))</f>
        <v/>
      </c>
      <c r="AR96" s="6" t="str">
        <f>IF($R95="","",DATE($R95,$S95,22))</f>
        <v/>
      </c>
      <c r="AS96" s="6" t="str">
        <f>IF($R95="","",DATE($R95,$S95,23))</f>
        <v/>
      </c>
      <c r="AT96" s="6" t="str">
        <f>IF($R95="","",DATE($R95,$S95,24))</f>
        <v/>
      </c>
      <c r="AU96" s="6" t="str">
        <f>IF($R95="","",DATE($R95,$S95,25))</f>
        <v/>
      </c>
      <c r="AV96" s="6" t="str">
        <f>IF($R95="","",DATE($R95,$S95,26))</f>
        <v/>
      </c>
      <c r="AW96" s="6" t="str">
        <f>IF($R95="","",DATE($R95,$S95,27))</f>
        <v/>
      </c>
      <c r="AX96" s="6" t="str">
        <f>IF($R95="","",DATE($R95,$S95,28))</f>
        <v/>
      </c>
      <c r="AY96" s="6" t="str">
        <f>IF($R95="","",IF(MONTH(DATE($R95,$S95,29))=$S95,DATE($R95,$S95,29),""))</f>
        <v/>
      </c>
      <c r="AZ96" s="6" t="str">
        <f>IF($R95="","",IF(MONTH(DATE($R95,$S95,30))=$S95,DATE($R95,$S95,30),""))</f>
        <v/>
      </c>
      <c r="BA96" s="6" t="str">
        <f>IF($R95="","",IF(MONTH(DATE($R95,$S95,31))=$S95,DATE($R95,$S95,31),""))</f>
        <v/>
      </c>
      <c r="BB96" s="91" t="s">
        <v>19</v>
      </c>
      <c r="BC96" s="91" t="s">
        <v>31</v>
      </c>
      <c r="BD96" s="93" t="s">
        <v>32</v>
      </c>
      <c r="BE96" s="96" t="s">
        <v>33</v>
      </c>
      <c r="BF96" s="94" t="s">
        <v>34</v>
      </c>
      <c r="BG96" s="76" t="s">
        <v>25</v>
      </c>
    </row>
    <row r="97" spans="1:59" ht="20.25" customHeight="1" thickBot="1" x14ac:dyDescent="0.45">
      <c r="A97" s="1">
        <f t="shared" si="27"/>
        <v>3</v>
      </c>
      <c r="B97" s="1">
        <f t="shared" si="28"/>
        <v>22</v>
      </c>
      <c r="E97" s="39" t="str" cm="1">
        <f t="array" aca="1" ref="E97" ca="1">IF(INDIRECT(VLOOKUP(B97,B$14:C$44,2,FALSE)&amp;(9*A97+6))="","",
INDIRECT(VLOOKUP(B97,B$14:C$44,2,FALSE)&amp;(9*A97+6)))</f>
        <v/>
      </c>
      <c r="F97" s="39" t="str">
        <f t="shared" ca="1" si="20"/>
        <v/>
      </c>
      <c r="G97" s="48" t="str" cm="1">
        <f t="array" aca="1" ref="G97" ca="1">IF(F97="","",
IF(INDIRECT(VLOOKUP(B97,B$14:C$44,2,FALSE)&amp;(9*A97+8))="","",
INDIRECT(VLOOKUP(B97,B$14:C$44,2,FALSE)&amp;(9*A97+8))))</f>
        <v/>
      </c>
      <c r="H97" s="48" t="str" cm="1">
        <f t="array" aca="1" ref="H97" ca="1">IF(F97="","",
IF(INDIRECT(VLOOKUP(B97,B$14:C$44,2,FALSE)&amp;(9*A97+9))="","",
INDIRECT(VLOOKUP(B97,B$14:C$44,2,FALSE)&amp;(9*A97+9))))</f>
        <v/>
      </c>
      <c r="I97" s="43" t="str" cm="1">
        <f t="array" aca="1" ref="I97" ca="1">IF(F97="","",
IF(INDIRECT(VLOOKUP(B97,B$14:C$44,2,FALSE)&amp;(9*A97+10))="","",
INDIRECT(VLOOKUP(B97,B$14:C$44,2,FALSE)&amp;(9*A97+10))))</f>
        <v/>
      </c>
      <c r="J97" s="43" t="str" cm="1">
        <f t="array" aca="1" ref="J97" ca="1">IF(F97="","",
IF(INDIRECT(VLOOKUP(B97,B$14:C$44,2,FALSE)&amp;(9*A97+11))="","",
INDIRECT(VLOOKUP(B97,B$14:C$44,2,FALSE)&amp;(9*A97+11))))</f>
        <v/>
      </c>
      <c r="K97" s="46" t="str" cm="1">
        <f t="array" aca="1" ref="K97" ca="1">IF(F97="","",
IF(AND(OR(F97="土",F97="日"),J97="●"),"指定",
IF(INDIRECT(VLOOKUP(B97,B$14:C$44,2,FALSE)&amp;(9*A97+12))="","",
INDIRECT(VLOOKUP(B97,B$14:C$44,2,FALSE)&amp;(9*A97+12)))))</f>
        <v/>
      </c>
      <c r="L97" s="42" t="str">
        <f t="shared" ca="1" si="23"/>
        <v/>
      </c>
      <c r="M97" s="60" t="str">
        <f t="shared" ca="1" si="24"/>
        <v/>
      </c>
      <c r="N97" s="1" t="str">
        <f t="shared" ca="1" si="21"/>
        <v/>
      </c>
      <c r="O97" s="1" t="str">
        <f t="shared" ca="1" si="22"/>
        <v/>
      </c>
      <c r="Q97" s="28" t="s">
        <v>35</v>
      </c>
      <c r="R97" s="28">
        <f ca="1">COUNTIFS(N:N,R95,O:O,S95,F:F,"土",G:G,"〇")+COUNTIFS(N:N,R95,O:O,S95,F:F,"日",G:G,"〇")</f>
        <v>0</v>
      </c>
      <c r="S97" s="28">
        <f ca="1">COUNTIFS(N:N,R95,O:O,S95,F:F,"土",I:I,"〇",L:L,"&lt;&gt;"&amp;"緊急")+COUNTIFS(N:N,R95,O:O,S95,F:F,"日",I:I,"〇",L:L,"&lt;&gt;"&amp;"緊急")</f>
        <v>0</v>
      </c>
      <c r="U97" s="89"/>
      <c r="V97" s="90"/>
      <c r="W97" s="9" t="str">
        <f>IFERROR(IF(WEEKDAY(W96,1)=1,"日",IF(WEEKDAY(W96,1)=2,"月",IF(WEEKDAY(W96,1)=3,"火",IF(WEEKDAY(W96,1)=4,"水",IF(WEEKDAY(W96,1)=5,"木",IF(WEEKDAY(W96,1)=6,"金","土")))))),"")</f>
        <v/>
      </c>
      <c r="X97" s="9" t="str">
        <f t="shared" ref="X97:AD97" si="31">IFERROR(IF(WEEKDAY(X96,1)=1,"日",IF(WEEKDAY(X96,1)=2,"月",IF(WEEKDAY(X96,1)=3,"火",IF(WEEKDAY(X96,1)=4,"水",IF(WEEKDAY(X96,1)=5,"木",IF(WEEKDAY(X96,1)=6,"金","土")))))),"")</f>
        <v/>
      </c>
      <c r="Y97" s="9" t="str">
        <f t="shared" si="31"/>
        <v/>
      </c>
      <c r="Z97" s="9" t="str">
        <f t="shared" si="31"/>
        <v/>
      </c>
      <c r="AA97" s="9" t="str">
        <f t="shared" si="31"/>
        <v/>
      </c>
      <c r="AB97" s="9" t="str">
        <f t="shared" si="31"/>
        <v/>
      </c>
      <c r="AC97" s="9" t="str">
        <f t="shared" si="31"/>
        <v/>
      </c>
      <c r="AD97" s="9" t="str">
        <f t="shared" si="31"/>
        <v/>
      </c>
      <c r="AE97" s="9" t="str">
        <f>IFERROR(IF(WEEKDAY(AE96,1)=1,"日",IF(WEEKDAY(AE96,1)=2,"月",IF(WEEKDAY(AE96,1)=3,"火",IF(WEEKDAY(AE96,1)=4,"水",IF(WEEKDAY(AE96,1)=5,"木",IF(WEEKDAY(AE96,1)=6,"金","土")))))),"")</f>
        <v/>
      </c>
      <c r="AF97" s="9" t="str">
        <f t="shared" ref="AF97:BA97" si="32">IFERROR(IF(WEEKDAY(AF96,1)=1,"日",IF(WEEKDAY(AF96,1)=2,"月",IF(WEEKDAY(AF96,1)=3,"火",IF(WEEKDAY(AF96,1)=4,"水",IF(WEEKDAY(AF96,1)=5,"木",IF(WEEKDAY(AF96,1)=6,"金","土")))))),"")</f>
        <v/>
      </c>
      <c r="AG97" s="9" t="str">
        <f t="shared" si="32"/>
        <v/>
      </c>
      <c r="AH97" s="9" t="str">
        <f t="shared" si="32"/>
        <v/>
      </c>
      <c r="AI97" s="9" t="str">
        <f t="shared" si="32"/>
        <v/>
      </c>
      <c r="AJ97" s="9" t="str">
        <f t="shared" si="32"/>
        <v/>
      </c>
      <c r="AK97" s="9" t="str">
        <f t="shared" si="32"/>
        <v/>
      </c>
      <c r="AL97" s="9" t="str">
        <f t="shared" si="32"/>
        <v/>
      </c>
      <c r="AM97" s="9" t="str">
        <f t="shared" si="32"/>
        <v/>
      </c>
      <c r="AN97" s="9" t="str">
        <f t="shared" si="32"/>
        <v/>
      </c>
      <c r="AO97" s="9" t="str">
        <f t="shared" si="32"/>
        <v/>
      </c>
      <c r="AP97" s="9" t="str">
        <f t="shared" si="32"/>
        <v/>
      </c>
      <c r="AQ97" s="9" t="str">
        <f t="shared" si="32"/>
        <v/>
      </c>
      <c r="AR97" s="9" t="str">
        <f t="shared" si="32"/>
        <v/>
      </c>
      <c r="AS97" s="9" t="str">
        <f t="shared" si="32"/>
        <v/>
      </c>
      <c r="AT97" s="9" t="str">
        <f t="shared" si="32"/>
        <v/>
      </c>
      <c r="AU97" s="9" t="str">
        <f t="shared" si="32"/>
        <v/>
      </c>
      <c r="AV97" s="9" t="str">
        <f t="shared" si="32"/>
        <v/>
      </c>
      <c r="AW97" s="9" t="str">
        <f t="shared" si="32"/>
        <v/>
      </c>
      <c r="AX97" s="9" t="str">
        <f t="shared" si="32"/>
        <v/>
      </c>
      <c r="AY97" s="9" t="str">
        <f t="shared" si="32"/>
        <v/>
      </c>
      <c r="AZ97" s="9" t="str">
        <f t="shared" si="32"/>
        <v/>
      </c>
      <c r="BA97" s="9" t="str">
        <f t="shared" si="32"/>
        <v/>
      </c>
      <c r="BB97" s="92"/>
      <c r="BC97" s="92"/>
      <c r="BD97" s="92"/>
      <c r="BE97" s="97"/>
      <c r="BF97" s="95"/>
      <c r="BG97" s="77"/>
    </row>
    <row r="98" spans="1:59" ht="20.25" customHeight="1" x14ac:dyDescent="0.4">
      <c r="A98" s="1">
        <f t="shared" si="27"/>
        <v>3</v>
      </c>
      <c r="B98" s="1">
        <f t="shared" si="28"/>
        <v>23</v>
      </c>
      <c r="E98" s="39" t="str" cm="1">
        <f t="array" aca="1" ref="E98" ca="1">IF(INDIRECT(VLOOKUP(B98,B$14:C$44,2,FALSE)&amp;(9*A98+6))="","",
INDIRECT(VLOOKUP(B98,B$14:C$44,2,FALSE)&amp;(9*A98+6)))</f>
        <v/>
      </c>
      <c r="F98" s="39" t="str">
        <f t="shared" ca="1" si="20"/>
        <v/>
      </c>
      <c r="G98" s="48" t="str" cm="1">
        <f t="array" aca="1" ref="G98" ca="1">IF(F98="","",
IF(INDIRECT(VLOOKUP(B98,B$14:C$44,2,FALSE)&amp;(9*A98+8))="","",
INDIRECT(VLOOKUP(B98,B$14:C$44,2,FALSE)&amp;(9*A98+8))))</f>
        <v/>
      </c>
      <c r="H98" s="48" t="str" cm="1">
        <f t="array" aca="1" ref="H98" ca="1">IF(F98="","",
IF(INDIRECT(VLOOKUP(B98,B$14:C$44,2,FALSE)&amp;(9*A98+9))="","",
INDIRECT(VLOOKUP(B98,B$14:C$44,2,FALSE)&amp;(9*A98+9))))</f>
        <v/>
      </c>
      <c r="I98" s="43" t="str" cm="1">
        <f t="array" aca="1" ref="I98" ca="1">IF(F98="","",
IF(INDIRECT(VLOOKUP(B98,B$14:C$44,2,FALSE)&amp;(9*A98+10))="","",
INDIRECT(VLOOKUP(B98,B$14:C$44,2,FALSE)&amp;(9*A98+10))))</f>
        <v/>
      </c>
      <c r="J98" s="43" t="str" cm="1">
        <f t="array" aca="1" ref="J98" ca="1">IF(F98="","",
IF(INDIRECT(VLOOKUP(B98,B$14:C$44,2,FALSE)&amp;(9*A98+11))="","",
INDIRECT(VLOOKUP(B98,B$14:C$44,2,FALSE)&amp;(9*A98+11))))</f>
        <v/>
      </c>
      <c r="K98" s="46" t="str" cm="1">
        <f t="array" aca="1" ref="K98" ca="1">IF(F98="","",
IF(AND(OR(F98="土",F98="日"),J98="●"),"指定",
IF(INDIRECT(VLOOKUP(B98,B$14:C$44,2,FALSE)&amp;(9*A98+12))="","",
INDIRECT(VLOOKUP(B98,B$14:C$44,2,FALSE)&amp;(9*A98+12)))))</f>
        <v/>
      </c>
      <c r="L98" s="42" t="str">
        <f t="shared" ca="1" si="23"/>
        <v/>
      </c>
      <c r="M98" s="60" t="str">
        <f t="shared" ca="1" si="24"/>
        <v/>
      </c>
      <c r="N98" s="1" t="str">
        <f t="shared" ca="1" si="21"/>
        <v/>
      </c>
      <c r="O98" s="1" t="str">
        <f t="shared" ca="1" si="22"/>
        <v/>
      </c>
      <c r="Q98" s="28" t="s">
        <v>23</v>
      </c>
      <c r="R98" s="54">
        <f ca="1">COUNTIFS(N:N,R95,O:O,S95,G:G,"〇")</f>
        <v>0</v>
      </c>
      <c r="S98" s="54">
        <f ca="1">COUNTIFS(N:N,R95,O:O,S95,I:I,"〇",L:L,"&lt;&gt;"&amp;"緊急")</f>
        <v>0</v>
      </c>
      <c r="U98" s="78" t="s">
        <v>15</v>
      </c>
      <c r="V98" s="8" t="s">
        <v>36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6">
        <f ca="1">R98</f>
        <v>0</v>
      </c>
      <c r="BC98" s="79">
        <f ca="1">IFERROR(R99/R98,0)</f>
        <v>0</v>
      </c>
      <c r="BD98" s="80" t="str">
        <f ca="1">R100</f>
        <v>対象外</v>
      </c>
      <c r="BE98" s="98"/>
      <c r="BF98" s="83"/>
      <c r="BG98" s="81" t="s">
        <v>37</v>
      </c>
    </row>
    <row r="99" spans="1:59" ht="20.25" customHeight="1" thickBot="1" x14ac:dyDescent="0.45">
      <c r="A99" s="1">
        <f t="shared" si="27"/>
        <v>3</v>
      </c>
      <c r="B99" s="1">
        <f t="shared" si="28"/>
        <v>24</v>
      </c>
      <c r="E99" s="39" t="str" cm="1">
        <f t="array" aca="1" ref="E99" ca="1">IF(INDIRECT(VLOOKUP(B99,B$14:C$44,2,FALSE)&amp;(9*A99+6))="","",
INDIRECT(VLOOKUP(B99,B$14:C$44,2,FALSE)&amp;(9*A99+6)))</f>
        <v/>
      </c>
      <c r="F99" s="39" t="str">
        <f t="shared" ca="1" si="20"/>
        <v/>
      </c>
      <c r="G99" s="48" t="str" cm="1">
        <f t="array" aca="1" ref="G99" ca="1">IF(F99="","",
IF(INDIRECT(VLOOKUP(B99,B$14:C$44,2,FALSE)&amp;(9*A99+8))="","",
INDIRECT(VLOOKUP(B99,B$14:C$44,2,FALSE)&amp;(9*A99+8))))</f>
        <v/>
      </c>
      <c r="H99" s="48" t="str" cm="1">
        <f t="array" aca="1" ref="H99" ca="1">IF(F99="","",
IF(INDIRECT(VLOOKUP(B99,B$14:C$44,2,FALSE)&amp;(9*A99+9))="","",
INDIRECT(VLOOKUP(B99,B$14:C$44,2,FALSE)&amp;(9*A99+9))))</f>
        <v/>
      </c>
      <c r="I99" s="43" t="str" cm="1">
        <f t="array" aca="1" ref="I99" ca="1">IF(F99="","",
IF(INDIRECT(VLOOKUP(B99,B$14:C$44,2,FALSE)&amp;(9*A99+10))="","",
INDIRECT(VLOOKUP(B99,B$14:C$44,2,FALSE)&amp;(9*A99+10))))</f>
        <v/>
      </c>
      <c r="J99" s="43" t="str" cm="1">
        <f t="array" aca="1" ref="J99" ca="1">IF(F99="","",
IF(INDIRECT(VLOOKUP(B99,B$14:C$44,2,FALSE)&amp;(9*A99+11))="","",
INDIRECT(VLOOKUP(B99,B$14:C$44,2,FALSE)&amp;(9*A99+11))))</f>
        <v/>
      </c>
      <c r="K99" s="46" t="str" cm="1">
        <f t="array" aca="1" ref="K99" ca="1">IF(F99="","",
IF(AND(OR(F99="土",F99="日"),J99="●"),"指定",
IF(INDIRECT(VLOOKUP(B99,B$14:C$44,2,FALSE)&amp;(9*A99+12))="","",
INDIRECT(VLOOKUP(B99,B$14:C$44,2,FALSE)&amp;(9*A99+12)))))</f>
        <v/>
      </c>
      <c r="L99" s="42" t="str">
        <f t="shared" ca="1" si="23"/>
        <v/>
      </c>
      <c r="M99" s="60" t="str">
        <f t="shared" ca="1" si="24"/>
        <v/>
      </c>
      <c r="N99" s="1" t="str">
        <f t="shared" ca="1" si="21"/>
        <v/>
      </c>
      <c r="O99" s="1" t="str">
        <f t="shared" ca="1" si="22"/>
        <v/>
      </c>
      <c r="Q99" s="28" t="s">
        <v>24</v>
      </c>
      <c r="R99" s="28">
        <f ca="1">COUNTIFS(N:N,R95,O:O,S95,H:H,"●")+COUNTIFS(N:N,R95,O:O,S95,H:H,"〇")</f>
        <v>0</v>
      </c>
      <c r="S99" s="28">
        <f ca="1">COUNTIFS(N:N,R95,O:O,S95,J:J,"●",L:L,"&lt;&gt;"&amp;"緊急")</f>
        <v>0</v>
      </c>
      <c r="U99" s="69"/>
      <c r="V99" s="3" t="s">
        <v>38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5"/>
      <c r="BB99" s="3">
        <f ca="1">R99</f>
        <v>0</v>
      </c>
      <c r="BC99" s="71"/>
      <c r="BD99" s="73"/>
      <c r="BE99" s="99"/>
      <c r="BF99" s="84"/>
      <c r="BG99" s="82"/>
    </row>
    <row r="100" spans="1:59" ht="20.25" customHeight="1" thickTop="1" x14ac:dyDescent="0.4">
      <c r="A100" s="1">
        <f t="shared" si="27"/>
        <v>3</v>
      </c>
      <c r="B100" s="1">
        <f t="shared" si="28"/>
        <v>25</v>
      </c>
      <c r="E100" s="39" t="str" cm="1">
        <f t="array" aca="1" ref="E100" ca="1">IF(INDIRECT(VLOOKUP(B100,B$14:C$44,2,FALSE)&amp;(9*A100+6))="","",
INDIRECT(VLOOKUP(B100,B$14:C$44,2,FALSE)&amp;(9*A100+6)))</f>
        <v/>
      </c>
      <c r="F100" s="39" t="str">
        <f t="shared" ca="1" si="20"/>
        <v/>
      </c>
      <c r="G100" s="48" t="str" cm="1">
        <f t="array" aca="1" ref="G100" ca="1">IF(F100="","",
IF(INDIRECT(VLOOKUP(B100,B$14:C$44,2,FALSE)&amp;(9*A100+8))="","",
INDIRECT(VLOOKUP(B100,B$14:C$44,2,FALSE)&amp;(9*A100+8))))</f>
        <v/>
      </c>
      <c r="H100" s="48" t="str" cm="1">
        <f t="array" aca="1" ref="H100" ca="1">IF(F100="","",
IF(INDIRECT(VLOOKUP(B100,B$14:C$44,2,FALSE)&amp;(9*A100+9))="","",
INDIRECT(VLOOKUP(B100,B$14:C$44,2,FALSE)&amp;(9*A100+9))))</f>
        <v/>
      </c>
      <c r="I100" s="43" t="str" cm="1">
        <f t="array" aca="1" ref="I100" ca="1">IF(F100="","",
IF(INDIRECT(VLOOKUP(B100,B$14:C$44,2,FALSE)&amp;(9*A100+10))="","",
INDIRECT(VLOOKUP(B100,B$14:C$44,2,FALSE)&amp;(9*A100+10))))</f>
        <v/>
      </c>
      <c r="J100" s="43" t="str" cm="1">
        <f t="array" aca="1" ref="J100" ca="1">IF(F100="","",
IF(INDIRECT(VLOOKUP(B100,B$14:C$44,2,FALSE)&amp;(9*A100+11))="","",
INDIRECT(VLOOKUP(B100,B$14:C$44,2,FALSE)&amp;(9*A100+11))))</f>
        <v/>
      </c>
      <c r="K100" s="46" t="str" cm="1">
        <f t="array" aca="1" ref="K100" ca="1">IF(F100="","",
IF(AND(OR(F100="土",F100="日"),J100="●"),"指定",
IF(INDIRECT(VLOOKUP(B100,B$14:C$44,2,FALSE)&amp;(9*A100+12))="","",
INDIRECT(VLOOKUP(B100,B$14:C$44,2,FALSE)&amp;(9*A100+12)))))</f>
        <v/>
      </c>
      <c r="L100" s="42" t="str">
        <f t="shared" ca="1" si="23"/>
        <v/>
      </c>
      <c r="M100" s="60" t="str">
        <f t="shared" ca="1" si="24"/>
        <v/>
      </c>
      <c r="N100" s="1" t="str">
        <f t="shared" ca="1" si="21"/>
        <v/>
      </c>
      <c r="O100" s="1" t="str">
        <f t="shared" ca="1" si="22"/>
        <v/>
      </c>
      <c r="Q100" s="28" t="s">
        <v>3</v>
      </c>
      <c r="R100" s="30" t="str">
        <f ca="1">IF(AND(R98=0,R99=0),"対象外",
IF(R97=0,"対象外",
IF(AND(R97/R98&lt;0.285,R99&gt;=R97),"〇",
IF(R99/R98&gt;=0.285,"〇",
"×"))))</f>
        <v>対象外</v>
      </c>
      <c r="S100" s="30" t="str">
        <f ca="1">IF(AND(S98=0,S99=0),"対象外",
IF(S97=0,"対象外",
IF(AND(S97/S98&lt;0.285,S99&gt;=S97),"〇",
IF(S99/S98&gt;=0.285,"〇",
"×"))))</f>
        <v>対象外</v>
      </c>
      <c r="U100" s="68" t="s">
        <v>16</v>
      </c>
      <c r="V100" s="4" t="s">
        <v>36</v>
      </c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52">
        <f ca="1">S98</f>
        <v>0</v>
      </c>
      <c r="BC100" s="70">
        <f ca="1">IFERROR(S99/S98,0)</f>
        <v>0</v>
      </c>
      <c r="BD100" s="72" t="str">
        <f ca="1">S100</f>
        <v>対象外</v>
      </c>
      <c r="BE100" s="100" t="str">
        <f ca="1">S102</f>
        <v>対象外</v>
      </c>
      <c r="BF100" s="85" t="str">
        <f ca="1">S101</f>
        <v>－</v>
      </c>
      <c r="BG100" s="74" t="s">
        <v>39</v>
      </c>
    </row>
    <row r="101" spans="1:59" ht="20.25" customHeight="1" thickBot="1" x14ac:dyDescent="0.45">
      <c r="A101" s="1">
        <f t="shared" si="27"/>
        <v>3</v>
      </c>
      <c r="B101" s="1">
        <f t="shared" si="28"/>
        <v>26</v>
      </c>
      <c r="E101" s="39" t="str" cm="1">
        <f t="array" aca="1" ref="E101" ca="1">IF(INDIRECT(VLOOKUP(B101,B$14:C$44,2,FALSE)&amp;(9*A101+6))="","",
INDIRECT(VLOOKUP(B101,B$14:C$44,2,FALSE)&amp;(9*A101+6)))</f>
        <v/>
      </c>
      <c r="F101" s="39" t="str">
        <f t="shared" ca="1" si="20"/>
        <v/>
      </c>
      <c r="G101" s="48" t="str" cm="1">
        <f t="array" aca="1" ref="G101" ca="1">IF(F101="","",
IF(INDIRECT(VLOOKUP(B101,B$14:C$44,2,FALSE)&amp;(9*A101+8))="","",
INDIRECT(VLOOKUP(B101,B$14:C$44,2,FALSE)&amp;(9*A101+8))))</f>
        <v/>
      </c>
      <c r="H101" s="48" t="str" cm="1">
        <f t="array" aca="1" ref="H101" ca="1">IF(F101="","",
IF(INDIRECT(VLOOKUP(B101,B$14:C$44,2,FALSE)&amp;(9*A101+9))="","",
INDIRECT(VLOOKUP(B101,B$14:C$44,2,FALSE)&amp;(9*A101+9))))</f>
        <v/>
      </c>
      <c r="I101" s="43" t="str" cm="1">
        <f t="array" aca="1" ref="I101" ca="1">IF(F101="","",
IF(INDIRECT(VLOOKUP(B101,B$14:C$44,2,FALSE)&amp;(9*A101+10))="","",
INDIRECT(VLOOKUP(B101,B$14:C$44,2,FALSE)&amp;(9*A101+10))))</f>
        <v/>
      </c>
      <c r="J101" s="43" t="str" cm="1">
        <f t="array" aca="1" ref="J101" ca="1">IF(F101="","",
IF(INDIRECT(VLOOKUP(B101,B$14:C$44,2,FALSE)&amp;(9*A101+11))="","",
INDIRECT(VLOOKUP(B101,B$14:C$44,2,FALSE)&amp;(9*A101+11))))</f>
        <v/>
      </c>
      <c r="K101" s="46" t="str" cm="1">
        <f t="array" aca="1" ref="K101" ca="1">IF(F101="","",
IF(AND(OR(F101="土",F101="日"),J101="●"),"指定",
IF(INDIRECT(VLOOKUP(B101,B$14:C$44,2,FALSE)&amp;(9*A101+12))="","",
INDIRECT(VLOOKUP(B101,B$14:C$44,2,FALSE)&amp;(9*A101+12)))))</f>
        <v/>
      </c>
      <c r="L101" s="42" t="str">
        <f t="shared" ca="1" si="23"/>
        <v/>
      </c>
      <c r="M101" s="60" t="str">
        <f t="shared" ca="1" si="24"/>
        <v/>
      </c>
      <c r="N101" s="1" t="str">
        <f t="shared" ca="1" si="21"/>
        <v/>
      </c>
      <c r="O101" s="1" t="str">
        <f t="shared" ca="1" si="22"/>
        <v/>
      </c>
      <c r="Q101" s="28" t="s">
        <v>40</v>
      </c>
      <c r="R101" s="30"/>
      <c r="S101" s="30" t="str">
        <f ca="1">IF(S100="対象外","－",
IF(S100="×","×",
IF(COUNTIFS(N:N,R95,O:O,S95,F:F,"土",I:I,"〇")+COUNTIFS(N:N,R95,O:O,S95,F:F,"日",I:I,"〇")=COUNTIFS(N:N,R95,O:O,S95,F:F,"土",I:I,"〇",J:J,"●",K:K,"&lt;&gt;"&amp;"事前")+COUNTIFS(N:N,R95,O:O,S95,F:F,"日",I:I,"〇",J:J,"●",K:K,"&lt;&gt;"&amp;"事前")+COUNTIFS(N:N,R95,O:O,S95,F:F,"土",I:I,"〇",J:J,"",K:K,"事前",M:M,"適")+COUNTIFS(N:N,R95,O:O,S95,F:F,"日",I:I,"〇",J:J,"",K:K,"事前",M:M,"適"),"〇",
"×")))</f>
        <v>－</v>
      </c>
      <c r="U101" s="69"/>
      <c r="V101" s="3" t="s">
        <v>38</v>
      </c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5"/>
      <c r="BB101" s="3">
        <f ca="1">S99</f>
        <v>0</v>
      </c>
      <c r="BC101" s="71"/>
      <c r="BD101" s="73"/>
      <c r="BE101" s="101"/>
      <c r="BF101" s="86"/>
      <c r="BG101" s="75"/>
    </row>
    <row r="102" spans="1:59" ht="42" customHeight="1" thickTop="1" thickBot="1" x14ac:dyDescent="0.45">
      <c r="A102" s="1">
        <f t="shared" si="27"/>
        <v>3</v>
      </c>
      <c r="B102" s="1">
        <f t="shared" si="28"/>
        <v>27</v>
      </c>
      <c r="E102" s="39" t="str" cm="1">
        <f t="array" aca="1" ref="E102" ca="1">IF(INDIRECT(VLOOKUP(B102,B$14:C$44,2,FALSE)&amp;(9*A102+6))="","",
INDIRECT(VLOOKUP(B102,B$14:C$44,2,FALSE)&amp;(9*A102+6)))</f>
        <v/>
      </c>
      <c r="F102" s="39" t="str">
        <f t="shared" ca="1" si="20"/>
        <v/>
      </c>
      <c r="G102" s="48" t="str" cm="1">
        <f t="array" aca="1" ref="G102" ca="1">IF(F102="","",
IF(INDIRECT(VLOOKUP(B102,B$14:C$44,2,FALSE)&amp;(9*A102+8))="","",
INDIRECT(VLOOKUP(B102,B$14:C$44,2,FALSE)&amp;(9*A102+8))))</f>
        <v/>
      </c>
      <c r="H102" s="48" t="str" cm="1">
        <f t="array" aca="1" ref="H102" ca="1">IF(F102="","",
IF(INDIRECT(VLOOKUP(B102,B$14:C$44,2,FALSE)&amp;(9*A102+9))="","",
INDIRECT(VLOOKUP(B102,B$14:C$44,2,FALSE)&amp;(9*A102+9))))</f>
        <v/>
      </c>
      <c r="I102" s="43" t="str" cm="1">
        <f t="array" aca="1" ref="I102" ca="1">IF(F102="","",
IF(INDIRECT(VLOOKUP(B102,B$14:C$44,2,FALSE)&amp;(9*A102+10))="","",
INDIRECT(VLOOKUP(B102,B$14:C$44,2,FALSE)&amp;(9*A102+10))))</f>
        <v/>
      </c>
      <c r="J102" s="43" t="str" cm="1">
        <f t="array" aca="1" ref="J102" ca="1">IF(F102="","",
IF(INDIRECT(VLOOKUP(B102,B$14:C$44,2,FALSE)&amp;(9*A102+11))="","",
INDIRECT(VLOOKUP(B102,B$14:C$44,2,FALSE)&amp;(9*A102+11))))</f>
        <v/>
      </c>
      <c r="K102" s="46" t="str" cm="1">
        <f t="array" aca="1" ref="K102" ca="1">IF(F102="","",
IF(AND(OR(F102="土",F102="日"),J102="●"),"指定",
IF(INDIRECT(VLOOKUP(B102,B$14:C$44,2,FALSE)&amp;(9*A102+12))="","",
INDIRECT(VLOOKUP(B102,B$14:C$44,2,FALSE)&amp;(9*A102+12)))))</f>
        <v/>
      </c>
      <c r="L102" s="42" t="str">
        <f t="shared" ca="1" si="23"/>
        <v/>
      </c>
      <c r="M102" s="60" t="str">
        <f t="shared" ca="1" si="24"/>
        <v/>
      </c>
      <c r="N102" s="1" t="str">
        <f t="shared" ca="1" si="21"/>
        <v/>
      </c>
      <c r="O102" s="1" t="str">
        <f t="shared" ca="1" si="22"/>
        <v/>
      </c>
      <c r="Q102" s="31" t="s">
        <v>41</v>
      </c>
      <c r="S102" s="51" t="str">
        <f ca="1">IF(S100="対象外","対象外",S101)</f>
        <v>対象外</v>
      </c>
      <c r="U102" s="13" t="s">
        <v>25</v>
      </c>
      <c r="V102" s="10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32"/>
      <c r="BB102" s="14"/>
      <c r="BC102" s="15"/>
      <c r="BD102" s="15"/>
      <c r="BE102" s="15"/>
      <c r="BF102" s="16"/>
      <c r="BG102" s="53" t="s">
        <v>42</v>
      </c>
    </row>
    <row r="103" spans="1:59" ht="20.25" customHeight="1" x14ac:dyDescent="0.4">
      <c r="A103" s="1">
        <f t="shared" si="27"/>
        <v>3</v>
      </c>
      <c r="B103" s="1">
        <f t="shared" si="28"/>
        <v>28</v>
      </c>
      <c r="E103" s="39" t="str" cm="1">
        <f t="array" aca="1" ref="E103" ca="1">IF(INDIRECT(VLOOKUP(B103,B$14:C$44,2,FALSE)&amp;(9*A103+6))="","",
INDIRECT(VLOOKUP(B103,B$14:C$44,2,FALSE)&amp;(9*A103+6)))</f>
        <v/>
      </c>
      <c r="F103" s="39" t="str">
        <f t="shared" ca="1" si="20"/>
        <v/>
      </c>
      <c r="G103" s="48" t="str" cm="1">
        <f t="array" aca="1" ref="G103" ca="1">IF(F103="","",
IF(INDIRECT(VLOOKUP(B103,B$14:C$44,2,FALSE)&amp;(9*A103+8))="","",
INDIRECT(VLOOKUP(B103,B$14:C$44,2,FALSE)&amp;(9*A103+8))))</f>
        <v/>
      </c>
      <c r="H103" s="48" t="str" cm="1">
        <f t="array" aca="1" ref="H103" ca="1">IF(F103="","",
IF(INDIRECT(VLOOKUP(B103,B$14:C$44,2,FALSE)&amp;(9*A103+9))="","",
INDIRECT(VLOOKUP(B103,B$14:C$44,2,FALSE)&amp;(9*A103+9))))</f>
        <v/>
      </c>
      <c r="I103" s="43" t="str" cm="1">
        <f t="array" aca="1" ref="I103" ca="1">IF(F103="","",
IF(INDIRECT(VLOOKUP(B103,B$14:C$44,2,FALSE)&amp;(9*A103+10))="","",
INDIRECT(VLOOKUP(B103,B$14:C$44,2,FALSE)&amp;(9*A103+10))))</f>
        <v/>
      </c>
      <c r="J103" s="43" t="str" cm="1">
        <f t="array" aca="1" ref="J103" ca="1">IF(F103="","",
IF(INDIRECT(VLOOKUP(B103,B$14:C$44,2,FALSE)&amp;(9*A103+11))="","",
INDIRECT(VLOOKUP(B103,B$14:C$44,2,FALSE)&amp;(9*A103+11))))</f>
        <v/>
      </c>
      <c r="K103" s="46" t="str" cm="1">
        <f t="array" aca="1" ref="K103" ca="1">IF(F103="","",
IF(AND(OR(F103="土",F103="日"),J103="●"),"指定",
IF(INDIRECT(VLOOKUP(B103,B$14:C$44,2,FALSE)&amp;(9*A103+12))="","",
INDIRECT(VLOOKUP(B103,B$14:C$44,2,FALSE)&amp;(9*A103+12)))))</f>
        <v/>
      </c>
      <c r="L103" s="42" t="str">
        <f t="shared" ca="1" si="23"/>
        <v/>
      </c>
      <c r="M103" s="60" t="str">
        <f t="shared" ca="1" si="24"/>
        <v/>
      </c>
      <c r="N103" s="1" t="str">
        <f t="shared" ca="1" si="21"/>
        <v/>
      </c>
      <c r="O103" s="1" t="str">
        <f t="shared" ca="1" si="22"/>
        <v/>
      </c>
    </row>
    <row r="104" spans="1:59" ht="20.25" customHeight="1" thickBot="1" x14ac:dyDescent="0.45">
      <c r="A104" s="1">
        <f t="shared" si="27"/>
        <v>3</v>
      </c>
      <c r="B104" s="1">
        <f t="shared" si="28"/>
        <v>29</v>
      </c>
      <c r="E104" s="39" t="str" cm="1">
        <f t="array" aca="1" ref="E104" ca="1">IF(INDIRECT(VLOOKUP(B104,B$14:C$44,2,FALSE)&amp;(9*A104+6))="","",
INDIRECT(VLOOKUP(B104,B$14:C$44,2,FALSE)&amp;(9*A104+6)))</f>
        <v/>
      </c>
      <c r="F104" s="39" t="str">
        <f t="shared" ca="1" si="20"/>
        <v/>
      </c>
      <c r="G104" s="48" t="str" cm="1">
        <f t="array" aca="1" ref="G104" ca="1">IF(F104="","",
IF(INDIRECT(VLOOKUP(B104,B$14:C$44,2,FALSE)&amp;(9*A104+8))="","",
INDIRECT(VLOOKUP(B104,B$14:C$44,2,FALSE)&amp;(9*A104+8))))</f>
        <v/>
      </c>
      <c r="H104" s="48" t="str" cm="1">
        <f t="array" aca="1" ref="H104" ca="1">IF(F104="","",
IF(INDIRECT(VLOOKUP(B104,B$14:C$44,2,FALSE)&amp;(9*A104+9))="","",
INDIRECT(VLOOKUP(B104,B$14:C$44,2,FALSE)&amp;(9*A104+9))))</f>
        <v/>
      </c>
      <c r="I104" s="43" t="str" cm="1">
        <f t="array" aca="1" ref="I104" ca="1">IF(F104="","",
IF(INDIRECT(VLOOKUP(B104,B$14:C$44,2,FALSE)&amp;(9*A104+10))="","",
INDIRECT(VLOOKUP(B104,B$14:C$44,2,FALSE)&amp;(9*A104+10))))</f>
        <v/>
      </c>
      <c r="J104" s="43" t="str" cm="1">
        <f t="array" aca="1" ref="J104" ca="1">IF(F104="","",
IF(INDIRECT(VLOOKUP(B104,B$14:C$44,2,FALSE)&amp;(9*A104+11))="","",
INDIRECT(VLOOKUP(B104,B$14:C$44,2,FALSE)&amp;(9*A104+11))))</f>
        <v/>
      </c>
      <c r="K104" s="46" t="str" cm="1">
        <f t="array" aca="1" ref="K104" ca="1">IF(F104="","",
IF(AND(OR(F104="土",F104="日"),J104="●"),"指定",
IF(INDIRECT(VLOOKUP(B104,B$14:C$44,2,FALSE)&amp;(9*A104+12))="","",
INDIRECT(VLOOKUP(B104,B$14:C$44,2,FALSE)&amp;(9*A104+12)))))</f>
        <v/>
      </c>
      <c r="L104" s="42" t="str">
        <f t="shared" ca="1" si="23"/>
        <v/>
      </c>
      <c r="M104" s="60" t="str">
        <f t="shared" ca="1" si="24"/>
        <v/>
      </c>
      <c r="N104" s="1" t="str">
        <f t="shared" ca="1" si="21"/>
        <v/>
      </c>
      <c r="O104" s="1" t="str">
        <f t="shared" ca="1" si="22"/>
        <v/>
      </c>
      <c r="Q104" s="28" t="s">
        <v>30</v>
      </c>
      <c r="R104" s="28" t="str">
        <f>IF(R95="","",
IF(S104=1,R95+1,R95))</f>
        <v/>
      </c>
      <c r="S104" s="51" t="str">
        <f>IF(S95="","",
IF(S95=12,1,S95+1))</f>
        <v/>
      </c>
      <c r="U104" s="38" t="str">
        <f>IF(R104="","",
DATE(R104,S104,1))</f>
        <v/>
      </c>
      <c r="W104" s="2"/>
    </row>
    <row r="105" spans="1:59" ht="20.25" customHeight="1" x14ac:dyDescent="0.4">
      <c r="A105" s="1">
        <f t="shared" si="27"/>
        <v>3</v>
      </c>
      <c r="B105" s="1">
        <f t="shared" si="28"/>
        <v>30</v>
      </c>
      <c r="E105" s="39" t="str" cm="1">
        <f t="array" aca="1" ref="E105" ca="1">IF(INDIRECT(VLOOKUP(B105,B$14:C$44,2,FALSE)&amp;(9*A105+6))="","",
INDIRECT(VLOOKUP(B105,B$14:C$44,2,FALSE)&amp;(9*A105+6)))</f>
        <v/>
      </c>
      <c r="F105" s="39" t="str">
        <f t="shared" ca="1" si="20"/>
        <v/>
      </c>
      <c r="G105" s="48" t="str" cm="1">
        <f t="array" aca="1" ref="G105" ca="1">IF(F105="","",
IF(INDIRECT(VLOOKUP(B105,B$14:C$44,2,FALSE)&amp;(9*A105+8))="","",
INDIRECT(VLOOKUP(B105,B$14:C$44,2,FALSE)&amp;(9*A105+8))))</f>
        <v/>
      </c>
      <c r="H105" s="48" t="str" cm="1">
        <f t="array" aca="1" ref="H105" ca="1">IF(F105="","",
IF(INDIRECT(VLOOKUP(B105,B$14:C$44,2,FALSE)&amp;(9*A105+9))="","",
INDIRECT(VLOOKUP(B105,B$14:C$44,2,FALSE)&amp;(9*A105+9))))</f>
        <v/>
      </c>
      <c r="I105" s="43" t="str" cm="1">
        <f t="array" aca="1" ref="I105" ca="1">IF(F105="","",
IF(INDIRECT(VLOOKUP(B105,B$14:C$44,2,FALSE)&amp;(9*A105+10))="","",
INDIRECT(VLOOKUP(B105,B$14:C$44,2,FALSE)&amp;(9*A105+10))))</f>
        <v/>
      </c>
      <c r="J105" s="43" t="str" cm="1">
        <f t="array" aca="1" ref="J105" ca="1">IF(F105="","",
IF(INDIRECT(VLOOKUP(B105,B$14:C$44,2,FALSE)&amp;(9*A105+11))="","",
INDIRECT(VLOOKUP(B105,B$14:C$44,2,FALSE)&amp;(9*A105+11))))</f>
        <v/>
      </c>
      <c r="K105" s="46" t="str" cm="1">
        <f t="array" aca="1" ref="K105" ca="1">IF(F105="","",
IF(AND(OR(F105="土",F105="日"),J105="●"),"指定",
IF(INDIRECT(VLOOKUP(B105,B$14:C$44,2,FALSE)&amp;(9*A105+12))="","",
INDIRECT(VLOOKUP(B105,B$14:C$44,2,FALSE)&amp;(9*A105+12)))))</f>
        <v/>
      </c>
      <c r="L105" s="42" t="str">
        <f t="shared" ca="1" si="23"/>
        <v/>
      </c>
      <c r="M105" s="60" t="str">
        <f t="shared" ca="1" si="24"/>
        <v/>
      </c>
      <c r="N105" s="1" t="str">
        <f t="shared" ca="1" si="21"/>
        <v/>
      </c>
      <c r="O105" s="1" t="str">
        <f t="shared" ca="1" si="22"/>
        <v/>
      </c>
      <c r="U105" s="87"/>
      <c r="V105" s="88"/>
      <c r="W105" s="6" t="str">
        <f>IF($R104="","",DATE($R104,$S104,1))</f>
        <v/>
      </c>
      <c r="X105" s="6" t="str">
        <f>IF($R104="","",DATE($R104,$S104,2))</f>
        <v/>
      </c>
      <c r="Y105" s="6" t="str">
        <f>IF($R104="","",DATE($R104,$S104,3))</f>
        <v/>
      </c>
      <c r="Z105" s="6" t="str">
        <f>IF($R104="","",DATE($R104,$S104,4))</f>
        <v/>
      </c>
      <c r="AA105" s="6" t="str">
        <f>IF($R104="","",DATE($R104,$S104,5))</f>
        <v/>
      </c>
      <c r="AB105" s="6" t="str">
        <f>IF($R104="","",DATE($R104,$S104,6))</f>
        <v/>
      </c>
      <c r="AC105" s="6" t="str">
        <f>IF($R104="","",DATE($R104,$S104,7))</f>
        <v/>
      </c>
      <c r="AD105" s="6" t="str">
        <f>IF($R104="","",DATE($R104,$S104,8))</f>
        <v/>
      </c>
      <c r="AE105" s="6" t="str">
        <f>IF($R104="","",DATE($R104,$S104,9))</f>
        <v/>
      </c>
      <c r="AF105" s="6" t="str">
        <f>IF($R104="","",DATE($R104,$S104,10))</f>
        <v/>
      </c>
      <c r="AG105" s="6" t="str">
        <f>IF($R104="","",DATE($R104,$S104,11))</f>
        <v/>
      </c>
      <c r="AH105" s="6" t="str">
        <f>IF($R104="","",DATE($R104,$S104,12))</f>
        <v/>
      </c>
      <c r="AI105" s="6" t="str">
        <f>IF($R104="","",DATE($R104,$S104,13))</f>
        <v/>
      </c>
      <c r="AJ105" s="6" t="str">
        <f>IF($R104="","",DATE($R104,$S104,14))</f>
        <v/>
      </c>
      <c r="AK105" s="6" t="str">
        <f>IF($R104="","",DATE($R104,$S104,15))</f>
        <v/>
      </c>
      <c r="AL105" s="6" t="str">
        <f>IF($R104="","",DATE($R104,$S104,16))</f>
        <v/>
      </c>
      <c r="AM105" s="6" t="str">
        <f>IF($R104="","",DATE($R104,$S104,17))</f>
        <v/>
      </c>
      <c r="AN105" s="6" t="str">
        <f>IF($R104="","",DATE($R104,$S104,18))</f>
        <v/>
      </c>
      <c r="AO105" s="6" t="str">
        <f>IF($R104="","",DATE($R104,$S104,19))</f>
        <v/>
      </c>
      <c r="AP105" s="6" t="str">
        <f>IF($R104="","",DATE($R104,$S104,20))</f>
        <v/>
      </c>
      <c r="AQ105" s="6" t="str">
        <f>IF($R104="","",DATE($R104,$S104,21))</f>
        <v/>
      </c>
      <c r="AR105" s="6" t="str">
        <f>IF($R104="","",DATE($R104,$S104,22))</f>
        <v/>
      </c>
      <c r="AS105" s="6" t="str">
        <f>IF($R104="","",DATE($R104,$S104,23))</f>
        <v/>
      </c>
      <c r="AT105" s="6" t="str">
        <f>IF($R104="","",DATE($R104,$S104,24))</f>
        <v/>
      </c>
      <c r="AU105" s="6" t="str">
        <f>IF($R104="","",DATE($R104,$S104,25))</f>
        <v/>
      </c>
      <c r="AV105" s="6" t="str">
        <f>IF($R104="","",DATE($R104,$S104,26))</f>
        <v/>
      </c>
      <c r="AW105" s="6" t="str">
        <f>IF($R104="","",DATE($R104,$S104,27))</f>
        <v/>
      </c>
      <c r="AX105" s="6" t="str">
        <f>IF($R104="","",DATE($R104,$S104,28))</f>
        <v/>
      </c>
      <c r="AY105" s="6" t="str">
        <f>IF($R104="","",IF(MONTH(DATE($R104,$S104,29))=$S104,DATE($R104,$S104,29),""))</f>
        <v/>
      </c>
      <c r="AZ105" s="6" t="str">
        <f>IF($R104="","",IF(MONTH(DATE($R104,$S104,30))=$S104,DATE($R104,$S104,30),""))</f>
        <v/>
      </c>
      <c r="BA105" s="6" t="str">
        <f>IF($R104="","",IF(MONTH(DATE($R104,$S104,31))=$S104,DATE($R104,$S104,31),""))</f>
        <v/>
      </c>
      <c r="BB105" s="91" t="s">
        <v>19</v>
      </c>
      <c r="BC105" s="91" t="s">
        <v>31</v>
      </c>
      <c r="BD105" s="93" t="s">
        <v>32</v>
      </c>
      <c r="BE105" s="96" t="s">
        <v>33</v>
      </c>
      <c r="BF105" s="94" t="s">
        <v>34</v>
      </c>
      <c r="BG105" s="76" t="s">
        <v>25</v>
      </c>
    </row>
    <row r="106" spans="1:59" ht="20.25" customHeight="1" thickBot="1" x14ac:dyDescent="0.45">
      <c r="A106" s="1">
        <f t="shared" si="27"/>
        <v>3</v>
      </c>
      <c r="B106" s="1">
        <f t="shared" si="28"/>
        <v>31</v>
      </c>
      <c r="E106" s="39" t="str" cm="1">
        <f t="array" aca="1" ref="E106" ca="1">IF(INDIRECT(VLOOKUP(B106,B$14:C$44,2,FALSE)&amp;(9*A106+6))="","",
INDIRECT(VLOOKUP(B106,B$14:C$44,2,FALSE)&amp;(9*A106+6)))</f>
        <v/>
      </c>
      <c r="F106" s="39" t="str">
        <f t="shared" ca="1" si="20"/>
        <v/>
      </c>
      <c r="G106" s="48" t="str" cm="1">
        <f t="array" aca="1" ref="G106" ca="1">IF(F106="","",
IF(INDIRECT(VLOOKUP(B106,B$14:C$44,2,FALSE)&amp;(9*A106+8))="","",
INDIRECT(VLOOKUP(B106,B$14:C$44,2,FALSE)&amp;(9*A106+8))))</f>
        <v/>
      </c>
      <c r="H106" s="48" t="str" cm="1">
        <f t="array" aca="1" ref="H106" ca="1">IF(F106="","",
IF(INDIRECT(VLOOKUP(B106,B$14:C$44,2,FALSE)&amp;(9*A106+9))="","",
INDIRECT(VLOOKUP(B106,B$14:C$44,2,FALSE)&amp;(9*A106+9))))</f>
        <v/>
      </c>
      <c r="I106" s="43" t="str" cm="1">
        <f t="array" aca="1" ref="I106" ca="1">IF(F106="","",
IF(INDIRECT(VLOOKUP(B106,B$14:C$44,2,FALSE)&amp;(9*A106+10))="","",
INDIRECT(VLOOKUP(B106,B$14:C$44,2,FALSE)&amp;(9*A106+10))))</f>
        <v/>
      </c>
      <c r="J106" s="43" t="str" cm="1">
        <f t="array" aca="1" ref="J106" ca="1">IF(F106="","",
IF(INDIRECT(VLOOKUP(B106,B$14:C$44,2,FALSE)&amp;(9*A106+11))="","",
INDIRECT(VLOOKUP(B106,B$14:C$44,2,FALSE)&amp;(9*A106+11))))</f>
        <v/>
      </c>
      <c r="K106" s="46" t="str" cm="1">
        <f t="array" aca="1" ref="K106" ca="1">IF(F106="","",
IF(AND(OR(F106="土",F106="日"),J106="●"),"指定",
IF(INDIRECT(VLOOKUP(B106,B$14:C$44,2,FALSE)&amp;(9*A106+12))="","",
INDIRECT(VLOOKUP(B106,B$14:C$44,2,FALSE)&amp;(9*A106+12)))))</f>
        <v/>
      </c>
      <c r="L106" s="42" t="str">
        <f t="shared" ca="1" si="23"/>
        <v/>
      </c>
      <c r="M106" s="60" t="str">
        <f t="shared" ca="1" si="24"/>
        <v/>
      </c>
      <c r="N106" s="1" t="str">
        <f t="shared" ca="1" si="21"/>
        <v/>
      </c>
      <c r="O106" s="1" t="str">
        <f t="shared" ca="1" si="22"/>
        <v/>
      </c>
      <c r="Q106" s="28" t="s">
        <v>35</v>
      </c>
      <c r="R106" s="28">
        <f ca="1">COUNTIFS(N:N,R104,O:O,S104,F:F,"土",G:G,"〇")+COUNTIFS(N:N,R104,O:O,S104,F:F,"日",G:G,"〇")</f>
        <v>0</v>
      </c>
      <c r="S106" s="28">
        <f ca="1">COUNTIFS(N:N,R104,O:O,S104,F:F,"土",I:I,"〇",L:L,"&lt;&gt;"&amp;"緊急")+COUNTIFS(N:N,R104,O:O,S104,F:F,"日",I:I,"〇",L:L,"&lt;&gt;"&amp;"緊急")</f>
        <v>0</v>
      </c>
      <c r="U106" s="89"/>
      <c r="V106" s="90"/>
      <c r="W106" s="9" t="str">
        <f>IFERROR(IF(WEEKDAY(W105,1)=1,"日",IF(WEEKDAY(W105,1)=2,"月",IF(WEEKDAY(W105,1)=3,"火",IF(WEEKDAY(W105,1)=4,"水",IF(WEEKDAY(W105,1)=5,"木",IF(WEEKDAY(W105,1)=6,"金","土")))))),"")</f>
        <v/>
      </c>
      <c r="X106" s="9" t="str">
        <f t="shared" ref="X106:AD106" si="33">IFERROR(IF(WEEKDAY(X105,1)=1,"日",IF(WEEKDAY(X105,1)=2,"月",IF(WEEKDAY(X105,1)=3,"火",IF(WEEKDAY(X105,1)=4,"水",IF(WEEKDAY(X105,1)=5,"木",IF(WEEKDAY(X105,1)=6,"金","土")))))),"")</f>
        <v/>
      </c>
      <c r="Y106" s="9" t="str">
        <f t="shared" si="33"/>
        <v/>
      </c>
      <c r="Z106" s="9" t="str">
        <f t="shared" si="33"/>
        <v/>
      </c>
      <c r="AA106" s="9" t="str">
        <f t="shared" si="33"/>
        <v/>
      </c>
      <c r="AB106" s="9" t="str">
        <f t="shared" si="33"/>
        <v/>
      </c>
      <c r="AC106" s="9" t="str">
        <f t="shared" si="33"/>
        <v/>
      </c>
      <c r="AD106" s="9" t="str">
        <f t="shared" si="33"/>
        <v/>
      </c>
      <c r="AE106" s="9" t="str">
        <f>IFERROR(IF(WEEKDAY(AE105,1)=1,"日",IF(WEEKDAY(AE105,1)=2,"月",IF(WEEKDAY(AE105,1)=3,"火",IF(WEEKDAY(AE105,1)=4,"水",IF(WEEKDAY(AE105,1)=5,"木",IF(WEEKDAY(AE105,1)=6,"金","土")))))),"")</f>
        <v/>
      </c>
      <c r="AF106" s="9" t="str">
        <f t="shared" ref="AF106:BA106" si="34">IFERROR(IF(WEEKDAY(AF105,1)=1,"日",IF(WEEKDAY(AF105,1)=2,"月",IF(WEEKDAY(AF105,1)=3,"火",IF(WEEKDAY(AF105,1)=4,"水",IF(WEEKDAY(AF105,1)=5,"木",IF(WEEKDAY(AF105,1)=6,"金","土")))))),"")</f>
        <v/>
      </c>
      <c r="AG106" s="9" t="str">
        <f t="shared" si="34"/>
        <v/>
      </c>
      <c r="AH106" s="9" t="str">
        <f t="shared" si="34"/>
        <v/>
      </c>
      <c r="AI106" s="9" t="str">
        <f t="shared" si="34"/>
        <v/>
      </c>
      <c r="AJ106" s="9" t="str">
        <f t="shared" si="34"/>
        <v/>
      </c>
      <c r="AK106" s="9" t="str">
        <f t="shared" si="34"/>
        <v/>
      </c>
      <c r="AL106" s="9" t="str">
        <f t="shared" si="34"/>
        <v/>
      </c>
      <c r="AM106" s="9" t="str">
        <f t="shared" si="34"/>
        <v/>
      </c>
      <c r="AN106" s="9" t="str">
        <f t="shared" si="34"/>
        <v/>
      </c>
      <c r="AO106" s="9" t="str">
        <f t="shared" si="34"/>
        <v/>
      </c>
      <c r="AP106" s="9" t="str">
        <f t="shared" si="34"/>
        <v/>
      </c>
      <c r="AQ106" s="9" t="str">
        <f t="shared" si="34"/>
        <v/>
      </c>
      <c r="AR106" s="9" t="str">
        <f t="shared" si="34"/>
        <v/>
      </c>
      <c r="AS106" s="9" t="str">
        <f t="shared" si="34"/>
        <v/>
      </c>
      <c r="AT106" s="9" t="str">
        <f t="shared" si="34"/>
        <v/>
      </c>
      <c r="AU106" s="9" t="str">
        <f t="shared" si="34"/>
        <v/>
      </c>
      <c r="AV106" s="9" t="str">
        <f t="shared" si="34"/>
        <v/>
      </c>
      <c r="AW106" s="9" t="str">
        <f t="shared" si="34"/>
        <v/>
      </c>
      <c r="AX106" s="9" t="str">
        <f t="shared" si="34"/>
        <v/>
      </c>
      <c r="AY106" s="9" t="str">
        <f t="shared" si="34"/>
        <v/>
      </c>
      <c r="AZ106" s="9" t="str">
        <f t="shared" si="34"/>
        <v/>
      </c>
      <c r="BA106" s="9" t="str">
        <f t="shared" si="34"/>
        <v/>
      </c>
      <c r="BB106" s="92"/>
      <c r="BC106" s="92"/>
      <c r="BD106" s="92"/>
      <c r="BE106" s="97"/>
      <c r="BF106" s="95"/>
      <c r="BG106" s="77"/>
    </row>
    <row r="107" spans="1:59" ht="20.25" customHeight="1" x14ac:dyDescent="0.4">
      <c r="A107" s="1">
        <f t="shared" si="27"/>
        <v>4</v>
      </c>
      <c r="B107" s="1">
        <f t="shared" si="28"/>
        <v>1</v>
      </c>
      <c r="E107" s="39" t="str" cm="1">
        <f t="array" aca="1" ref="E107" ca="1">IF(INDIRECT(VLOOKUP(B107,B$14:C$44,2,FALSE)&amp;(9*A107+6))="","",
INDIRECT(VLOOKUP(B107,B$14:C$44,2,FALSE)&amp;(9*A107+6)))</f>
        <v/>
      </c>
      <c r="F107" s="39" t="str">
        <f t="shared" ca="1" si="20"/>
        <v/>
      </c>
      <c r="G107" s="48" t="str" cm="1">
        <f t="array" aca="1" ref="G107" ca="1">IF(F107="","",
IF(INDIRECT(VLOOKUP(B107,B$14:C$44,2,FALSE)&amp;(9*A107+8))="","",
INDIRECT(VLOOKUP(B107,B$14:C$44,2,FALSE)&amp;(9*A107+8))))</f>
        <v/>
      </c>
      <c r="H107" s="48" t="str" cm="1">
        <f t="array" aca="1" ref="H107" ca="1">IF(F107="","",
IF(INDIRECT(VLOOKUP(B107,B$14:C$44,2,FALSE)&amp;(9*A107+9))="","",
INDIRECT(VLOOKUP(B107,B$14:C$44,2,FALSE)&amp;(9*A107+9))))</f>
        <v/>
      </c>
      <c r="I107" s="43" t="str" cm="1">
        <f t="array" aca="1" ref="I107" ca="1">IF(F107="","",
IF(INDIRECT(VLOOKUP(B107,B$14:C$44,2,FALSE)&amp;(9*A107+10))="","",
INDIRECT(VLOOKUP(B107,B$14:C$44,2,FALSE)&amp;(9*A107+10))))</f>
        <v/>
      </c>
      <c r="J107" s="43" t="str" cm="1">
        <f t="array" aca="1" ref="J107" ca="1">IF(F107="","",
IF(INDIRECT(VLOOKUP(B107,B$14:C$44,2,FALSE)&amp;(9*A107+11))="","",
INDIRECT(VLOOKUP(B107,B$14:C$44,2,FALSE)&amp;(9*A107+11))))</f>
        <v/>
      </c>
      <c r="K107" s="46" t="str" cm="1">
        <f t="array" aca="1" ref="K107" ca="1">IF(F107="","",
IF(AND(OR(F107="土",F107="日"),J107="●"),"指定",
IF(INDIRECT(VLOOKUP(B107,B$14:C$44,2,FALSE)&amp;(9*A107+12))="","",
INDIRECT(VLOOKUP(B107,B$14:C$44,2,FALSE)&amp;(9*A107+12)))))</f>
        <v/>
      </c>
      <c r="L107" s="42" t="str">
        <f t="shared" ca="1" si="23"/>
        <v/>
      </c>
      <c r="M107" s="60" t="str">
        <f t="shared" ca="1" si="24"/>
        <v/>
      </c>
      <c r="N107" s="1" t="str">
        <f t="shared" ca="1" si="21"/>
        <v/>
      </c>
      <c r="O107" s="1" t="str">
        <f t="shared" ca="1" si="22"/>
        <v/>
      </c>
      <c r="Q107" s="28" t="s">
        <v>23</v>
      </c>
      <c r="R107" s="54">
        <f ca="1">COUNTIFS(N:N,R104,O:O,S104,G:G,"〇")</f>
        <v>0</v>
      </c>
      <c r="S107" s="54">
        <f ca="1">COUNTIFS(N:N,R104,O:O,S104,I:I,"〇",L:L,"&lt;&gt;"&amp;"緊急")</f>
        <v>0</v>
      </c>
      <c r="U107" s="78" t="s">
        <v>15</v>
      </c>
      <c r="V107" s="8" t="s">
        <v>36</v>
      </c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6">
        <f ca="1">R107</f>
        <v>0</v>
      </c>
      <c r="BC107" s="79">
        <f ca="1">IFERROR(R108/R107,0)</f>
        <v>0</v>
      </c>
      <c r="BD107" s="80" t="str">
        <f ca="1">R109</f>
        <v>対象外</v>
      </c>
      <c r="BE107" s="98"/>
      <c r="BF107" s="83"/>
      <c r="BG107" s="81" t="s">
        <v>37</v>
      </c>
    </row>
    <row r="108" spans="1:59" ht="20.25" customHeight="1" thickBot="1" x14ac:dyDescent="0.45">
      <c r="A108" s="1">
        <f t="shared" si="27"/>
        <v>4</v>
      </c>
      <c r="B108" s="1">
        <f t="shared" si="28"/>
        <v>2</v>
      </c>
      <c r="E108" s="39" t="str" cm="1">
        <f t="array" aca="1" ref="E108" ca="1">IF(INDIRECT(VLOOKUP(B108,B$14:C$44,2,FALSE)&amp;(9*A108+6))="","",
INDIRECT(VLOOKUP(B108,B$14:C$44,2,FALSE)&amp;(9*A108+6)))</f>
        <v/>
      </c>
      <c r="F108" s="39" t="str">
        <f t="shared" ca="1" si="20"/>
        <v/>
      </c>
      <c r="G108" s="48" t="str" cm="1">
        <f t="array" aca="1" ref="G108" ca="1">IF(F108="","",
IF(INDIRECT(VLOOKUP(B108,B$14:C$44,2,FALSE)&amp;(9*A108+8))="","",
INDIRECT(VLOOKUP(B108,B$14:C$44,2,FALSE)&amp;(9*A108+8))))</f>
        <v/>
      </c>
      <c r="H108" s="48" t="str" cm="1">
        <f t="array" aca="1" ref="H108" ca="1">IF(F108="","",
IF(INDIRECT(VLOOKUP(B108,B$14:C$44,2,FALSE)&amp;(9*A108+9))="","",
INDIRECT(VLOOKUP(B108,B$14:C$44,2,FALSE)&amp;(9*A108+9))))</f>
        <v/>
      </c>
      <c r="I108" s="43" t="str" cm="1">
        <f t="array" aca="1" ref="I108" ca="1">IF(F108="","",
IF(INDIRECT(VLOOKUP(B108,B$14:C$44,2,FALSE)&amp;(9*A108+10))="","",
INDIRECT(VLOOKUP(B108,B$14:C$44,2,FALSE)&amp;(9*A108+10))))</f>
        <v/>
      </c>
      <c r="J108" s="43" t="str" cm="1">
        <f t="array" aca="1" ref="J108" ca="1">IF(F108="","",
IF(INDIRECT(VLOOKUP(B108,B$14:C$44,2,FALSE)&amp;(9*A108+11))="","",
INDIRECT(VLOOKUP(B108,B$14:C$44,2,FALSE)&amp;(9*A108+11))))</f>
        <v/>
      </c>
      <c r="K108" s="46" t="str" cm="1">
        <f t="array" aca="1" ref="K108" ca="1">IF(F108="","",
IF(AND(OR(F108="土",F108="日"),J108="●"),"指定",
IF(INDIRECT(VLOOKUP(B108,B$14:C$44,2,FALSE)&amp;(9*A108+12))="","",
INDIRECT(VLOOKUP(B108,B$14:C$44,2,FALSE)&amp;(9*A108+12)))))</f>
        <v/>
      </c>
      <c r="L108" s="42" t="str">
        <f t="shared" ca="1" si="23"/>
        <v/>
      </c>
      <c r="M108" s="60" t="str">
        <f t="shared" ca="1" si="24"/>
        <v/>
      </c>
      <c r="N108" s="1" t="str">
        <f t="shared" ca="1" si="21"/>
        <v/>
      </c>
      <c r="O108" s="1" t="str">
        <f t="shared" ca="1" si="22"/>
        <v/>
      </c>
      <c r="Q108" s="28" t="s">
        <v>24</v>
      </c>
      <c r="R108" s="28">
        <f ca="1">COUNTIFS(N:N,R104,O:O,S104,H:H,"●")+COUNTIFS(N:N,R104,O:O,S104,H:H,"〇")</f>
        <v>0</v>
      </c>
      <c r="S108" s="28">
        <f ca="1">COUNTIFS(N:N,R104,O:O,S104,J:J,"●",L:L,"&lt;&gt;"&amp;"緊急")</f>
        <v>0</v>
      </c>
      <c r="U108" s="69"/>
      <c r="V108" s="3" t="s">
        <v>38</v>
      </c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5"/>
      <c r="BB108" s="3">
        <f ca="1">R108</f>
        <v>0</v>
      </c>
      <c r="BC108" s="71"/>
      <c r="BD108" s="73"/>
      <c r="BE108" s="99"/>
      <c r="BF108" s="84"/>
      <c r="BG108" s="82"/>
    </row>
    <row r="109" spans="1:59" ht="20.25" customHeight="1" thickTop="1" x14ac:dyDescent="0.4">
      <c r="A109" s="1">
        <f t="shared" si="27"/>
        <v>4</v>
      </c>
      <c r="B109" s="1">
        <f t="shared" si="28"/>
        <v>3</v>
      </c>
      <c r="E109" s="39" t="str" cm="1">
        <f t="array" aca="1" ref="E109" ca="1">IF(INDIRECT(VLOOKUP(B109,B$14:C$44,2,FALSE)&amp;(9*A109+6))="","",
INDIRECT(VLOOKUP(B109,B$14:C$44,2,FALSE)&amp;(9*A109+6)))</f>
        <v/>
      </c>
      <c r="F109" s="39" t="str">
        <f t="shared" ca="1" si="20"/>
        <v/>
      </c>
      <c r="G109" s="48" t="str" cm="1">
        <f t="array" aca="1" ref="G109" ca="1">IF(F109="","",
IF(INDIRECT(VLOOKUP(B109,B$14:C$44,2,FALSE)&amp;(9*A109+8))="","",
INDIRECT(VLOOKUP(B109,B$14:C$44,2,FALSE)&amp;(9*A109+8))))</f>
        <v/>
      </c>
      <c r="H109" s="48" t="str" cm="1">
        <f t="array" aca="1" ref="H109" ca="1">IF(F109="","",
IF(INDIRECT(VLOOKUP(B109,B$14:C$44,2,FALSE)&amp;(9*A109+9))="","",
INDIRECT(VLOOKUP(B109,B$14:C$44,2,FALSE)&amp;(9*A109+9))))</f>
        <v/>
      </c>
      <c r="I109" s="43" t="str" cm="1">
        <f t="array" aca="1" ref="I109" ca="1">IF(F109="","",
IF(INDIRECT(VLOOKUP(B109,B$14:C$44,2,FALSE)&amp;(9*A109+10))="","",
INDIRECT(VLOOKUP(B109,B$14:C$44,2,FALSE)&amp;(9*A109+10))))</f>
        <v/>
      </c>
      <c r="J109" s="43" t="str" cm="1">
        <f t="array" aca="1" ref="J109" ca="1">IF(F109="","",
IF(INDIRECT(VLOOKUP(B109,B$14:C$44,2,FALSE)&amp;(9*A109+11))="","",
INDIRECT(VLOOKUP(B109,B$14:C$44,2,FALSE)&amp;(9*A109+11))))</f>
        <v/>
      </c>
      <c r="K109" s="46" t="str" cm="1">
        <f t="array" aca="1" ref="K109" ca="1">IF(F109="","",
IF(AND(OR(F109="土",F109="日"),J109="●"),"指定",
IF(INDIRECT(VLOOKUP(B109,B$14:C$44,2,FALSE)&amp;(9*A109+12))="","",
INDIRECT(VLOOKUP(B109,B$14:C$44,2,FALSE)&amp;(9*A109+12)))))</f>
        <v/>
      </c>
      <c r="L109" s="42" t="str">
        <f t="shared" ca="1" si="23"/>
        <v/>
      </c>
      <c r="M109" s="60" t="str">
        <f t="shared" ca="1" si="24"/>
        <v/>
      </c>
      <c r="N109" s="1" t="str">
        <f t="shared" ca="1" si="21"/>
        <v/>
      </c>
      <c r="O109" s="1" t="str">
        <f t="shared" ca="1" si="22"/>
        <v/>
      </c>
      <c r="Q109" s="28" t="s">
        <v>3</v>
      </c>
      <c r="R109" s="30" t="str">
        <f ca="1">IF(AND(R107=0,R108=0),"対象外",
IF(R106=0,"対象外",
IF(AND(R106/R107&lt;0.285,R108&gt;=R106),"〇",
IF(R108/R107&gt;=0.285,"〇",
"×"))))</f>
        <v>対象外</v>
      </c>
      <c r="S109" s="30" t="str">
        <f ca="1">IF(AND(S107=0,S108=0),"対象外",
IF(S106=0,"対象外",
IF(AND(S106/S107&lt;0.285,S108&gt;=S106),"〇",
IF(S108/S107&gt;=0.285,"〇",
"×"))))</f>
        <v>対象外</v>
      </c>
      <c r="U109" s="68" t="s">
        <v>16</v>
      </c>
      <c r="V109" s="4" t="s">
        <v>36</v>
      </c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52">
        <f ca="1">S107</f>
        <v>0</v>
      </c>
      <c r="BC109" s="70">
        <f ca="1">IFERROR(S108/S107,0)</f>
        <v>0</v>
      </c>
      <c r="BD109" s="72" t="str">
        <f ca="1">S109</f>
        <v>対象外</v>
      </c>
      <c r="BE109" s="100" t="str">
        <f ca="1">S111</f>
        <v>対象外</v>
      </c>
      <c r="BF109" s="85" t="str">
        <f ca="1">S110</f>
        <v>－</v>
      </c>
      <c r="BG109" s="74" t="s">
        <v>39</v>
      </c>
    </row>
    <row r="110" spans="1:59" ht="20.25" customHeight="1" thickBot="1" x14ac:dyDescent="0.45">
      <c r="A110" s="1">
        <f t="shared" si="27"/>
        <v>4</v>
      </c>
      <c r="B110" s="1">
        <f t="shared" si="28"/>
        <v>4</v>
      </c>
      <c r="E110" s="39" t="str" cm="1">
        <f t="array" aca="1" ref="E110" ca="1">IF(INDIRECT(VLOOKUP(B110,B$14:C$44,2,FALSE)&amp;(9*A110+6))="","",
INDIRECT(VLOOKUP(B110,B$14:C$44,2,FALSE)&amp;(9*A110+6)))</f>
        <v/>
      </c>
      <c r="F110" s="39" t="str">
        <f t="shared" ca="1" si="20"/>
        <v/>
      </c>
      <c r="G110" s="48" t="str" cm="1">
        <f t="array" aca="1" ref="G110" ca="1">IF(F110="","",
IF(INDIRECT(VLOOKUP(B110,B$14:C$44,2,FALSE)&amp;(9*A110+8))="","",
INDIRECT(VLOOKUP(B110,B$14:C$44,2,FALSE)&amp;(9*A110+8))))</f>
        <v/>
      </c>
      <c r="H110" s="48" t="str" cm="1">
        <f t="array" aca="1" ref="H110" ca="1">IF(F110="","",
IF(INDIRECT(VLOOKUP(B110,B$14:C$44,2,FALSE)&amp;(9*A110+9))="","",
INDIRECT(VLOOKUP(B110,B$14:C$44,2,FALSE)&amp;(9*A110+9))))</f>
        <v/>
      </c>
      <c r="I110" s="43" t="str" cm="1">
        <f t="array" aca="1" ref="I110" ca="1">IF(F110="","",
IF(INDIRECT(VLOOKUP(B110,B$14:C$44,2,FALSE)&amp;(9*A110+10))="","",
INDIRECT(VLOOKUP(B110,B$14:C$44,2,FALSE)&amp;(9*A110+10))))</f>
        <v/>
      </c>
      <c r="J110" s="43" t="str" cm="1">
        <f t="array" aca="1" ref="J110" ca="1">IF(F110="","",
IF(INDIRECT(VLOOKUP(B110,B$14:C$44,2,FALSE)&amp;(9*A110+11))="","",
INDIRECT(VLOOKUP(B110,B$14:C$44,2,FALSE)&amp;(9*A110+11))))</f>
        <v/>
      </c>
      <c r="K110" s="46" t="str" cm="1">
        <f t="array" aca="1" ref="K110" ca="1">IF(F110="","",
IF(AND(OR(F110="土",F110="日"),J110="●"),"指定",
IF(INDIRECT(VLOOKUP(B110,B$14:C$44,2,FALSE)&amp;(9*A110+12))="","",
INDIRECT(VLOOKUP(B110,B$14:C$44,2,FALSE)&amp;(9*A110+12)))))</f>
        <v/>
      </c>
      <c r="L110" s="42" t="str">
        <f t="shared" ca="1" si="23"/>
        <v/>
      </c>
      <c r="M110" s="60" t="str">
        <f t="shared" ca="1" si="24"/>
        <v/>
      </c>
      <c r="N110" s="1" t="str">
        <f t="shared" ca="1" si="21"/>
        <v/>
      </c>
      <c r="O110" s="1" t="str">
        <f t="shared" ca="1" si="22"/>
        <v/>
      </c>
      <c r="Q110" s="28" t="s">
        <v>40</v>
      </c>
      <c r="R110" s="30"/>
      <c r="S110" s="30" t="str">
        <f ca="1">IF(S109="対象外","－",
IF(S109="×","×",
IF(COUNTIFS(N:N,R104,O:O,S104,F:F,"土",I:I,"〇")+COUNTIFS(N:N,R104,O:O,S104,F:F,"日",I:I,"〇")=COUNTIFS(N:N,R104,O:O,S104,F:F,"土",I:I,"〇",J:J,"●",K:K,"&lt;&gt;"&amp;"事前")+COUNTIFS(N:N,R104,O:O,S104,F:F,"日",I:I,"〇",J:J,"●",K:K,"&lt;&gt;"&amp;"事前")+COUNTIFS(N:N,R104,O:O,S104,F:F,"土",I:I,"〇",J:J,"",K:K,"事前",M:M,"適")+COUNTIFS(N:N,R104,O:O,S104,F:F,"日",I:I,"〇",J:J,"",K:K,"事前",M:M,"適"),"〇",
"×")))</f>
        <v>－</v>
      </c>
      <c r="U110" s="69"/>
      <c r="V110" s="3" t="s">
        <v>38</v>
      </c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5"/>
      <c r="BB110" s="3">
        <f ca="1">S108</f>
        <v>0</v>
      </c>
      <c r="BC110" s="71"/>
      <c r="BD110" s="73"/>
      <c r="BE110" s="101"/>
      <c r="BF110" s="86"/>
      <c r="BG110" s="75"/>
    </row>
    <row r="111" spans="1:59" ht="42" customHeight="1" thickTop="1" thickBot="1" x14ac:dyDescent="0.45">
      <c r="A111" s="1">
        <f t="shared" si="27"/>
        <v>4</v>
      </c>
      <c r="B111" s="1">
        <f t="shared" si="28"/>
        <v>5</v>
      </c>
      <c r="E111" s="39" t="str" cm="1">
        <f t="array" aca="1" ref="E111" ca="1">IF(INDIRECT(VLOOKUP(B111,B$14:C$44,2,FALSE)&amp;(9*A111+6))="","",
INDIRECT(VLOOKUP(B111,B$14:C$44,2,FALSE)&amp;(9*A111+6)))</f>
        <v/>
      </c>
      <c r="F111" s="39" t="str">
        <f t="shared" ca="1" si="20"/>
        <v/>
      </c>
      <c r="G111" s="48" t="str" cm="1">
        <f t="array" aca="1" ref="G111" ca="1">IF(F111="","",
IF(INDIRECT(VLOOKUP(B111,B$14:C$44,2,FALSE)&amp;(9*A111+8))="","",
INDIRECT(VLOOKUP(B111,B$14:C$44,2,FALSE)&amp;(9*A111+8))))</f>
        <v/>
      </c>
      <c r="H111" s="48" t="str" cm="1">
        <f t="array" aca="1" ref="H111" ca="1">IF(F111="","",
IF(INDIRECT(VLOOKUP(B111,B$14:C$44,2,FALSE)&amp;(9*A111+9))="","",
INDIRECT(VLOOKUP(B111,B$14:C$44,2,FALSE)&amp;(9*A111+9))))</f>
        <v/>
      </c>
      <c r="I111" s="43" t="str" cm="1">
        <f t="array" aca="1" ref="I111" ca="1">IF(F111="","",
IF(INDIRECT(VLOOKUP(B111,B$14:C$44,2,FALSE)&amp;(9*A111+10))="","",
INDIRECT(VLOOKUP(B111,B$14:C$44,2,FALSE)&amp;(9*A111+10))))</f>
        <v/>
      </c>
      <c r="J111" s="43" t="str" cm="1">
        <f t="array" aca="1" ref="J111" ca="1">IF(F111="","",
IF(INDIRECT(VLOOKUP(B111,B$14:C$44,2,FALSE)&amp;(9*A111+11))="","",
INDIRECT(VLOOKUP(B111,B$14:C$44,2,FALSE)&amp;(9*A111+11))))</f>
        <v/>
      </c>
      <c r="K111" s="46" t="str" cm="1">
        <f t="array" aca="1" ref="K111" ca="1">IF(F111="","",
IF(AND(OR(F111="土",F111="日"),J111="●"),"指定",
IF(INDIRECT(VLOOKUP(B111,B$14:C$44,2,FALSE)&amp;(9*A111+12))="","",
INDIRECT(VLOOKUP(B111,B$14:C$44,2,FALSE)&amp;(9*A111+12)))))</f>
        <v/>
      </c>
      <c r="L111" s="42" t="str">
        <f t="shared" ca="1" si="23"/>
        <v/>
      </c>
      <c r="M111" s="60" t="str">
        <f t="shared" ca="1" si="24"/>
        <v/>
      </c>
      <c r="N111" s="1" t="str">
        <f t="shared" ca="1" si="21"/>
        <v/>
      </c>
      <c r="O111" s="1" t="str">
        <f t="shared" ca="1" si="22"/>
        <v/>
      </c>
      <c r="Q111" s="31" t="s">
        <v>41</v>
      </c>
      <c r="S111" s="51" t="str">
        <f ca="1">IF(S109="対象外","対象外",S110)</f>
        <v>対象外</v>
      </c>
      <c r="U111" s="13" t="s">
        <v>25</v>
      </c>
      <c r="V111" s="10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32"/>
      <c r="BB111" s="14"/>
      <c r="BC111" s="15"/>
      <c r="BD111" s="15"/>
      <c r="BE111" s="15"/>
      <c r="BF111" s="16"/>
      <c r="BG111" s="53" t="s">
        <v>42</v>
      </c>
    </row>
    <row r="112" spans="1:59" ht="20.25" customHeight="1" x14ac:dyDescent="0.4">
      <c r="A112" s="1">
        <f t="shared" si="27"/>
        <v>4</v>
      </c>
      <c r="B112" s="1">
        <f t="shared" si="28"/>
        <v>6</v>
      </c>
      <c r="E112" s="39" t="str" cm="1">
        <f t="array" aca="1" ref="E112" ca="1">IF(INDIRECT(VLOOKUP(B112,B$14:C$44,2,FALSE)&amp;(9*A112+6))="","",
INDIRECT(VLOOKUP(B112,B$14:C$44,2,FALSE)&amp;(9*A112+6)))</f>
        <v/>
      </c>
      <c r="F112" s="39" t="str">
        <f t="shared" ca="1" si="20"/>
        <v/>
      </c>
      <c r="G112" s="48" t="str" cm="1">
        <f t="array" aca="1" ref="G112" ca="1">IF(F112="","",
IF(INDIRECT(VLOOKUP(B112,B$14:C$44,2,FALSE)&amp;(9*A112+8))="","",
INDIRECT(VLOOKUP(B112,B$14:C$44,2,FALSE)&amp;(9*A112+8))))</f>
        <v/>
      </c>
      <c r="H112" s="48" t="str" cm="1">
        <f t="array" aca="1" ref="H112" ca="1">IF(F112="","",
IF(INDIRECT(VLOOKUP(B112,B$14:C$44,2,FALSE)&amp;(9*A112+9))="","",
INDIRECT(VLOOKUP(B112,B$14:C$44,2,FALSE)&amp;(9*A112+9))))</f>
        <v/>
      </c>
      <c r="I112" s="43" t="str" cm="1">
        <f t="array" aca="1" ref="I112" ca="1">IF(F112="","",
IF(INDIRECT(VLOOKUP(B112,B$14:C$44,2,FALSE)&amp;(9*A112+10))="","",
INDIRECT(VLOOKUP(B112,B$14:C$44,2,FALSE)&amp;(9*A112+10))))</f>
        <v/>
      </c>
      <c r="J112" s="43" t="str" cm="1">
        <f t="array" aca="1" ref="J112" ca="1">IF(F112="","",
IF(INDIRECT(VLOOKUP(B112,B$14:C$44,2,FALSE)&amp;(9*A112+11))="","",
INDIRECT(VLOOKUP(B112,B$14:C$44,2,FALSE)&amp;(9*A112+11))))</f>
        <v/>
      </c>
      <c r="K112" s="46" t="str" cm="1">
        <f t="array" aca="1" ref="K112" ca="1">IF(F112="","",
IF(AND(OR(F112="土",F112="日"),J112="●"),"指定",
IF(INDIRECT(VLOOKUP(B112,B$14:C$44,2,FALSE)&amp;(9*A112+12))="","",
INDIRECT(VLOOKUP(B112,B$14:C$44,2,FALSE)&amp;(9*A112+12)))))</f>
        <v/>
      </c>
      <c r="L112" s="42" t="str">
        <f t="shared" ca="1" si="23"/>
        <v/>
      </c>
      <c r="M112" s="60" t="str">
        <f t="shared" ca="1" si="24"/>
        <v/>
      </c>
      <c r="N112" s="1" t="str">
        <f t="shared" ca="1" si="21"/>
        <v/>
      </c>
      <c r="O112" s="1" t="str">
        <f t="shared" ca="1" si="22"/>
        <v/>
      </c>
    </row>
    <row r="113" spans="1:59" ht="20.25" customHeight="1" thickBot="1" x14ac:dyDescent="0.45">
      <c r="A113" s="1">
        <f t="shared" si="27"/>
        <v>4</v>
      </c>
      <c r="B113" s="1">
        <f t="shared" si="28"/>
        <v>7</v>
      </c>
      <c r="E113" s="39" t="str" cm="1">
        <f t="array" aca="1" ref="E113" ca="1">IF(INDIRECT(VLOOKUP(B113,B$14:C$44,2,FALSE)&amp;(9*A113+6))="","",
INDIRECT(VLOOKUP(B113,B$14:C$44,2,FALSE)&amp;(9*A113+6)))</f>
        <v/>
      </c>
      <c r="F113" s="39" t="str">
        <f t="shared" ca="1" si="20"/>
        <v/>
      </c>
      <c r="G113" s="48" t="str" cm="1">
        <f t="array" aca="1" ref="G113" ca="1">IF(F113="","",
IF(INDIRECT(VLOOKUP(B113,B$14:C$44,2,FALSE)&amp;(9*A113+8))="","",
INDIRECT(VLOOKUP(B113,B$14:C$44,2,FALSE)&amp;(9*A113+8))))</f>
        <v/>
      </c>
      <c r="H113" s="48" t="str" cm="1">
        <f t="array" aca="1" ref="H113" ca="1">IF(F113="","",
IF(INDIRECT(VLOOKUP(B113,B$14:C$44,2,FALSE)&amp;(9*A113+9))="","",
INDIRECT(VLOOKUP(B113,B$14:C$44,2,FALSE)&amp;(9*A113+9))))</f>
        <v/>
      </c>
      <c r="I113" s="43" t="str" cm="1">
        <f t="array" aca="1" ref="I113" ca="1">IF(F113="","",
IF(INDIRECT(VLOOKUP(B113,B$14:C$44,2,FALSE)&amp;(9*A113+10))="","",
INDIRECT(VLOOKUP(B113,B$14:C$44,2,FALSE)&amp;(9*A113+10))))</f>
        <v/>
      </c>
      <c r="J113" s="43" t="str" cm="1">
        <f t="array" aca="1" ref="J113" ca="1">IF(F113="","",
IF(INDIRECT(VLOOKUP(B113,B$14:C$44,2,FALSE)&amp;(9*A113+11))="","",
INDIRECT(VLOOKUP(B113,B$14:C$44,2,FALSE)&amp;(9*A113+11))))</f>
        <v/>
      </c>
      <c r="K113" s="46" t="str" cm="1">
        <f t="array" aca="1" ref="K113" ca="1">IF(F113="","",
IF(AND(OR(F113="土",F113="日"),J113="●"),"指定",
IF(INDIRECT(VLOOKUP(B113,B$14:C$44,2,FALSE)&amp;(9*A113+12))="","",
INDIRECT(VLOOKUP(B113,B$14:C$44,2,FALSE)&amp;(9*A113+12)))))</f>
        <v/>
      </c>
      <c r="L113" s="42" t="str">
        <f t="shared" ca="1" si="23"/>
        <v/>
      </c>
      <c r="M113" s="60" t="str">
        <f t="shared" ca="1" si="24"/>
        <v/>
      </c>
      <c r="N113" s="1" t="str">
        <f t="shared" ca="1" si="21"/>
        <v/>
      </c>
      <c r="O113" s="1" t="str">
        <f t="shared" ca="1" si="22"/>
        <v/>
      </c>
      <c r="Q113" s="28" t="s">
        <v>30</v>
      </c>
      <c r="R113" s="28" t="str">
        <f>IF(R104="","",
IF(S113=1,R104+1,R104))</f>
        <v/>
      </c>
      <c r="S113" s="51" t="str">
        <f>IF(S104="","",
IF(S104=12,1,S104+1))</f>
        <v/>
      </c>
      <c r="U113" s="38" t="str">
        <f>IF(R113="","",
DATE(R113,S113,1))</f>
        <v/>
      </c>
      <c r="W113" s="2"/>
    </row>
    <row r="114" spans="1:59" ht="20.25" customHeight="1" x14ac:dyDescent="0.4">
      <c r="A114" s="1">
        <f t="shared" si="27"/>
        <v>4</v>
      </c>
      <c r="B114" s="1">
        <f t="shared" si="28"/>
        <v>8</v>
      </c>
      <c r="E114" s="39" t="str" cm="1">
        <f t="array" aca="1" ref="E114" ca="1">IF(INDIRECT(VLOOKUP(B114,B$14:C$44,2,FALSE)&amp;(9*A114+6))="","",
INDIRECT(VLOOKUP(B114,B$14:C$44,2,FALSE)&amp;(9*A114+6)))</f>
        <v/>
      </c>
      <c r="F114" s="39" t="str">
        <f t="shared" ca="1" si="20"/>
        <v/>
      </c>
      <c r="G114" s="48" t="str" cm="1">
        <f t="array" aca="1" ref="G114" ca="1">IF(F114="","",
IF(INDIRECT(VLOOKUP(B114,B$14:C$44,2,FALSE)&amp;(9*A114+8))="","",
INDIRECT(VLOOKUP(B114,B$14:C$44,2,FALSE)&amp;(9*A114+8))))</f>
        <v/>
      </c>
      <c r="H114" s="48" t="str" cm="1">
        <f t="array" aca="1" ref="H114" ca="1">IF(F114="","",
IF(INDIRECT(VLOOKUP(B114,B$14:C$44,2,FALSE)&amp;(9*A114+9))="","",
INDIRECT(VLOOKUP(B114,B$14:C$44,2,FALSE)&amp;(9*A114+9))))</f>
        <v/>
      </c>
      <c r="I114" s="43" t="str" cm="1">
        <f t="array" aca="1" ref="I114" ca="1">IF(F114="","",
IF(INDIRECT(VLOOKUP(B114,B$14:C$44,2,FALSE)&amp;(9*A114+10))="","",
INDIRECT(VLOOKUP(B114,B$14:C$44,2,FALSE)&amp;(9*A114+10))))</f>
        <v/>
      </c>
      <c r="J114" s="43" t="str" cm="1">
        <f t="array" aca="1" ref="J114" ca="1">IF(F114="","",
IF(INDIRECT(VLOOKUP(B114,B$14:C$44,2,FALSE)&amp;(9*A114+11))="","",
INDIRECT(VLOOKUP(B114,B$14:C$44,2,FALSE)&amp;(9*A114+11))))</f>
        <v/>
      </c>
      <c r="K114" s="46" t="str" cm="1">
        <f t="array" aca="1" ref="K114" ca="1">IF(F114="","",
IF(AND(OR(F114="土",F114="日"),J114="●"),"指定",
IF(INDIRECT(VLOOKUP(B114,B$14:C$44,2,FALSE)&amp;(9*A114+12))="","",
INDIRECT(VLOOKUP(B114,B$14:C$44,2,FALSE)&amp;(9*A114+12)))))</f>
        <v/>
      </c>
      <c r="L114" s="42" t="str">
        <f t="shared" ca="1" si="23"/>
        <v/>
      </c>
      <c r="M114" s="60" t="str">
        <f t="shared" ca="1" si="24"/>
        <v/>
      </c>
      <c r="N114" s="1" t="str">
        <f t="shared" ca="1" si="21"/>
        <v/>
      </c>
      <c r="O114" s="1" t="str">
        <f t="shared" ca="1" si="22"/>
        <v/>
      </c>
      <c r="U114" s="87"/>
      <c r="V114" s="88"/>
      <c r="W114" s="6" t="str">
        <f>IF($R113="","",DATE($R113,$S113,1))</f>
        <v/>
      </c>
      <c r="X114" s="6" t="str">
        <f>IF($R113="","",DATE($R113,$S113,2))</f>
        <v/>
      </c>
      <c r="Y114" s="6" t="str">
        <f>IF($R113="","",DATE($R113,$S113,3))</f>
        <v/>
      </c>
      <c r="Z114" s="6" t="str">
        <f>IF($R113="","",DATE($R113,$S113,4))</f>
        <v/>
      </c>
      <c r="AA114" s="6" t="str">
        <f>IF($R113="","",DATE($R113,$S113,5))</f>
        <v/>
      </c>
      <c r="AB114" s="6" t="str">
        <f>IF($R113="","",DATE($R113,$S113,6))</f>
        <v/>
      </c>
      <c r="AC114" s="6" t="str">
        <f>IF($R113="","",DATE($R113,$S113,7))</f>
        <v/>
      </c>
      <c r="AD114" s="6" t="str">
        <f>IF($R113="","",DATE($R113,$S113,8))</f>
        <v/>
      </c>
      <c r="AE114" s="6" t="str">
        <f>IF($R113="","",DATE($R113,$S113,9))</f>
        <v/>
      </c>
      <c r="AF114" s="6" t="str">
        <f>IF($R113="","",DATE($R113,$S113,10))</f>
        <v/>
      </c>
      <c r="AG114" s="6" t="str">
        <f>IF($R113="","",DATE($R113,$S113,11))</f>
        <v/>
      </c>
      <c r="AH114" s="6" t="str">
        <f>IF($R113="","",DATE($R113,$S113,12))</f>
        <v/>
      </c>
      <c r="AI114" s="6" t="str">
        <f>IF($R113="","",DATE($R113,$S113,13))</f>
        <v/>
      </c>
      <c r="AJ114" s="6" t="str">
        <f>IF($R113="","",DATE($R113,$S113,14))</f>
        <v/>
      </c>
      <c r="AK114" s="6" t="str">
        <f>IF($R113="","",DATE($R113,$S113,15))</f>
        <v/>
      </c>
      <c r="AL114" s="6" t="str">
        <f>IF($R113="","",DATE($R113,$S113,16))</f>
        <v/>
      </c>
      <c r="AM114" s="6" t="str">
        <f>IF($R113="","",DATE($R113,$S113,17))</f>
        <v/>
      </c>
      <c r="AN114" s="6" t="str">
        <f>IF($R113="","",DATE($R113,$S113,18))</f>
        <v/>
      </c>
      <c r="AO114" s="6" t="str">
        <f>IF($R113="","",DATE($R113,$S113,19))</f>
        <v/>
      </c>
      <c r="AP114" s="6" t="str">
        <f>IF($R113="","",DATE($R113,$S113,20))</f>
        <v/>
      </c>
      <c r="AQ114" s="6" t="str">
        <f>IF($R113="","",DATE($R113,$S113,21))</f>
        <v/>
      </c>
      <c r="AR114" s="6" t="str">
        <f>IF($R113="","",DATE($R113,$S113,22))</f>
        <v/>
      </c>
      <c r="AS114" s="6" t="str">
        <f>IF($R113="","",DATE($R113,$S113,23))</f>
        <v/>
      </c>
      <c r="AT114" s="6" t="str">
        <f>IF($R113="","",DATE($R113,$S113,24))</f>
        <v/>
      </c>
      <c r="AU114" s="6" t="str">
        <f>IF($R113="","",DATE($R113,$S113,25))</f>
        <v/>
      </c>
      <c r="AV114" s="6" t="str">
        <f>IF($R113="","",DATE($R113,$S113,26))</f>
        <v/>
      </c>
      <c r="AW114" s="6" t="str">
        <f>IF($R113="","",DATE($R113,$S113,27))</f>
        <v/>
      </c>
      <c r="AX114" s="6" t="str">
        <f>IF($R113="","",DATE($R113,$S113,28))</f>
        <v/>
      </c>
      <c r="AY114" s="6" t="str">
        <f>IF($R113="","",IF(MONTH(DATE($R113,$S113,29))=$S113,DATE($R113,$S113,29),""))</f>
        <v/>
      </c>
      <c r="AZ114" s="6" t="str">
        <f>IF($R113="","",IF(MONTH(DATE($R113,$S113,30))=$S113,DATE($R113,$S113,30),""))</f>
        <v/>
      </c>
      <c r="BA114" s="6" t="str">
        <f>IF($R113="","",IF(MONTH(DATE($R113,$S113,31))=$S113,DATE($R113,$S113,31),""))</f>
        <v/>
      </c>
      <c r="BB114" s="91" t="s">
        <v>19</v>
      </c>
      <c r="BC114" s="91" t="s">
        <v>31</v>
      </c>
      <c r="BD114" s="93" t="s">
        <v>32</v>
      </c>
      <c r="BE114" s="96" t="s">
        <v>33</v>
      </c>
      <c r="BF114" s="94" t="s">
        <v>34</v>
      </c>
      <c r="BG114" s="76" t="s">
        <v>25</v>
      </c>
    </row>
    <row r="115" spans="1:59" ht="20.25" customHeight="1" thickBot="1" x14ac:dyDescent="0.45">
      <c r="A115" s="1">
        <f t="shared" si="27"/>
        <v>4</v>
      </c>
      <c r="B115" s="1">
        <f t="shared" si="28"/>
        <v>9</v>
      </c>
      <c r="E115" s="39" t="str" cm="1">
        <f t="array" aca="1" ref="E115" ca="1">IF(INDIRECT(VLOOKUP(B115,B$14:C$44,2,FALSE)&amp;(9*A115+6))="","",
INDIRECT(VLOOKUP(B115,B$14:C$44,2,FALSE)&amp;(9*A115+6)))</f>
        <v/>
      </c>
      <c r="F115" s="39" t="str">
        <f t="shared" ca="1" si="20"/>
        <v/>
      </c>
      <c r="G115" s="48" t="str" cm="1">
        <f t="array" aca="1" ref="G115" ca="1">IF(F115="","",
IF(INDIRECT(VLOOKUP(B115,B$14:C$44,2,FALSE)&amp;(9*A115+8))="","",
INDIRECT(VLOOKUP(B115,B$14:C$44,2,FALSE)&amp;(9*A115+8))))</f>
        <v/>
      </c>
      <c r="H115" s="48" t="str" cm="1">
        <f t="array" aca="1" ref="H115" ca="1">IF(F115="","",
IF(INDIRECT(VLOOKUP(B115,B$14:C$44,2,FALSE)&amp;(9*A115+9))="","",
INDIRECT(VLOOKUP(B115,B$14:C$44,2,FALSE)&amp;(9*A115+9))))</f>
        <v/>
      </c>
      <c r="I115" s="43" t="str" cm="1">
        <f t="array" aca="1" ref="I115" ca="1">IF(F115="","",
IF(INDIRECT(VLOOKUP(B115,B$14:C$44,2,FALSE)&amp;(9*A115+10))="","",
INDIRECT(VLOOKUP(B115,B$14:C$44,2,FALSE)&amp;(9*A115+10))))</f>
        <v/>
      </c>
      <c r="J115" s="43" t="str" cm="1">
        <f t="array" aca="1" ref="J115" ca="1">IF(F115="","",
IF(INDIRECT(VLOOKUP(B115,B$14:C$44,2,FALSE)&amp;(9*A115+11))="","",
INDIRECT(VLOOKUP(B115,B$14:C$44,2,FALSE)&amp;(9*A115+11))))</f>
        <v/>
      </c>
      <c r="K115" s="46" t="str" cm="1">
        <f t="array" aca="1" ref="K115" ca="1">IF(F115="","",
IF(AND(OR(F115="土",F115="日"),J115="●"),"指定",
IF(INDIRECT(VLOOKUP(B115,B$14:C$44,2,FALSE)&amp;(9*A115+12))="","",
INDIRECT(VLOOKUP(B115,B$14:C$44,2,FALSE)&amp;(9*A115+12)))))</f>
        <v/>
      </c>
      <c r="L115" s="42" t="str">
        <f t="shared" ca="1" si="23"/>
        <v/>
      </c>
      <c r="M115" s="60" t="str">
        <f t="shared" ca="1" si="24"/>
        <v/>
      </c>
      <c r="N115" s="1" t="str">
        <f t="shared" ca="1" si="21"/>
        <v/>
      </c>
      <c r="O115" s="1" t="str">
        <f t="shared" ca="1" si="22"/>
        <v/>
      </c>
      <c r="Q115" s="28" t="s">
        <v>35</v>
      </c>
      <c r="R115" s="28">
        <f ca="1">COUNTIFS(N:N,R113,O:O,S113,F:F,"土",G:G,"〇")+COUNTIFS(N:N,R113,O:O,S113,F:F,"日",G:G,"〇")</f>
        <v>0</v>
      </c>
      <c r="S115" s="28">
        <f ca="1">COUNTIFS(N:N,R113,O:O,S113,F:F,"土",I:I,"〇",L:L,"&lt;&gt;"&amp;"緊急")+COUNTIFS(N:N,R113,O:O,S113,F:F,"日",I:I,"〇",L:L,"&lt;&gt;"&amp;"緊急")</f>
        <v>0</v>
      </c>
      <c r="U115" s="89"/>
      <c r="V115" s="90"/>
      <c r="W115" s="9" t="str">
        <f>IFERROR(IF(WEEKDAY(W114,1)=1,"日",IF(WEEKDAY(W114,1)=2,"月",IF(WEEKDAY(W114,1)=3,"火",IF(WEEKDAY(W114,1)=4,"水",IF(WEEKDAY(W114,1)=5,"木",IF(WEEKDAY(W114,1)=6,"金","土")))))),"")</f>
        <v/>
      </c>
      <c r="X115" s="9" t="str">
        <f t="shared" ref="X115:AD115" si="35">IFERROR(IF(WEEKDAY(X114,1)=1,"日",IF(WEEKDAY(X114,1)=2,"月",IF(WEEKDAY(X114,1)=3,"火",IF(WEEKDAY(X114,1)=4,"水",IF(WEEKDAY(X114,1)=5,"木",IF(WEEKDAY(X114,1)=6,"金","土")))))),"")</f>
        <v/>
      </c>
      <c r="Y115" s="9" t="str">
        <f t="shared" si="35"/>
        <v/>
      </c>
      <c r="Z115" s="9" t="str">
        <f t="shared" si="35"/>
        <v/>
      </c>
      <c r="AA115" s="9" t="str">
        <f t="shared" si="35"/>
        <v/>
      </c>
      <c r="AB115" s="9" t="str">
        <f t="shared" si="35"/>
        <v/>
      </c>
      <c r="AC115" s="9" t="str">
        <f t="shared" si="35"/>
        <v/>
      </c>
      <c r="AD115" s="9" t="str">
        <f t="shared" si="35"/>
        <v/>
      </c>
      <c r="AE115" s="9" t="str">
        <f>IFERROR(IF(WEEKDAY(AE114,1)=1,"日",IF(WEEKDAY(AE114,1)=2,"月",IF(WEEKDAY(AE114,1)=3,"火",IF(WEEKDAY(AE114,1)=4,"水",IF(WEEKDAY(AE114,1)=5,"木",IF(WEEKDAY(AE114,1)=6,"金","土")))))),"")</f>
        <v/>
      </c>
      <c r="AF115" s="9" t="str">
        <f t="shared" ref="AF115:BA115" si="36">IFERROR(IF(WEEKDAY(AF114,1)=1,"日",IF(WEEKDAY(AF114,1)=2,"月",IF(WEEKDAY(AF114,1)=3,"火",IF(WEEKDAY(AF114,1)=4,"水",IF(WEEKDAY(AF114,1)=5,"木",IF(WEEKDAY(AF114,1)=6,"金","土")))))),"")</f>
        <v/>
      </c>
      <c r="AG115" s="9" t="str">
        <f t="shared" si="36"/>
        <v/>
      </c>
      <c r="AH115" s="9" t="str">
        <f t="shared" si="36"/>
        <v/>
      </c>
      <c r="AI115" s="9" t="str">
        <f t="shared" si="36"/>
        <v/>
      </c>
      <c r="AJ115" s="9" t="str">
        <f t="shared" si="36"/>
        <v/>
      </c>
      <c r="AK115" s="9" t="str">
        <f t="shared" si="36"/>
        <v/>
      </c>
      <c r="AL115" s="9" t="str">
        <f t="shared" si="36"/>
        <v/>
      </c>
      <c r="AM115" s="9" t="str">
        <f t="shared" si="36"/>
        <v/>
      </c>
      <c r="AN115" s="9" t="str">
        <f t="shared" si="36"/>
        <v/>
      </c>
      <c r="AO115" s="9" t="str">
        <f t="shared" si="36"/>
        <v/>
      </c>
      <c r="AP115" s="9" t="str">
        <f t="shared" si="36"/>
        <v/>
      </c>
      <c r="AQ115" s="9" t="str">
        <f t="shared" si="36"/>
        <v/>
      </c>
      <c r="AR115" s="9" t="str">
        <f t="shared" si="36"/>
        <v/>
      </c>
      <c r="AS115" s="9" t="str">
        <f t="shared" si="36"/>
        <v/>
      </c>
      <c r="AT115" s="9" t="str">
        <f t="shared" si="36"/>
        <v/>
      </c>
      <c r="AU115" s="9" t="str">
        <f t="shared" si="36"/>
        <v/>
      </c>
      <c r="AV115" s="9" t="str">
        <f t="shared" si="36"/>
        <v/>
      </c>
      <c r="AW115" s="9" t="str">
        <f t="shared" si="36"/>
        <v/>
      </c>
      <c r="AX115" s="9" t="str">
        <f t="shared" si="36"/>
        <v/>
      </c>
      <c r="AY115" s="9" t="str">
        <f t="shared" si="36"/>
        <v/>
      </c>
      <c r="AZ115" s="9" t="str">
        <f t="shared" si="36"/>
        <v/>
      </c>
      <c r="BA115" s="9" t="str">
        <f t="shared" si="36"/>
        <v/>
      </c>
      <c r="BB115" s="92"/>
      <c r="BC115" s="92"/>
      <c r="BD115" s="92"/>
      <c r="BE115" s="97"/>
      <c r="BF115" s="95"/>
      <c r="BG115" s="77"/>
    </row>
    <row r="116" spans="1:59" ht="20.25" customHeight="1" x14ac:dyDescent="0.4">
      <c r="A116" s="1">
        <f t="shared" si="27"/>
        <v>4</v>
      </c>
      <c r="B116" s="1">
        <f t="shared" si="28"/>
        <v>10</v>
      </c>
      <c r="E116" s="39" t="str" cm="1">
        <f t="array" aca="1" ref="E116" ca="1">IF(INDIRECT(VLOOKUP(B116,B$14:C$44,2,FALSE)&amp;(9*A116+6))="","",
INDIRECT(VLOOKUP(B116,B$14:C$44,2,FALSE)&amp;(9*A116+6)))</f>
        <v/>
      </c>
      <c r="F116" s="39" t="str">
        <f t="shared" ca="1" si="20"/>
        <v/>
      </c>
      <c r="G116" s="48" t="str" cm="1">
        <f t="array" aca="1" ref="G116" ca="1">IF(F116="","",
IF(INDIRECT(VLOOKUP(B116,B$14:C$44,2,FALSE)&amp;(9*A116+8))="","",
INDIRECT(VLOOKUP(B116,B$14:C$44,2,FALSE)&amp;(9*A116+8))))</f>
        <v/>
      </c>
      <c r="H116" s="48" t="str" cm="1">
        <f t="array" aca="1" ref="H116" ca="1">IF(F116="","",
IF(INDIRECT(VLOOKUP(B116,B$14:C$44,2,FALSE)&amp;(9*A116+9))="","",
INDIRECT(VLOOKUP(B116,B$14:C$44,2,FALSE)&amp;(9*A116+9))))</f>
        <v/>
      </c>
      <c r="I116" s="43" t="str" cm="1">
        <f t="array" aca="1" ref="I116" ca="1">IF(F116="","",
IF(INDIRECT(VLOOKUP(B116,B$14:C$44,2,FALSE)&amp;(9*A116+10))="","",
INDIRECT(VLOOKUP(B116,B$14:C$44,2,FALSE)&amp;(9*A116+10))))</f>
        <v/>
      </c>
      <c r="J116" s="43" t="str" cm="1">
        <f t="array" aca="1" ref="J116" ca="1">IF(F116="","",
IF(INDIRECT(VLOOKUP(B116,B$14:C$44,2,FALSE)&amp;(9*A116+11))="","",
INDIRECT(VLOOKUP(B116,B$14:C$44,2,FALSE)&amp;(9*A116+11))))</f>
        <v/>
      </c>
      <c r="K116" s="46" t="str" cm="1">
        <f t="array" aca="1" ref="K116" ca="1">IF(F116="","",
IF(AND(OR(F116="土",F116="日"),J116="●"),"指定",
IF(INDIRECT(VLOOKUP(B116,B$14:C$44,2,FALSE)&amp;(9*A116+12))="","",
INDIRECT(VLOOKUP(B116,B$14:C$44,2,FALSE)&amp;(9*A116+12)))))</f>
        <v/>
      </c>
      <c r="L116" s="42" t="str">
        <f t="shared" ca="1" si="23"/>
        <v/>
      </c>
      <c r="M116" s="60" t="str">
        <f t="shared" ca="1" si="24"/>
        <v/>
      </c>
      <c r="N116" s="1" t="str">
        <f t="shared" ca="1" si="21"/>
        <v/>
      </c>
      <c r="O116" s="1" t="str">
        <f t="shared" ca="1" si="22"/>
        <v/>
      </c>
      <c r="Q116" s="28" t="s">
        <v>23</v>
      </c>
      <c r="R116" s="54">
        <f ca="1">COUNTIFS(N:N,R113,O:O,S113,G:G,"〇")</f>
        <v>0</v>
      </c>
      <c r="S116" s="54">
        <f ca="1">COUNTIFS(N:N,R113,O:O,S113,I:I,"〇",L:L,"&lt;&gt;"&amp;"緊急")</f>
        <v>0</v>
      </c>
      <c r="U116" s="78" t="s">
        <v>15</v>
      </c>
      <c r="V116" s="8" t="s">
        <v>36</v>
      </c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6">
        <f ca="1">R116</f>
        <v>0</v>
      </c>
      <c r="BC116" s="79">
        <f ca="1">IFERROR(R117/R116,0)</f>
        <v>0</v>
      </c>
      <c r="BD116" s="80" t="str">
        <f ca="1">R118</f>
        <v>対象外</v>
      </c>
      <c r="BE116" s="98"/>
      <c r="BF116" s="83"/>
      <c r="BG116" s="81" t="s">
        <v>37</v>
      </c>
    </row>
    <row r="117" spans="1:59" ht="20.25" customHeight="1" thickBot="1" x14ac:dyDescent="0.45">
      <c r="A117" s="1">
        <f t="shared" si="27"/>
        <v>4</v>
      </c>
      <c r="B117" s="1">
        <f t="shared" si="28"/>
        <v>11</v>
      </c>
      <c r="E117" s="39" t="str" cm="1">
        <f t="array" aca="1" ref="E117" ca="1">IF(INDIRECT(VLOOKUP(B117,B$14:C$44,2,FALSE)&amp;(9*A117+6))="","",
INDIRECT(VLOOKUP(B117,B$14:C$44,2,FALSE)&amp;(9*A117+6)))</f>
        <v/>
      </c>
      <c r="F117" s="39" t="str">
        <f t="shared" ca="1" si="20"/>
        <v/>
      </c>
      <c r="G117" s="48" t="str" cm="1">
        <f t="array" aca="1" ref="G117" ca="1">IF(F117="","",
IF(INDIRECT(VLOOKUP(B117,B$14:C$44,2,FALSE)&amp;(9*A117+8))="","",
INDIRECT(VLOOKUP(B117,B$14:C$44,2,FALSE)&amp;(9*A117+8))))</f>
        <v/>
      </c>
      <c r="H117" s="48" t="str" cm="1">
        <f t="array" aca="1" ref="H117" ca="1">IF(F117="","",
IF(INDIRECT(VLOOKUP(B117,B$14:C$44,2,FALSE)&amp;(9*A117+9))="","",
INDIRECT(VLOOKUP(B117,B$14:C$44,2,FALSE)&amp;(9*A117+9))))</f>
        <v/>
      </c>
      <c r="I117" s="43" t="str" cm="1">
        <f t="array" aca="1" ref="I117" ca="1">IF(F117="","",
IF(INDIRECT(VLOOKUP(B117,B$14:C$44,2,FALSE)&amp;(9*A117+10))="","",
INDIRECT(VLOOKUP(B117,B$14:C$44,2,FALSE)&amp;(9*A117+10))))</f>
        <v/>
      </c>
      <c r="J117" s="43" t="str" cm="1">
        <f t="array" aca="1" ref="J117" ca="1">IF(F117="","",
IF(INDIRECT(VLOOKUP(B117,B$14:C$44,2,FALSE)&amp;(9*A117+11))="","",
INDIRECT(VLOOKUP(B117,B$14:C$44,2,FALSE)&amp;(9*A117+11))))</f>
        <v/>
      </c>
      <c r="K117" s="46" t="str" cm="1">
        <f t="array" aca="1" ref="K117" ca="1">IF(F117="","",
IF(AND(OR(F117="土",F117="日"),J117="●"),"指定",
IF(INDIRECT(VLOOKUP(B117,B$14:C$44,2,FALSE)&amp;(9*A117+12))="","",
INDIRECT(VLOOKUP(B117,B$14:C$44,2,FALSE)&amp;(9*A117+12)))))</f>
        <v/>
      </c>
      <c r="L117" s="42" t="str">
        <f t="shared" ca="1" si="23"/>
        <v/>
      </c>
      <c r="M117" s="60" t="str">
        <f t="shared" ca="1" si="24"/>
        <v/>
      </c>
      <c r="N117" s="1" t="str">
        <f t="shared" ca="1" si="21"/>
        <v/>
      </c>
      <c r="O117" s="1" t="str">
        <f t="shared" ca="1" si="22"/>
        <v/>
      </c>
      <c r="Q117" s="28" t="s">
        <v>24</v>
      </c>
      <c r="R117" s="28">
        <f ca="1">COUNTIFS(N:N,R113,O:O,S113,H:H,"●")+COUNTIFS(N:N,R113,O:O,S113,H:H,"〇")</f>
        <v>0</v>
      </c>
      <c r="S117" s="28">
        <f ca="1">COUNTIFS(N:N,R113,O:O,S113,J:J,"●",L:L,"&lt;&gt;"&amp;"緊急")</f>
        <v>0</v>
      </c>
      <c r="U117" s="69"/>
      <c r="V117" s="3" t="s">
        <v>38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5"/>
      <c r="BB117" s="3">
        <f ca="1">R117</f>
        <v>0</v>
      </c>
      <c r="BC117" s="71"/>
      <c r="BD117" s="73"/>
      <c r="BE117" s="99"/>
      <c r="BF117" s="84"/>
      <c r="BG117" s="82"/>
    </row>
    <row r="118" spans="1:59" ht="20.25" customHeight="1" thickTop="1" x14ac:dyDescent="0.4">
      <c r="A118" s="1">
        <f t="shared" si="27"/>
        <v>4</v>
      </c>
      <c r="B118" s="1">
        <f t="shared" si="28"/>
        <v>12</v>
      </c>
      <c r="E118" s="39" t="str" cm="1">
        <f t="array" aca="1" ref="E118" ca="1">IF(INDIRECT(VLOOKUP(B118,B$14:C$44,2,FALSE)&amp;(9*A118+6))="","",
INDIRECT(VLOOKUP(B118,B$14:C$44,2,FALSE)&amp;(9*A118+6)))</f>
        <v/>
      </c>
      <c r="F118" s="39" t="str">
        <f t="shared" ca="1" si="20"/>
        <v/>
      </c>
      <c r="G118" s="48" t="str" cm="1">
        <f t="array" aca="1" ref="G118" ca="1">IF(F118="","",
IF(INDIRECT(VLOOKUP(B118,B$14:C$44,2,FALSE)&amp;(9*A118+8))="","",
INDIRECT(VLOOKUP(B118,B$14:C$44,2,FALSE)&amp;(9*A118+8))))</f>
        <v/>
      </c>
      <c r="H118" s="48" t="str" cm="1">
        <f t="array" aca="1" ref="H118" ca="1">IF(F118="","",
IF(INDIRECT(VLOOKUP(B118,B$14:C$44,2,FALSE)&amp;(9*A118+9))="","",
INDIRECT(VLOOKUP(B118,B$14:C$44,2,FALSE)&amp;(9*A118+9))))</f>
        <v/>
      </c>
      <c r="I118" s="43" t="str" cm="1">
        <f t="array" aca="1" ref="I118" ca="1">IF(F118="","",
IF(INDIRECT(VLOOKUP(B118,B$14:C$44,2,FALSE)&amp;(9*A118+10))="","",
INDIRECT(VLOOKUP(B118,B$14:C$44,2,FALSE)&amp;(9*A118+10))))</f>
        <v/>
      </c>
      <c r="J118" s="43" t="str" cm="1">
        <f t="array" aca="1" ref="J118" ca="1">IF(F118="","",
IF(INDIRECT(VLOOKUP(B118,B$14:C$44,2,FALSE)&amp;(9*A118+11))="","",
INDIRECT(VLOOKUP(B118,B$14:C$44,2,FALSE)&amp;(9*A118+11))))</f>
        <v/>
      </c>
      <c r="K118" s="46" t="str" cm="1">
        <f t="array" aca="1" ref="K118" ca="1">IF(F118="","",
IF(AND(OR(F118="土",F118="日"),J118="●"),"指定",
IF(INDIRECT(VLOOKUP(B118,B$14:C$44,2,FALSE)&amp;(9*A118+12))="","",
INDIRECT(VLOOKUP(B118,B$14:C$44,2,FALSE)&amp;(9*A118+12)))))</f>
        <v/>
      </c>
      <c r="L118" s="42" t="str">
        <f t="shared" ca="1" si="23"/>
        <v/>
      </c>
      <c r="M118" s="60" t="str">
        <f t="shared" ca="1" si="24"/>
        <v/>
      </c>
      <c r="N118" s="1" t="str">
        <f t="shared" ca="1" si="21"/>
        <v/>
      </c>
      <c r="O118" s="1" t="str">
        <f t="shared" ca="1" si="22"/>
        <v/>
      </c>
      <c r="Q118" s="28" t="s">
        <v>3</v>
      </c>
      <c r="R118" s="30" t="str">
        <f ca="1">IF(AND(R116=0,R117=0),"対象外",
IF(R115=0,"対象外",
IF(AND(R115/R116&lt;0.285,R117&gt;=R115),"〇",
IF(R117/R116&gt;=0.285,"〇",
"×"))))</f>
        <v>対象外</v>
      </c>
      <c r="S118" s="30" t="str">
        <f ca="1">IF(AND(S116=0,S117=0),"対象外",
IF(S115=0,"対象外",
IF(AND(S115/S116&lt;0.285,S117&gt;=S115),"〇",
IF(S117/S116&gt;=0.285,"〇",
"×"))))</f>
        <v>対象外</v>
      </c>
      <c r="U118" s="68" t="s">
        <v>16</v>
      </c>
      <c r="V118" s="4" t="s">
        <v>36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52">
        <f ca="1">S116</f>
        <v>0</v>
      </c>
      <c r="BC118" s="70">
        <f ca="1">IFERROR(S117/S116,0)</f>
        <v>0</v>
      </c>
      <c r="BD118" s="72" t="str">
        <f ca="1">S118</f>
        <v>対象外</v>
      </c>
      <c r="BE118" s="100" t="str">
        <f ca="1">S120</f>
        <v>対象外</v>
      </c>
      <c r="BF118" s="85" t="str">
        <f ca="1">S119</f>
        <v>－</v>
      </c>
      <c r="BG118" s="74" t="s">
        <v>39</v>
      </c>
    </row>
    <row r="119" spans="1:59" ht="20.25" customHeight="1" thickBot="1" x14ac:dyDescent="0.45">
      <c r="A119" s="1">
        <f t="shared" si="27"/>
        <v>4</v>
      </c>
      <c r="B119" s="1">
        <f t="shared" si="28"/>
        <v>13</v>
      </c>
      <c r="E119" s="39" t="str" cm="1">
        <f t="array" aca="1" ref="E119" ca="1">IF(INDIRECT(VLOOKUP(B119,B$14:C$44,2,FALSE)&amp;(9*A119+6))="","",
INDIRECT(VLOOKUP(B119,B$14:C$44,2,FALSE)&amp;(9*A119+6)))</f>
        <v/>
      </c>
      <c r="F119" s="39" t="str">
        <f t="shared" ca="1" si="20"/>
        <v/>
      </c>
      <c r="G119" s="48" t="str" cm="1">
        <f t="array" aca="1" ref="G119" ca="1">IF(F119="","",
IF(INDIRECT(VLOOKUP(B119,B$14:C$44,2,FALSE)&amp;(9*A119+8))="","",
INDIRECT(VLOOKUP(B119,B$14:C$44,2,FALSE)&amp;(9*A119+8))))</f>
        <v/>
      </c>
      <c r="H119" s="48" t="str" cm="1">
        <f t="array" aca="1" ref="H119" ca="1">IF(F119="","",
IF(INDIRECT(VLOOKUP(B119,B$14:C$44,2,FALSE)&amp;(9*A119+9))="","",
INDIRECT(VLOOKUP(B119,B$14:C$44,2,FALSE)&amp;(9*A119+9))))</f>
        <v/>
      </c>
      <c r="I119" s="43" t="str" cm="1">
        <f t="array" aca="1" ref="I119" ca="1">IF(F119="","",
IF(INDIRECT(VLOOKUP(B119,B$14:C$44,2,FALSE)&amp;(9*A119+10))="","",
INDIRECT(VLOOKUP(B119,B$14:C$44,2,FALSE)&amp;(9*A119+10))))</f>
        <v/>
      </c>
      <c r="J119" s="43" t="str" cm="1">
        <f t="array" aca="1" ref="J119" ca="1">IF(F119="","",
IF(INDIRECT(VLOOKUP(B119,B$14:C$44,2,FALSE)&amp;(9*A119+11))="","",
INDIRECT(VLOOKUP(B119,B$14:C$44,2,FALSE)&amp;(9*A119+11))))</f>
        <v/>
      </c>
      <c r="K119" s="46" t="str" cm="1">
        <f t="array" aca="1" ref="K119" ca="1">IF(F119="","",
IF(AND(OR(F119="土",F119="日"),J119="●"),"指定",
IF(INDIRECT(VLOOKUP(B119,B$14:C$44,2,FALSE)&amp;(9*A119+12))="","",
INDIRECT(VLOOKUP(B119,B$14:C$44,2,FALSE)&amp;(9*A119+12)))))</f>
        <v/>
      </c>
      <c r="L119" s="42" t="str">
        <f t="shared" ca="1" si="23"/>
        <v/>
      </c>
      <c r="M119" s="60" t="str">
        <f t="shared" ca="1" si="24"/>
        <v/>
      </c>
      <c r="N119" s="1" t="str">
        <f t="shared" ca="1" si="21"/>
        <v/>
      </c>
      <c r="O119" s="1" t="str">
        <f t="shared" ca="1" si="22"/>
        <v/>
      </c>
      <c r="Q119" s="28" t="s">
        <v>40</v>
      </c>
      <c r="R119" s="30"/>
      <c r="S119" s="30" t="str">
        <f ca="1">IF(S118="対象外","－",
IF(S118="×","×",
IF(COUNTIFS(N:N,R113,O:O,S113,F:F,"土",I:I,"〇")+COUNTIFS(N:N,R113,O:O,S113,F:F,"日",I:I,"〇")=COUNTIFS(N:N,R113,O:O,S113,F:F,"土",I:I,"〇",J:J,"●",K:K,"&lt;&gt;"&amp;"事前")+COUNTIFS(N:N,R113,O:O,S113,F:F,"日",I:I,"〇",J:J,"●",K:K,"&lt;&gt;"&amp;"事前")+COUNTIFS(N:N,R113,O:O,S113,F:F,"土",I:I,"〇",J:J,"",K:K,"事前",M:M,"適")+COUNTIFS(N:N,R113,O:O,S113,F:F,"日",I:I,"〇",J:J,"",K:K,"事前",M:M,"適"),"〇",
"×")))</f>
        <v>－</v>
      </c>
      <c r="U119" s="69"/>
      <c r="V119" s="3" t="s">
        <v>38</v>
      </c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5"/>
      <c r="BB119" s="3">
        <f ca="1">S117</f>
        <v>0</v>
      </c>
      <c r="BC119" s="71"/>
      <c r="BD119" s="73"/>
      <c r="BE119" s="101"/>
      <c r="BF119" s="86"/>
      <c r="BG119" s="75"/>
    </row>
    <row r="120" spans="1:59" ht="42" customHeight="1" thickTop="1" thickBot="1" x14ac:dyDescent="0.45">
      <c r="A120" s="1">
        <f t="shared" si="27"/>
        <v>4</v>
      </c>
      <c r="B120" s="1">
        <f t="shared" si="28"/>
        <v>14</v>
      </c>
      <c r="E120" s="39" t="str" cm="1">
        <f t="array" aca="1" ref="E120" ca="1">IF(INDIRECT(VLOOKUP(B120,B$14:C$44,2,FALSE)&amp;(9*A120+6))="","",
INDIRECT(VLOOKUP(B120,B$14:C$44,2,FALSE)&amp;(9*A120+6)))</f>
        <v/>
      </c>
      <c r="F120" s="39" t="str">
        <f t="shared" ca="1" si="20"/>
        <v/>
      </c>
      <c r="G120" s="48" t="str" cm="1">
        <f t="array" aca="1" ref="G120" ca="1">IF(F120="","",
IF(INDIRECT(VLOOKUP(B120,B$14:C$44,2,FALSE)&amp;(9*A120+8))="","",
INDIRECT(VLOOKUP(B120,B$14:C$44,2,FALSE)&amp;(9*A120+8))))</f>
        <v/>
      </c>
      <c r="H120" s="48" t="str" cm="1">
        <f t="array" aca="1" ref="H120" ca="1">IF(F120="","",
IF(INDIRECT(VLOOKUP(B120,B$14:C$44,2,FALSE)&amp;(9*A120+9))="","",
INDIRECT(VLOOKUP(B120,B$14:C$44,2,FALSE)&amp;(9*A120+9))))</f>
        <v/>
      </c>
      <c r="I120" s="43" t="str" cm="1">
        <f t="array" aca="1" ref="I120" ca="1">IF(F120="","",
IF(INDIRECT(VLOOKUP(B120,B$14:C$44,2,FALSE)&amp;(9*A120+10))="","",
INDIRECT(VLOOKUP(B120,B$14:C$44,2,FALSE)&amp;(9*A120+10))))</f>
        <v/>
      </c>
      <c r="J120" s="43" t="str" cm="1">
        <f t="array" aca="1" ref="J120" ca="1">IF(F120="","",
IF(INDIRECT(VLOOKUP(B120,B$14:C$44,2,FALSE)&amp;(9*A120+11))="","",
INDIRECT(VLOOKUP(B120,B$14:C$44,2,FALSE)&amp;(9*A120+11))))</f>
        <v/>
      </c>
      <c r="K120" s="46" t="str" cm="1">
        <f t="array" aca="1" ref="K120" ca="1">IF(F120="","",
IF(AND(OR(F120="土",F120="日"),J120="●"),"指定",
IF(INDIRECT(VLOOKUP(B120,B$14:C$44,2,FALSE)&amp;(9*A120+12))="","",
INDIRECT(VLOOKUP(B120,B$14:C$44,2,FALSE)&amp;(9*A120+12)))))</f>
        <v/>
      </c>
      <c r="L120" s="42" t="str">
        <f t="shared" ca="1" si="23"/>
        <v/>
      </c>
      <c r="M120" s="60" t="str">
        <f t="shared" ca="1" si="24"/>
        <v/>
      </c>
      <c r="N120" s="1" t="str">
        <f t="shared" ca="1" si="21"/>
        <v/>
      </c>
      <c r="O120" s="1" t="str">
        <f t="shared" ca="1" si="22"/>
        <v/>
      </c>
      <c r="Q120" s="31" t="s">
        <v>41</v>
      </c>
      <c r="S120" s="51" t="str">
        <f ca="1">IF(S118="対象外","対象外",S119)</f>
        <v>対象外</v>
      </c>
      <c r="U120" s="13" t="s">
        <v>25</v>
      </c>
      <c r="V120" s="10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32"/>
      <c r="BB120" s="14"/>
      <c r="BC120" s="15"/>
      <c r="BD120" s="15"/>
      <c r="BE120" s="15"/>
      <c r="BF120" s="16"/>
      <c r="BG120" s="53" t="s">
        <v>42</v>
      </c>
    </row>
    <row r="121" spans="1:59" ht="20.25" customHeight="1" x14ac:dyDescent="0.4">
      <c r="A121" s="1">
        <f t="shared" si="27"/>
        <v>4</v>
      </c>
      <c r="B121" s="1">
        <f t="shared" si="28"/>
        <v>15</v>
      </c>
      <c r="E121" s="39" t="str" cm="1">
        <f t="array" aca="1" ref="E121" ca="1">IF(INDIRECT(VLOOKUP(B121,B$14:C$44,2,FALSE)&amp;(9*A121+6))="","",
INDIRECT(VLOOKUP(B121,B$14:C$44,2,FALSE)&amp;(9*A121+6)))</f>
        <v/>
      </c>
      <c r="F121" s="39" t="str">
        <f t="shared" ca="1" si="20"/>
        <v/>
      </c>
      <c r="G121" s="48" t="str" cm="1">
        <f t="array" aca="1" ref="G121" ca="1">IF(F121="","",
IF(INDIRECT(VLOOKUP(B121,B$14:C$44,2,FALSE)&amp;(9*A121+8))="","",
INDIRECT(VLOOKUP(B121,B$14:C$44,2,FALSE)&amp;(9*A121+8))))</f>
        <v/>
      </c>
      <c r="H121" s="48" t="str" cm="1">
        <f t="array" aca="1" ref="H121" ca="1">IF(F121="","",
IF(INDIRECT(VLOOKUP(B121,B$14:C$44,2,FALSE)&amp;(9*A121+9))="","",
INDIRECT(VLOOKUP(B121,B$14:C$44,2,FALSE)&amp;(9*A121+9))))</f>
        <v/>
      </c>
      <c r="I121" s="43" t="str" cm="1">
        <f t="array" aca="1" ref="I121" ca="1">IF(F121="","",
IF(INDIRECT(VLOOKUP(B121,B$14:C$44,2,FALSE)&amp;(9*A121+10))="","",
INDIRECT(VLOOKUP(B121,B$14:C$44,2,FALSE)&amp;(9*A121+10))))</f>
        <v/>
      </c>
      <c r="J121" s="43" t="str" cm="1">
        <f t="array" aca="1" ref="J121" ca="1">IF(F121="","",
IF(INDIRECT(VLOOKUP(B121,B$14:C$44,2,FALSE)&amp;(9*A121+11))="","",
INDIRECT(VLOOKUP(B121,B$14:C$44,2,FALSE)&amp;(9*A121+11))))</f>
        <v/>
      </c>
      <c r="K121" s="46" t="str" cm="1">
        <f t="array" aca="1" ref="K121" ca="1">IF(F121="","",
IF(AND(OR(F121="土",F121="日"),J121="●"),"指定",
IF(INDIRECT(VLOOKUP(B121,B$14:C$44,2,FALSE)&amp;(9*A121+12))="","",
INDIRECT(VLOOKUP(B121,B$14:C$44,2,FALSE)&amp;(9*A121+12)))))</f>
        <v/>
      </c>
      <c r="L121" s="42" t="str">
        <f t="shared" ca="1" si="23"/>
        <v/>
      </c>
      <c r="M121" s="60" t="str">
        <f t="shared" ca="1" si="24"/>
        <v/>
      </c>
      <c r="N121" s="1" t="str">
        <f t="shared" ca="1" si="21"/>
        <v/>
      </c>
      <c r="O121" s="1" t="str">
        <f t="shared" ca="1" si="22"/>
        <v/>
      </c>
    </row>
    <row r="122" spans="1:59" ht="20.25" customHeight="1" thickBot="1" x14ac:dyDescent="0.45">
      <c r="A122" s="1">
        <f t="shared" si="27"/>
        <v>4</v>
      </c>
      <c r="B122" s="1">
        <f t="shared" si="28"/>
        <v>16</v>
      </c>
      <c r="E122" s="39" t="str" cm="1">
        <f t="array" aca="1" ref="E122" ca="1">IF(INDIRECT(VLOOKUP(B122,B$14:C$44,2,FALSE)&amp;(9*A122+6))="","",
INDIRECT(VLOOKUP(B122,B$14:C$44,2,FALSE)&amp;(9*A122+6)))</f>
        <v/>
      </c>
      <c r="F122" s="39" t="str">
        <f t="shared" ca="1" si="20"/>
        <v/>
      </c>
      <c r="G122" s="48" t="str" cm="1">
        <f t="array" aca="1" ref="G122" ca="1">IF(F122="","",
IF(INDIRECT(VLOOKUP(B122,B$14:C$44,2,FALSE)&amp;(9*A122+8))="","",
INDIRECT(VLOOKUP(B122,B$14:C$44,2,FALSE)&amp;(9*A122+8))))</f>
        <v/>
      </c>
      <c r="H122" s="48" t="str" cm="1">
        <f t="array" aca="1" ref="H122" ca="1">IF(F122="","",
IF(INDIRECT(VLOOKUP(B122,B$14:C$44,2,FALSE)&amp;(9*A122+9))="","",
INDIRECT(VLOOKUP(B122,B$14:C$44,2,FALSE)&amp;(9*A122+9))))</f>
        <v/>
      </c>
      <c r="I122" s="43" t="str" cm="1">
        <f t="array" aca="1" ref="I122" ca="1">IF(F122="","",
IF(INDIRECT(VLOOKUP(B122,B$14:C$44,2,FALSE)&amp;(9*A122+10))="","",
INDIRECT(VLOOKUP(B122,B$14:C$44,2,FALSE)&amp;(9*A122+10))))</f>
        <v/>
      </c>
      <c r="J122" s="43" t="str" cm="1">
        <f t="array" aca="1" ref="J122" ca="1">IF(F122="","",
IF(INDIRECT(VLOOKUP(B122,B$14:C$44,2,FALSE)&amp;(9*A122+11))="","",
INDIRECT(VLOOKUP(B122,B$14:C$44,2,FALSE)&amp;(9*A122+11))))</f>
        <v/>
      </c>
      <c r="K122" s="46" t="str" cm="1">
        <f t="array" aca="1" ref="K122" ca="1">IF(F122="","",
IF(AND(OR(F122="土",F122="日"),J122="●"),"指定",
IF(INDIRECT(VLOOKUP(B122,B$14:C$44,2,FALSE)&amp;(9*A122+12))="","",
INDIRECT(VLOOKUP(B122,B$14:C$44,2,FALSE)&amp;(9*A122+12)))))</f>
        <v/>
      </c>
      <c r="L122" s="42" t="str">
        <f t="shared" ca="1" si="23"/>
        <v/>
      </c>
      <c r="M122" s="60" t="str">
        <f t="shared" ca="1" si="24"/>
        <v/>
      </c>
      <c r="N122" s="1" t="str">
        <f t="shared" ca="1" si="21"/>
        <v/>
      </c>
      <c r="O122" s="1" t="str">
        <f t="shared" ca="1" si="22"/>
        <v/>
      </c>
      <c r="Q122" s="28" t="s">
        <v>30</v>
      </c>
      <c r="R122" s="28" t="str">
        <f>IF(R113="","",
IF(S122=1,R113+1,R113))</f>
        <v/>
      </c>
      <c r="S122" s="51" t="str">
        <f>IF(S113="","",
IF(S113=12,1,S113+1))</f>
        <v/>
      </c>
      <c r="U122" s="38" t="str">
        <f>IF(R122="","",
DATE(R122,S122,1))</f>
        <v/>
      </c>
      <c r="W122" s="2"/>
    </row>
    <row r="123" spans="1:59" ht="20.25" customHeight="1" x14ac:dyDescent="0.4">
      <c r="A123" s="1">
        <f t="shared" si="27"/>
        <v>4</v>
      </c>
      <c r="B123" s="1">
        <f t="shared" si="28"/>
        <v>17</v>
      </c>
      <c r="E123" s="39" t="str" cm="1">
        <f t="array" aca="1" ref="E123" ca="1">IF(INDIRECT(VLOOKUP(B123,B$14:C$44,2,FALSE)&amp;(9*A123+6))="","",
INDIRECT(VLOOKUP(B123,B$14:C$44,2,FALSE)&amp;(9*A123+6)))</f>
        <v/>
      </c>
      <c r="F123" s="39" t="str">
        <f t="shared" ca="1" si="20"/>
        <v/>
      </c>
      <c r="G123" s="48" t="str" cm="1">
        <f t="array" aca="1" ref="G123" ca="1">IF(F123="","",
IF(INDIRECT(VLOOKUP(B123,B$14:C$44,2,FALSE)&amp;(9*A123+8))="","",
INDIRECT(VLOOKUP(B123,B$14:C$44,2,FALSE)&amp;(9*A123+8))))</f>
        <v/>
      </c>
      <c r="H123" s="48" t="str" cm="1">
        <f t="array" aca="1" ref="H123" ca="1">IF(F123="","",
IF(INDIRECT(VLOOKUP(B123,B$14:C$44,2,FALSE)&amp;(9*A123+9))="","",
INDIRECT(VLOOKUP(B123,B$14:C$44,2,FALSE)&amp;(9*A123+9))))</f>
        <v/>
      </c>
      <c r="I123" s="43" t="str" cm="1">
        <f t="array" aca="1" ref="I123" ca="1">IF(F123="","",
IF(INDIRECT(VLOOKUP(B123,B$14:C$44,2,FALSE)&amp;(9*A123+10))="","",
INDIRECT(VLOOKUP(B123,B$14:C$44,2,FALSE)&amp;(9*A123+10))))</f>
        <v/>
      </c>
      <c r="J123" s="43" t="str" cm="1">
        <f t="array" aca="1" ref="J123" ca="1">IF(F123="","",
IF(INDIRECT(VLOOKUP(B123,B$14:C$44,2,FALSE)&amp;(9*A123+11))="","",
INDIRECT(VLOOKUP(B123,B$14:C$44,2,FALSE)&amp;(9*A123+11))))</f>
        <v/>
      </c>
      <c r="K123" s="46" t="str" cm="1">
        <f t="array" aca="1" ref="K123" ca="1">IF(F123="","",
IF(AND(OR(F123="土",F123="日"),J123="●"),"指定",
IF(INDIRECT(VLOOKUP(B123,B$14:C$44,2,FALSE)&amp;(9*A123+12))="","",
INDIRECT(VLOOKUP(B123,B$14:C$44,2,FALSE)&amp;(9*A123+12)))))</f>
        <v/>
      </c>
      <c r="L123" s="42" t="str">
        <f t="shared" ca="1" si="23"/>
        <v/>
      </c>
      <c r="M123" s="60" t="str">
        <f t="shared" ca="1" si="24"/>
        <v/>
      </c>
      <c r="N123" s="1" t="str">
        <f t="shared" ca="1" si="21"/>
        <v/>
      </c>
      <c r="O123" s="1" t="str">
        <f t="shared" ca="1" si="22"/>
        <v/>
      </c>
      <c r="U123" s="87"/>
      <c r="V123" s="88"/>
      <c r="W123" s="6" t="str">
        <f>IF($R122="","",DATE($R122,$S122,1))</f>
        <v/>
      </c>
      <c r="X123" s="6" t="str">
        <f>IF($R122="","",DATE($R122,$S122,2))</f>
        <v/>
      </c>
      <c r="Y123" s="6" t="str">
        <f>IF($R122="","",DATE($R122,$S122,3))</f>
        <v/>
      </c>
      <c r="Z123" s="6" t="str">
        <f>IF($R122="","",DATE($R122,$S122,4))</f>
        <v/>
      </c>
      <c r="AA123" s="6" t="str">
        <f>IF($R122="","",DATE($R122,$S122,5))</f>
        <v/>
      </c>
      <c r="AB123" s="6" t="str">
        <f>IF($R122="","",DATE($R122,$S122,6))</f>
        <v/>
      </c>
      <c r="AC123" s="6" t="str">
        <f>IF($R122="","",DATE($R122,$S122,7))</f>
        <v/>
      </c>
      <c r="AD123" s="6" t="str">
        <f>IF($R122="","",DATE($R122,$S122,8))</f>
        <v/>
      </c>
      <c r="AE123" s="6" t="str">
        <f>IF($R122="","",DATE($R122,$S122,9))</f>
        <v/>
      </c>
      <c r="AF123" s="6" t="str">
        <f>IF($R122="","",DATE($R122,$S122,10))</f>
        <v/>
      </c>
      <c r="AG123" s="6" t="str">
        <f>IF($R122="","",DATE($R122,$S122,11))</f>
        <v/>
      </c>
      <c r="AH123" s="6" t="str">
        <f>IF($R122="","",DATE($R122,$S122,12))</f>
        <v/>
      </c>
      <c r="AI123" s="6" t="str">
        <f>IF($R122="","",DATE($R122,$S122,13))</f>
        <v/>
      </c>
      <c r="AJ123" s="6" t="str">
        <f>IF($R122="","",DATE($R122,$S122,14))</f>
        <v/>
      </c>
      <c r="AK123" s="6" t="str">
        <f>IF($R122="","",DATE($R122,$S122,15))</f>
        <v/>
      </c>
      <c r="AL123" s="6" t="str">
        <f>IF($R122="","",DATE($R122,$S122,16))</f>
        <v/>
      </c>
      <c r="AM123" s="6" t="str">
        <f>IF($R122="","",DATE($R122,$S122,17))</f>
        <v/>
      </c>
      <c r="AN123" s="6" t="str">
        <f>IF($R122="","",DATE($R122,$S122,18))</f>
        <v/>
      </c>
      <c r="AO123" s="6" t="str">
        <f>IF($R122="","",DATE($R122,$S122,19))</f>
        <v/>
      </c>
      <c r="AP123" s="6" t="str">
        <f>IF($R122="","",DATE($R122,$S122,20))</f>
        <v/>
      </c>
      <c r="AQ123" s="6" t="str">
        <f>IF($R122="","",DATE($R122,$S122,21))</f>
        <v/>
      </c>
      <c r="AR123" s="6" t="str">
        <f>IF($R122="","",DATE($R122,$S122,22))</f>
        <v/>
      </c>
      <c r="AS123" s="6" t="str">
        <f>IF($R122="","",DATE($R122,$S122,23))</f>
        <v/>
      </c>
      <c r="AT123" s="6" t="str">
        <f>IF($R122="","",DATE($R122,$S122,24))</f>
        <v/>
      </c>
      <c r="AU123" s="6" t="str">
        <f>IF($R122="","",DATE($R122,$S122,25))</f>
        <v/>
      </c>
      <c r="AV123" s="6" t="str">
        <f>IF($R122="","",DATE($R122,$S122,26))</f>
        <v/>
      </c>
      <c r="AW123" s="6" t="str">
        <f>IF($R122="","",DATE($R122,$S122,27))</f>
        <v/>
      </c>
      <c r="AX123" s="6" t="str">
        <f>IF($R122="","",DATE($R122,$S122,28))</f>
        <v/>
      </c>
      <c r="AY123" s="6" t="str">
        <f>IF($R122="","",IF(MONTH(DATE($R122,$S122,29))=$S122,DATE($R122,$S122,29),""))</f>
        <v/>
      </c>
      <c r="AZ123" s="6" t="str">
        <f>IF($R122="","",IF(MONTH(DATE($R122,$S122,30))=$S122,DATE($R122,$S122,30),""))</f>
        <v/>
      </c>
      <c r="BA123" s="6" t="str">
        <f>IF($R122="","",IF(MONTH(DATE($R122,$S122,31))=$S122,DATE($R122,$S122,31),""))</f>
        <v/>
      </c>
      <c r="BB123" s="91" t="s">
        <v>19</v>
      </c>
      <c r="BC123" s="91" t="s">
        <v>31</v>
      </c>
      <c r="BD123" s="93" t="s">
        <v>32</v>
      </c>
      <c r="BE123" s="96" t="s">
        <v>33</v>
      </c>
      <c r="BF123" s="94" t="s">
        <v>34</v>
      </c>
      <c r="BG123" s="76" t="s">
        <v>25</v>
      </c>
    </row>
    <row r="124" spans="1:59" ht="20.25" customHeight="1" thickBot="1" x14ac:dyDescent="0.45">
      <c r="A124" s="1">
        <f t="shared" si="27"/>
        <v>4</v>
      </c>
      <c r="B124" s="1">
        <f t="shared" si="28"/>
        <v>18</v>
      </c>
      <c r="E124" s="39" t="str" cm="1">
        <f t="array" aca="1" ref="E124" ca="1">IF(INDIRECT(VLOOKUP(B124,B$14:C$44,2,FALSE)&amp;(9*A124+6))="","",
INDIRECT(VLOOKUP(B124,B$14:C$44,2,FALSE)&amp;(9*A124+6)))</f>
        <v/>
      </c>
      <c r="F124" s="39" t="str">
        <f t="shared" ca="1" si="20"/>
        <v/>
      </c>
      <c r="G124" s="48" t="str" cm="1">
        <f t="array" aca="1" ref="G124" ca="1">IF(F124="","",
IF(INDIRECT(VLOOKUP(B124,B$14:C$44,2,FALSE)&amp;(9*A124+8))="","",
INDIRECT(VLOOKUP(B124,B$14:C$44,2,FALSE)&amp;(9*A124+8))))</f>
        <v/>
      </c>
      <c r="H124" s="48" t="str" cm="1">
        <f t="array" aca="1" ref="H124" ca="1">IF(F124="","",
IF(INDIRECT(VLOOKUP(B124,B$14:C$44,2,FALSE)&amp;(9*A124+9))="","",
INDIRECT(VLOOKUP(B124,B$14:C$44,2,FALSE)&amp;(9*A124+9))))</f>
        <v/>
      </c>
      <c r="I124" s="43" t="str" cm="1">
        <f t="array" aca="1" ref="I124" ca="1">IF(F124="","",
IF(INDIRECT(VLOOKUP(B124,B$14:C$44,2,FALSE)&amp;(9*A124+10))="","",
INDIRECT(VLOOKUP(B124,B$14:C$44,2,FALSE)&amp;(9*A124+10))))</f>
        <v/>
      </c>
      <c r="J124" s="43" t="str" cm="1">
        <f t="array" aca="1" ref="J124" ca="1">IF(F124="","",
IF(INDIRECT(VLOOKUP(B124,B$14:C$44,2,FALSE)&amp;(9*A124+11))="","",
INDIRECT(VLOOKUP(B124,B$14:C$44,2,FALSE)&amp;(9*A124+11))))</f>
        <v/>
      </c>
      <c r="K124" s="46" t="str" cm="1">
        <f t="array" aca="1" ref="K124" ca="1">IF(F124="","",
IF(AND(OR(F124="土",F124="日"),J124="●"),"指定",
IF(INDIRECT(VLOOKUP(B124,B$14:C$44,2,FALSE)&amp;(9*A124+12))="","",
INDIRECT(VLOOKUP(B124,B$14:C$44,2,FALSE)&amp;(9*A124+12)))))</f>
        <v/>
      </c>
      <c r="L124" s="42" t="str">
        <f t="shared" ca="1" si="23"/>
        <v/>
      </c>
      <c r="M124" s="60" t="str">
        <f t="shared" ca="1" si="24"/>
        <v/>
      </c>
      <c r="N124" s="1" t="str">
        <f t="shared" ca="1" si="21"/>
        <v/>
      </c>
      <c r="O124" s="1" t="str">
        <f t="shared" ca="1" si="22"/>
        <v/>
      </c>
      <c r="Q124" s="28" t="s">
        <v>35</v>
      </c>
      <c r="R124" s="28">
        <f ca="1">COUNTIFS(N:N,R122,O:O,S122,F:F,"土",G:G,"〇")+COUNTIFS(N:N,R122,O:O,S122,F:F,"日",G:G,"〇")</f>
        <v>0</v>
      </c>
      <c r="S124" s="28">
        <f ca="1">COUNTIFS(N:N,R122,O:O,S122,F:F,"土",I:I,"〇",L:L,"&lt;&gt;"&amp;"緊急")+COUNTIFS(N:N,R122,O:O,S122,F:F,"日",I:I,"〇",L:L,"&lt;&gt;"&amp;"緊急")</f>
        <v>0</v>
      </c>
      <c r="U124" s="89"/>
      <c r="V124" s="90"/>
      <c r="W124" s="9" t="str">
        <f>IFERROR(IF(WEEKDAY(W123,1)=1,"日",IF(WEEKDAY(W123,1)=2,"月",IF(WEEKDAY(W123,1)=3,"火",IF(WEEKDAY(W123,1)=4,"水",IF(WEEKDAY(W123,1)=5,"木",IF(WEEKDAY(W123,1)=6,"金","土")))))),"")</f>
        <v/>
      </c>
      <c r="X124" s="9" t="str">
        <f t="shared" ref="X124:AD124" si="37">IFERROR(IF(WEEKDAY(X123,1)=1,"日",IF(WEEKDAY(X123,1)=2,"月",IF(WEEKDAY(X123,1)=3,"火",IF(WEEKDAY(X123,1)=4,"水",IF(WEEKDAY(X123,1)=5,"木",IF(WEEKDAY(X123,1)=6,"金","土")))))),"")</f>
        <v/>
      </c>
      <c r="Y124" s="9" t="str">
        <f t="shared" si="37"/>
        <v/>
      </c>
      <c r="Z124" s="9" t="str">
        <f t="shared" si="37"/>
        <v/>
      </c>
      <c r="AA124" s="9" t="str">
        <f t="shared" si="37"/>
        <v/>
      </c>
      <c r="AB124" s="9" t="str">
        <f t="shared" si="37"/>
        <v/>
      </c>
      <c r="AC124" s="9" t="str">
        <f t="shared" si="37"/>
        <v/>
      </c>
      <c r="AD124" s="9" t="str">
        <f t="shared" si="37"/>
        <v/>
      </c>
      <c r="AE124" s="9" t="str">
        <f>IFERROR(IF(WEEKDAY(AE123,1)=1,"日",IF(WEEKDAY(AE123,1)=2,"月",IF(WEEKDAY(AE123,1)=3,"火",IF(WEEKDAY(AE123,1)=4,"水",IF(WEEKDAY(AE123,1)=5,"木",IF(WEEKDAY(AE123,1)=6,"金","土")))))),"")</f>
        <v/>
      </c>
      <c r="AF124" s="9" t="str">
        <f t="shared" ref="AF124:BA124" si="38">IFERROR(IF(WEEKDAY(AF123,1)=1,"日",IF(WEEKDAY(AF123,1)=2,"月",IF(WEEKDAY(AF123,1)=3,"火",IF(WEEKDAY(AF123,1)=4,"水",IF(WEEKDAY(AF123,1)=5,"木",IF(WEEKDAY(AF123,1)=6,"金","土")))))),"")</f>
        <v/>
      </c>
      <c r="AG124" s="9" t="str">
        <f t="shared" si="38"/>
        <v/>
      </c>
      <c r="AH124" s="9" t="str">
        <f t="shared" si="38"/>
        <v/>
      </c>
      <c r="AI124" s="9" t="str">
        <f t="shared" si="38"/>
        <v/>
      </c>
      <c r="AJ124" s="9" t="str">
        <f t="shared" si="38"/>
        <v/>
      </c>
      <c r="AK124" s="9" t="str">
        <f t="shared" si="38"/>
        <v/>
      </c>
      <c r="AL124" s="9" t="str">
        <f t="shared" si="38"/>
        <v/>
      </c>
      <c r="AM124" s="9" t="str">
        <f t="shared" si="38"/>
        <v/>
      </c>
      <c r="AN124" s="9" t="str">
        <f t="shared" si="38"/>
        <v/>
      </c>
      <c r="AO124" s="9" t="str">
        <f t="shared" si="38"/>
        <v/>
      </c>
      <c r="AP124" s="9" t="str">
        <f t="shared" si="38"/>
        <v/>
      </c>
      <c r="AQ124" s="9" t="str">
        <f t="shared" si="38"/>
        <v/>
      </c>
      <c r="AR124" s="9" t="str">
        <f t="shared" si="38"/>
        <v/>
      </c>
      <c r="AS124" s="9" t="str">
        <f t="shared" si="38"/>
        <v/>
      </c>
      <c r="AT124" s="9" t="str">
        <f t="shared" si="38"/>
        <v/>
      </c>
      <c r="AU124" s="9" t="str">
        <f t="shared" si="38"/>
        <v/>
      </c>
      <c r="AV124" s="9" t="str">
        <f t="shared" si="38"/>
        <v/>
      </c>
      <c r="AW124" s="9" t="str">
        <f t="shared" si="38"/>
        <v/>
      </c>
      <c r="AX124" s="9" t="str">
        <f t="shared" si="38"/>
        <v/>
      </c>
      <c r="AY124" s="9" t="str">
        <f t="shared" si="38"/>
        <v/>
      </c>
      <c r="AZ124" s="9" t="str">
        <f t="shared" si="38"/>
        <v/>
      </c>
      <c r="BA124" s="9" t="str">
        <f t="shared" si="38"/>
        <v/>
      </c>
      <c r="BB124" s="92"/>
      <c r="BC124" s="92"/>
      <c r="BD124" s="92"/>
      <c r="BE124" s="97"/>
      <c r="BF124" s="95"/>
      <c r="BG124" s="77"/>
    </row>
    <row r="125" spans="1:59" ht="20.25" customHeight="1" x14ac:dyDescent="0.4">
      <c r="A125" s="1">
        <f t="shared" si="27"/>
        <v>4</v>
      </c>
      <c r="B125" s="1">
        <f t="shared" si="28"/>
        <v>19</v>
      </c>
      <c r="E125" s="39" t="str" cm="1">
        <f t="array" aca="1" ref="E125" ca="1">IF(INDIRECT(VLOOKUP(B125,B$14:C$44,2,FALSE)&amp;(9*A125+6))="","",
INDIRECT(VLOOKUP(B125,B$14:C$44,2,FALSE)&amp;(9*A125+6)))</f>
        <v/>
      </c>
      <c r="F125" s="39" t="str">
        <f t="shared" ca="1" si="20"/>
        <v/>
      </c>
      <c r="G125" s="48" t="str" cm="1">
        <f t="array" aca="1" ref="G125" ca="1">IF(F125="","",
IF(INDIRECT(VLOOKUP(B125,B$14:C$44,2,FALSE)&amp;(9*A125+8))="","",
INDIRECT(VLOOKUP(B125,B$14:C$44,2,FALSE)&amp;(9*A125+8))))</f>
        <v/>
      </c>
      <c r="H125" s="48" t="str" cm="1">
        <f t="array" aca="1" ref="H125" ca="1">IF(F125="","",
IF(INDIRECT(VLOOKUP(B125,B$14:C$44,2,FALSE)&amp;(9*A125+9))="","",
INDIRECT(VLOOKUP(B125,B$14:C$44,2,FALSE)&amp;(9*A125+9))))</f>
        <v/>
      </c>
      <c r="I125" s="43" t="str" cm="1">
        <f t="array" aca="1" ref="I125" ca="1">IF(F125="","",
IF(INDIRECT(VLOOKUP(B125,B$14:C$44,2,FALSE)&amp;(9*A125+10))="","",
INDIRECT(VLOOKUP(B125,B$14:C$44,2,FALSE)&amp;(9*A125+10))))</f>
        <v/>
      </c>
      <c r="J125" s="43" t="str" cm="1">
        <f t="array" aca="1" ref="J125" ca="1">IF(F125="","",
IF(INDIRECT(VLOOKUP(B125,B$14:C$44,2,FALSE)&amp;(9*A125+11))="","",
INDIRECT(VLOOKUP(B125,B$14:C$44,2,FALSE)&amp;(9*A125+11))))</f>
        <v/>
      </c>
      <c r="K125" s="46" t="str" cm="1">
        <f t="array" aca="1" ref="K125" ca="1">IF(F125="","",
IF(AND(OR(F125="土",F125="日"),J125="●"),"指定",
IF(INDIRECT(VLOOKUP(B125,B$14:C$44,2,FALSE)&amp;(9*A125+12))="","",
INDIRECT(VLOOKUP(B125,B$14:C$44,2,FALSE)&amp;(9*A125+12)))))</f>
        <v/>
      </c>
      <c r="L125" s="42" t="str">
        <f t="shared" ca="1" si="23"/>
        <v/>
      </c>
      <c r="M125" s="60" t="str">
        <f t="shared" ca="1" si="24"/>
        <v/>
      </c>
      <c r="N125" s="1" t="str">
        <f t="shared" ca="1" si="21"/>
        <v/>
      </c>
      <c r="O125" s="1" t="str">
        <f t="shared" ca="1" si="22"/>
        <v/>
      </c>
      <c r="Q125" s="28" t="s">
        <v>23</v>
      </c>
      <c r="R125" s="54">
        <f ca="1">COUNTIFS(N:N,R122,O:O,S122,G:G,"〇")</f>
        <v>0</v>
      </c>
      <c r="S125" s="54">
        <f ca="1">COUNTIFS(N:N,R122,O:O,S122,I:I,"〇",L:L,"&lt;&gt;"&amp;"緊急")</f>
        <v>0</v>
      </c>
      <c r="U125" s="78" t="s">
        <v>15</v>
      </c>
      <c r="V125" s="8" t="s">
        <v>36</v>
      </c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6">
        <f ca="1">R125</f>
        <v>0</v>
      </c>
      <c r="BC125" s="79">
        <f ca="1">IFERROR(R126/R125,0)</f>
        <v>0</v>
      </c>
      <c r="BD125" s="80" t="str">
        <f ca="1">R127</f>
        <v>対象外</v>
      </c>
      <c r="BE125" s="98"/>
      <c r="BF125" s="83"/>
      <c r="BG125" s="81" t="s">
        <v>37</v>
      </c>
    </row>
    <row r="126" spans="1:59" ht="20.25" customHeight="1" thickBot="1" x14ac:dyDescent="0.45">
      <c r="A126" s="1">
        <f t="shared" si="27"/>
        <v>4</v>
      </c>
      <c r="B126" s="1">
        <f t="shared" si="28"/>
        <v>20</v>
      </c>
      <c r="E126" s="39" t="str" cm="1">
        <f t="array" aca="1" ref="E126" ca="1">IF(INDIRECT(VLOOKUP(B126,B$14:C$44,2,FALSE)&amp;(9*A126+6))="","",
INDIRECT(VLOOKUP(B126,B$14:C$44,2,FALSE)&amp;(9*A126+6)))</f>
        <v/>
      </c>
      <c r="F126" s="39" t="str">
        <f t="shared" ca="1" si="20"/>
        <v/>
      </c>
      <c r="G126" s="48" t="str" cm="1">
        <f t="array" aca="1" ref="G126" ca="1">IF(F126="","",
IF(INDIRECT(VLOOKUP(B126,B$14:C$44,2,FALSE)&amp;(9*A126+8))="","",
INDIRECT(VLOOKUP(B126,B$14:C$44,2,FALSE)&amp;(9*A126+8))))</f>
        <v/>
      </c>
      <c r="H126" s="48" t="str" cm="1">
        <f t="array" aca="1" ref="H126" ca="1">IF(F126="","",
IF(INDIRECT(VLOOKUP(B126,B$14:C$44,2,FALSE)&amp;(9*A126+9))="","",
INDIRECT(VLOOKUP(B126,B$14:C$44,2,FALSE)&amp;(9*A126+9))))</f>
        <v/>
      </c>
      <c r="I126" s="43" t="str" cm="1">
        <f t="array" aca="1" ref="I126" ca="1">IF(F126="","",
IF(INDIRECT(VLOOKUP(B126,B$14:C$44,2,FALSE)&amp;(9*A126+10))="","",
INDIRECT(VLOOKUP(B126,B$14:C$44,2,FALSE)&amp;(9*A126+10))))</f>
        <v/>
      </c>
      <c r="J126" s="43" t="str" cm="1">
        <f t="array" aca="1" ref="J126" ca="1">IF(F126="","",
IF(INDIRECT(VLOOKUP(B126,B$14:C$44,2,FALSE)&amp;(9*A126+11))="","",
INDIRECT(VLOOKUP(B126,B$14:C$44,2,FALSE)&amp;(9*A126+11))))</f>
        <v/>
      </c>
      <c r="K126" s="46" t="str" cm="1">
        <f t="array" aca="1" ref="K126" ca="1">IF(F126="","",
IF(AND(OR(F126="土",F126="日"),J126="●"),"指定",
IF(INDIRECT(VLOOKUP(B126,B$14:C$44,2,FALSE)&amp;(9*A126+12))="","",
INDIRECT(VLOOKUP(B126,B$14:C$44,2,FALSE)&amp;(9*A126+12)))))</f>
        <v/>
      </c>
      <c r="L126" s="42" t="str">
        <f t="shared" ca="1" si="23"/>
        <v/>
      </c>
      <c r="M126" s="60" t="str">
        <f t="shared" ca="1" si="24"/>
        <v/>
      </c>
      <c r="N126" s="1" t="str">
        <f t="shared" ca="1" si="21"/>
        <v/>
      </c>
      <c r="O126" s="1" t="str">
        <f t="shared" ca="1" si="22"/>
        <v/>
      </c>
      <c r="Q126" s="28" t="s">
        <v>24</v>
      </c>
      <c r="R126" s="28">
        <f ca="1">COUNTIFS(N:N,R122,O:O,S122,H:H,"●")+COUNTIFS(N:N,R122,O:O,S122,H:H,"〇")</f>
        <v>0</v>
      </c>
      <c r="S126" s="28">
        <f ca="1">COUNTIFS(N:N,R122,O:O,S122,J:J,"●",L:L,"&lt;&gt;"&amp;"緊急")</f>
        <v>0</v>
      </c>
      <c r="U126" s="69"/>
      <c r="V126" s="3" t="s">
        <v>38</v>
      </c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5"/>
      <c r="BB126" s="3">
        <f ca="1">R126</f>
        <v>0</v>
      </c>
      <c r="BC126" s="71"/>
      <c r="BD126" s="73"/>
      <c r="BE126" s="99"/>
      <c r="BF126" s="84"/>
      <c r="BG126" s="82"/>
    </row>
    <row r="127" spans="1:59" ht="20.25" customHeight="1" thickTop="1" x14ac:dyDescent="0.4">
      <c r="A127" s="1">
        <f t="shared" si="27"/>
        <v>4</v>
      </c>
      <c r="B127" s="1">
        <f t="shared" si="28"/>
        <v>21</v>
      </c>
      <c r="E127" s="39" t="str" cm="1">
        <f t="array" aca="1" ref="E127" ca="1">IF(INDIRECT(VLOOKUP(B127,B$14:C$44,2,FALSE)&amp;(9*A127+6))="","",
INDIRECT(VLOOKUP(B127,B$14:C$44,2,FALSE)&amp;(9*A127+6)))</f>
        <v/>
      </c>
      <c r="F127" s="39" t="str">
        <f t="shared" ca="1" si="20"/>
        <v/>
      </c>
      <c r="G127" s="48" t="str" cm="1">
        <f t="array" aca="1" ref="G127" ca="1">IF(F127="","",
IF(INDIRECT(VLOOKUP(B127,B$14:C$44,2,FALSE)&amp;(9*A127+8))="","",
INDIRECT(VLOOKUP(B127,B$14:C$44,2,FALSE)&amp;(9*A127+8))))</f>
        <v/>
      </c>
      <c r="H127" s="48" t="str" cm="1">
        <f t="array" aca="1" ref="H127" ca="1">IF(F127="","",
IF(INDIRECT(VLOOKUP(B127,B$14:C$44,2,FALSE)&amp;(9*A127+9))="","",
INDIRECT(VLOOKUP(B127,B$14:C$44,2,FALSE)&amp;(9*A127+9))))</f>
        <v/>
      </c>
      <c r="I127" s="43" t="str" cm="1">
        <f t="array" aca="1" ref="I127" ca="1">IF(F127="","",
IF(INDIRECT(VLOOKUP(B127,B$14:C$44,2,FALSE)&amp;(9*A127+10))="","",
INDIRECT(VLOOKUP(B127,B$14:C$44,2,FALSE)&amp;(9*A127+10))))</f>
        <v/>
      </c>
      <c r="J127" s="43" t="str" cm="1">
        <f t="array" aca="1" ref="J127" ca="1">IF(F127="","",
IF(INDIRECT(VLOOKUP(B127,B$14:C$44,2,FALSE)&amp;(9*A127+11))="","",
INDIRECT(VLOOKUP(B127,B$14:C$44,2,FALSE)&amp;(9*A127+11))))</f>
        <v/>
      </c>
      <c r="K127" s="46" t="str" cm="1">
        <f t="array" aca="1" ref="K127" ca="1">IF(F127="","",
IF(AND(OR(F127="土",F127="日"),J127="●"),"指定",
IF(INDIRECT(VLOOKUP(B127,B$14:C$44,2,FALSE)&amp;(9*A127+12))="","",
INDIRECT(VLOOKUP(B127,B$14:C$44,2,FALSE)&amp;(9*A127+12)))))</f>
        <v/>
      </c>
      <c r="L127" s="42" t="str">
        <f t="shared" ca="1" si="23"/>
        <v/>
      </c>
      <c r="M127" s="60" t="str">
        <f t="shared" ca="1" si="24"/>
        <v/>
      </c>
      <c r="N127" s="1" t="str">
        <f t="shared" ca="1" si="21"/>
        <v/>
      </c>
      <c r="O127" s="1" t="str">
        <f t="shared" ca="1" si="22"/>
        <v/>
      </c>
      <c r="Q127" s="28" t="s">
        <v>3</v>
      </c>
      <c r="R127" s="30" t="str">
        <f ca="1">IF(AND(R125=0,R126=0),"対象外",
IF(R124=0,"対象外",
IF(AND(R124/R125&lt;0.285,R126&gt;=R124),"〇",
IF(R126/R125&gt;=0.285,"〇",
"×"))))</f>
        <v>対象外</v>
      </c>
      <c r="S127" s="30" t="str">
        <f ca="1">IF(AND(S125=0,S126=0),"対象外",
IF(S124=0,"対象外",
IF(AND(S124/S125&lt;0.285,S126&gt;=S124),"〇",
IF(S126/S125&gt;=0.285,"〇",
"×"))))</f>
        <v>対象外</v>
      </c>
      <c r="U127" s="68" t="s">
        <v>16</v>
      </c>
      <c r="V127" s="4" t="s">
        <v>36</v>
      </c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52">
        <f ca="1">S125</f>
        <v>0</v>
      </c>
      <c r="BC127" s="70">
        <f ca="1">IFERROR(S126/S125,0)</f>
        <v>0</v>
      </c>
      <c r="BD127" s="72" t="str">
        <f ca="1">S127</f>
        <v>対象外</v>
      </c>
      <c r="BE127" s="100" t="str">
        <f ca="1">S129</f>
        <v>対象外</v>
      </c>
      <c r="BF127" s="85" t="str">
        <f ca="1">S128</f>
        <v>－</v>
      </c>
      <c r="BG127" s="74" t="s">
        <v>39</v>
      </c>
    </row>
    <row r="128" spans="1:59" ht="20.25" customHeight="1" thickBot="1" x14ac:dyDescent="0.45">
      <c r="A128" s="1">
        <f t="shared" si="27"/>
        <v>4</v>
      </c>
      <c r="B128" s="1">
        <f t="shared" si="28"/>
        <v>22</v>
      </c>
      <c r="E128" s="39" t="str" cm="1">
        <f t="array" aca="1" ref="E128" ca="1">IF(INDIRECT(VLOOKUP(B128,B$14:C$44,2,FALSE)&amp;(9*A128+6))="","",
INDIRECT(VLOOKUP(B128,B$14:C$44,2,FALSE)&amp;(9*A128+6)))</f>
        <v/>
      </c>
      <c r="F128" s="39" t="str">
        <f t="shared" ca="1" si="20"/>
        <v/>
      </c>
      <c r="G128" s="48" t="str" cm="1">
        <f t="array" aca="1" ref="G128" ca="1">IF(F128="","",
IF(INDIRECT(VLOOKUP(B128,B$14:C$44,2,FALSE)&amp;(9*A128+8))="","",
INDIRECT(VLOOKUP(B128,B$14:C$44,2,FALSE)&amp;(9*A128+8))))</f>
        <v/>
      </c>
      <c r="H128" s="48" t="str" cm="1">
        <f t="array" aca="1" ref="H128" ca="1">IF(F128="","",
IF(INDIRECT(VLOOKUP(B128,B$14:C$44,2,FALSE)&amp;(9*A128+9))="","",
INDIRECT(VLOOKUP(B128,B$14:C$44,2,FALSE)&amp;(9*A128+9))))</f>
        <v/>
      </c>
      <c r="I128" s="43" t="str" cm="1">
        <f t="array" aca="1" ref="I128" ca="1">IF(F128="","",
IF(INDIRECT(VLOOKUP(B128,B$14:C$44,2,FALSE)&amp;(9*A128+10))="","",
INDIRECT(VLOOKUP(B128,B$14:C$44,2,FALSE)&amp;(9*A128+10))))</f>
        <v/>
      </c>
      <c r="J128" s="43" t="str" cm="1">
        <f t="array" aca="1" ref="J128" ca="1">IF(F128="","",
IF(INDIRECT(VLOOKUP(B128,B$14:C$44,2,FALSE)&amp;(9*A128+11))="","",
INDIRECT(VLOOKUP(B128,B$14:C$44,2,FALSE)&amp;(9*A128+11))))</f>
        <v/>
      </c>
      <c r="K128" s="46" t="str" cm="1">
        <f t="array" aca="1" ref="K128" ca="1">IF(F128="","",
IF(AND(OR(F128="土",F128="日"),J128="●"),"指定",
IF(INDIRECT(VLOOKUP(B128,B$14:C$44,2,FALSE)&amp;(9*A128+12))="","",
INDIRECT(VLOOKUP(B128,B$14:C$44,2,FALSE)&amp;(9*A128+12)))))</f>
        <v/>
      </c>
      <c r="L128" s="42" t="str">
        <f t="shared" ca="1" si="23"/>
        <v/>
      </c>
      <c r="M128" s="60" t="str">
        <f t="shared" ca="1" si="24"/>
        <v/>
      </c>
      <c r="N128" s="1" t="str">
        <f t="shared" ca="1" si="21"/>
        <v/>
      </c>
      <c r="O128" s="1" t="str">
        <f t="shared" ca="1" si="22"/>
        <v/>
      </c>
      <c r="Q128" s="28" t="s">
        <v>40</v>
      </c>
      <c r="R128" s="30"/>
      <c r="S128" s="30" t="str">
        <f ca="1">IF(S127="対象外","－",
IF(S127="×","×",
IF(COUNTIFS(N:N,R122,O:O,S122,F:F,"土",I:I,"〇")+COUNTIFS(N:N,R122,O:O,S122,F:F,"日",I:I,"〇")=COUNTIFS(N:N,R122,O:O,S122,F:F,"土",I:I,"〇",J:J,"●",K:K,"&lt;&gt;"&amp;"事前")+COUNTIFS(N:N,R122,O:O,S122,F:F,"日",I:I,"〇",J:J,"●",K:K,"&lt;&gt;"&amp;"事前")+COUNTIFS(N:N,R122,O:O,S122,F:F,"土",I:I,"〇",J:J,"",K:K,"事前",M:M,"適")+COUNTIFS(N:N,R122,O:O,S122,F:F,"日",I:I,"〇",J:J,"",K:K,"事前",M:M,"適"),"〇",
"×")))</f>
        <v>－</v>
      </c>
      <c r="U128" s="69"/>
      <c r="V128" s="3" t="s">
        <v>38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5"/>
      <c r="BB128" s="3">
        <f ca="1">S126</f>
        <v>0</v>
      </c>
      <c r="BC128" s="71"/>
      <c r="BD128" s="73"/>
      <c r="BE128" s="101"/>
      <c r="BF128" s="86"/>
      <c r="BG128" s="75"/>
    </row>
    <row r="129" spans="1:59" ht="42" customHeight="1" thickTop="1" thickBot="1" x14ac:dyDescent="0.45">
      <c r="A129" s="1">
        <f t="shared" si="27"/>
        <v>4</v>
      </c>
      <c r="B129" s="1">
        <f t="shared" si="28"/>
        <v>23</v>
      </c>
      <c r="E129" s="39" t="str" cm="1">
        <f t="array" aca="1" ref="E129" ca="1">IF(INDIRECT(VLOOKUP(B129,B$14:C$44,2,FALSE)&amp;(9*A129+6))="","",
INDIRECT(VLOOKUP(B129,B$14:C$44,2,FALSE)&amp;(9*A129+6)))</f>
        <v/>
      </c>
      <c r="F129" s="39" t="str">
        <f t="shared" ca="1" si="20"/>
        <v/>
      </c>
      <c r="G129" s="48" t="str" cm="1">
        <f t="array" aca="1" ref="G129" ca="1">IF(F129="","",
IF(INDIRECT(VLOOKUP(B129,B$14:C$44,2,FALSE)&amp;(9*A129+8))="","",
INDIRECT(VLOOKUP(B129,B$14:C$44,2,FALSE)&amp;(9*A129+8))))</f>
        <v/>
      </c>
      <c r="H129" s="48" t="str" cm="1">
        <f t="array" aca="1" ref="H129" ca="1">IF(F129="","",
IF(INDIRECT(VLOOKUP(B129,B$14:C$44,2,FALSE)&amp;(9*A129+9))="","",
INDIRECT(VLOOKUP(B129,B$14:C$44,2,FALSE)&amp;(9*A129+9))))</f>
        <v/>
      </c>
      <c r="I129" s="43" t="str" cm="1">
        <f t="array" aca="1" ref="I129" ca="1">IF(F129="","",
IF(INDIRECT(VLOOKUP(B129,B$14:C$44,2,FALSE)&amp;(9*A129+10))="","",
INDIRECT(VLOOKUP(B129,B$14:C$44,2,FALSE)&amp;(9*A129+10))))</f>
        <v/>
      </c>
      <c r="J129" s="43" t="str" cm="1">
        <f t="array" aca="1" ref="J129" ca="1">IF(F129="","",
IF(INDIRECT(VLOOKUP(B129,B$14:C$44,2,FALSE)&amp;(9*A129+11))="","",
INDIRECT(VLOOKUP(B129,B$14:C$44,2,FALSE)&amp;(9*A129+11))))</f>
        <v/>
      </c>
      <c r="K129" s="46" t="str" cm="1">
        <f t="array" aca="1" ref="K129" ca="1">IF(F129="","",
IF(AND(OR(F129="土",F129="日"),J129="●"),"指定",
IF(INDIRECT(VLOOKUP(B129,B$14:C$44,2,FALSE)&amp;(9*A129+12))="","",
INDIRECT(VLOOKUP(B129,B$14:C$44,2,FALSE)&amp;(9*A129+12)))))</f>
        <v/>
      </c>
      <c r="L129" s="42" t="str">
        <f t="shared" ca="1" si="23"/>
        <v/>
      </c>
      <c r="M129" s="60" t="str">
        <f t="shared" ca="1" si="24"/>
        <v/>
      </c>
      <c r="N129" s="1" t="str">
        <f t="shared" ca="1" si="21"/>
        <v/>
      </c>
      <c r="O129" s="1" t="str">
        <f t="shared" ca="1" si="22"/>
        <v/>
      </c>
      <c r="Q129" s="31" t="s">
        <v>41</v>
      </c>
      <c r="S129" s="51" t="str">
        <f ca="1">IF(S127="対象外","対象外",S128)</f>
        <v>対象外</v>
      </c>
      <c r="U129" s="13" t="s">
        <v>25</v>
      </c>
      <c r="V129" s="10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32"/>
      <c r="BB129" s="14"/>
      <c r="BC129" s="15"/>
      <c r="BD129" s="15"/>
      <c r="BE129" s="15"/>
      <c r="BF129" s="16"/>
      <c r="BG129" s="53" t="s">
        <v>42</v>
      </c>
    </row>
    <row r="130" spans="1:59" ht="20.25" customHeight="1" x14ac:dyDescent="0.4">
      <c r="A130" s="1">
        <f t="shared" si="27"/>
        <v>4</v>
      </c>
      <c r="B130" s="1">
        <f t="shared" si="28"/>
        <v>24</v>
      </c>
      <c r="E130" s="39" t="str" cm="1">
        <f t="array" aca="1" ref="E130" ca="1">IF(INDIRECT(VLOOKUP(B130,B$14:C$44,2,FALSE)&amp;(9*A130+6))="","",
INDIRECT(VLOOKUP(B130,B$14:C$44,2,FALSE)&amp;(9*A130+6)))</f>
        <v/>
      </c>
      <c r="F130" s="39" t="str">
        <f t="shared" ca="1" si="20"/>
        <v/>
      </c>
      <c r="G130" s="48" t="str" cm="1">
        <f t="array" aca="1" ref="G130" ca="1">IF(F130="","",
IF(INDIRECT(VLOOKUP(B130,B$14:C$44,2,FALSE)&amp;(9*A130+8))="","",
INDIRECT(VLOOKUP(B130,B$14:C$44,2,FALSE)&amp;(9*A130+8))))</f>
        <v/>
      </c>
      <c r="H130" s="48" t="str" cm="1">
        <f t="array" aca="1" ref="H130" ca="1">IF(F130="","",
IF(INDIRECT(VLOOKUP(B130,B$14:C$44,2,FALSE)&amp;(9*A130+9))="","",
INDIRECT(VLOOKUP(B130,B$14:C$44,2,FALSE)&amp;(9*A130+9))))</f>
        <v/>
      </c>
      <c r="I130" s="43" t="str" cm="1">
        <f t="array" aca="1" ref="I130" ca="1">IF(F130="","",
IF(INDIRECT(VLOOKUP(B130,B$14:C$44,2,FALSE)&amp;(9*A130+10))="","",
INDIRECT(VLOOKUP(B130,B$14:C$44,2,FALSE)&amp;(9*A130+10))))</f>
        <v/>
      </c>
      <c r="J130" s="43" t="str" cm="1">
        <f t="array" aca="1" ref="J130" ca="1">IF(F130="","",
IF(INDIRECT(VLOOKUP(B130,B$14:C$44,2,FALSE)&amp;(9*A130+11))="","",
INDIRECT(VLOOKUP(B130,B$14:C$44,2,FALSE)&amp;(9*A130+11))))</f>
        <v/>
      </c>
      <c r="K130" s="46" t="str" cm="1">
        <f t="array" aca="1" ref="K130" ca="1">IF(F130="","",
IF(AND(OR(F130="土",F130="日"),J130="●"),"指定",
IF(INDIRECT(VLOOKUP(B130,B$14:C$44,2,FALSE)&amp;(9*A130+12))="","",
INDIRECT(VLOOKUP(B130,B$14:C$44,2,FALSE)&amp;(9*A130+12)))))</f>
        <v/>
      </c>
      <c r="L130" s="42" t="str">
        <f t="shared" ca="1" si="23"/>
        <v/>
      </c>
      <c r="M130" s="60" t="str">
        <f t="shared" ca="1" si="24"/>
        <v/>
      </c>
      <c r="N130" s="1" t="str">
        <f t="shared" ca="1" si="21"/>
        <v/>
      </c>
      <c r="O130" s="1" t="str">
        <f t="shared" ca="1" si="22"/>
        <v/>
      </c>
    </row>
    <row r="131" spans="1:59" ht="20.25" customHeight="1" thickBot="1" x14ac:dyDescent="0.45">
      <c r="A131" s="1">
        <f t="shared" si="27"/>
        <v>4</v>
      </c>
      <c r="B131" s="1">
        <f t="shared" si="28"/>
        <v>25</v>
      </c>
      <c r="E131" s="39" t="str" cm="1">
        <f t="array" aca="1" ref="E131" ca="1">IF(INDIRECT(VLOOKUP(B131,B$14:C$44,2,FALSE)&amp;(9*A131+6))="","",
INDIRECT(VLOOKUP(B131,B$14:C$44,2,FALSE)&amp;(9*A131+6)))</f>
        <v/>
      </c>
      <c r="F131" s="39" t="str">
        <f t="shared" ca="1" si="20"/>
        <v/>
      </c>
      <c r="G131" s="48" t="str" cm="1">
        <f t="array" aca="1" ref="G131" ca="1">IF(F131="","",
IF(INDIRECT(VLOOKUP(B131,B$14:C$44,2,FALSE)&amp;(9*A131+8))="","",
INDIRECT(VLOOKUP(B131,B$14:C$44,2,FALSE)&amp;(9*A131+8))))</f>
        <v/>
      </c>
      <c r="H131" s="48" t="str" cm="1">
        <f t="array" aca="1" ref="H131" ca="1">IF(F131="","",
IF(INDIRECT(VLOOKUP(B131,B$14:C$44,2,FALSE)&amp;(9*A131+9))="","",
INDIRECT(VLOOKUP(B131,B$14:C$44,2,FALSE)&amp;(9*A131+9))))</f>
        <v/>
      </c>
      <c r="I131" s="43" t="str" cm="1">
        <f t="array" aca="1" ref="I131" ca="1">IF(F131="","",
IF(INDIRECT(VLOOKUP(B131,B$14:C$44,2,FALSE)&amp;(9*A131+10))="","",
INDIRECT(VLOOKUP(B131,B$14:C$44,2,FALSE)&amp;(9*A131+10))))</f>
        <v/>
      </c>
      <c r="J131" s="43" t="str" cm="1">
        <f t="array" aca="1" ref="J131" ca="1">IF(F131="","",
IF(INDIRECT(VLOOKUP(B131,B$14:C$44,2,FALSE)&amp;(9*A131+11))="","",
INDIRECT(VLOOKUP(B131,B$14:C$44,2,FALSE)&amp;(9*A131+11))))</f>
        <v/>
      </c>
      <c r="K131" s="46" t="str" cm="1">
        <f t="array" aca="1" ref="K131" ca="1">IF(F131="","",
IF(AND(OR(F131="土",F131="日"),J131="●"),"指定",
IF(INDIRECT(VLOOKUP(B131,B$14:C$44,2,FALSE)&amp;(9*A131+12))="","",
INDIRECT(VLOOKUP(B131,B$14:C$44,2,FALSE)&amp;(9*A131+12)))))</f>
        <v/>
      </c>
      <c r="L131" s="42" t="str">
        <f t="shared" ca="1" si="23"/>
        <v/>
      </c>
      <c r="M131" s="60" t="str">
        <f t="shared" ca="1" si="24"/>
        <v/>
      </c>
      <c r="N131" s="1" t="str">
        <f t="shared" ca="1" si="21"/>
        <v/>
      </c>
      <c r="O131" s="1" t="str">
        <f t="shared" ca="1" si="22"/>
        <v/>
      </c>
      <c r="Q131" s="28" t="s">
        <v>30</v>
      </c>
      <c r="R131" s="28" t="str">
        <f>IF(R122="","",
IF(S131=1,R122+1,R122))</f>
        <v/>
      </c>
      <c r="S131" s="51" t="str">
        <f>IF(S122="","",
IF(S122=12,1,S122+1))</f>
        <v/>
      </c>
      <c r="U131" s="38" t="str">
        <f>IF(R131="","",
DATE(R131,S131,1))</f>
        <v/>
      </c>
      <c r="W131" s="2"/>
    </row>
    <row r="132" spans="1:59" ht="20.25" customHeight="1" x14ac:dyDescent="0.4">
      <c r="A132" s="1">
        <f t="shared" si="27"/>
        <v>4</v>
      </c>
      <c r="B132" s="1">
        <f t="shared" si="28"/>
        <v>26</v>
      </c>
      <c r="E132" s="39" t="str" cm="1">
        <f t="array" aca="1" ref="E132" ca="1">IF(INDIRECT(VLOOKUP(B132,B$14:C$44,2,FALSE)&amp;(9*A132+6))="","",
INDIRECT(VLOOKUP(B132,B$14:C$44,2,FALSE)&amp;(9*A132+6)))</f>
        <v/>
      </c>
      <c r="F132" s="39" t="str">
        <f t="shared" ca="1" si="20"/>
        <v/>
      </c>
      <c r="G132" s="48" t="str" cm="1">
        <f t="array" aca="1" ref="G132" ca="1">IF(F132="","",
IF(INDIRECT(VLOOKUP(B132,B$14:C$44,2,FALSE)&amp;(9*A132+8))="","",
INDIRECT(VLOOKUP(B132,B$14:C$44,2,FALSE)&amp;(9*A132+8))))</f>
        <v/>
      </c>
      <c r="H132" s="48" t="str" cm="1">
        <f t="array" aca="1" ref="H132" ca="1">IF(F132="","",
IF(INDIRECT(VLOOKUP(B132,B$14:C$44,2,FALSE)&amp;(9*A132+9))="","",
INDIRECT(VLOOKUP(B132,B$14:C$44,2,FALSE)&amp;(9*A132+9))))</f>
        <v/>
      </c>
      <c r="I132" s="43" t="str" cm="1">
        <f t="array" aca="1" ref="I132" ca="1">IF(F132="","",
IF(INDIRECT(VLOOKUP(B132,B$14:C$44,2,FALSE)&amp;(9*A132+10))="","",
INDIRECT(VLOOKUP(B132,B$14:C$44,2,FALSE)&amp;(9*A132+10))))</f>
        <v/>
      </c>
      <c r="J132" s="43" t="str" cm="1">
        <f t="array" aca="1" ref="J132" ca="1">IF(F132="","",
IF(INDIRECT(VLOOKUP(B132,B$14:C$44,2,FALSE)&amp;(9*A132+11))="","",
INDIRECT(VLOOKUP(B132,B$14:C$44,2,FALSE)&amp;(9*A132+11))))</f>
        <v/>
      </c>
      <c r="K132" s="46" t="str" cm="1">
        <f t="array" aca="1" ref="K132" ca="1">IF(F132="","",
IF(AND(OR(F132="土",F132="日"),J132="●"),"指定",
IF(INDIRECT(VLOOKUP(B132,B$14:C$44,2,FALSE)&amp;(9*A132+12))="","",
INDIRECT(VLOOKUP(B132,B$14:C$44,2,FALSE)&amp;(9*A132+12)))))</f>
        <v/>
      </c>
      <c r="L132" s="42" t="str">
        <f t="shared" ca="1" si="23"/>
        <v/>
      </c>
      <c r="M132" s="60" t="str">
        <f t="shared" ca="1" si="24"/>
        <v/>
      </c>
      <c r="N132" s="1" t="str">
        <f t="shared" ca="1" si="21"/>
        <v/>
      </c>
      <c r="O132" s="1" t="str">
        <f t="shared" ca="1" si="22"/>
        <v/>
      </c>
      <c r="U132" s="87"/>
      <c r="V132" s="88"/>
      <c r="W132" s="6" t="str">
        <f>IF($R131="","",DATE($R131,$S131,1))</f>
        <v/>
      </c>
      <c r="X132" s="6" t="str">
        <f>IF($R131="","",DATE($R131,$S131,2))</f>
        <v/>
      </c>
      <c r="Y132" s="6" t="str">
        <f>IF($R131="","",DATE($R131,$S131,3))</f>
        <v/>
      </c>
      <c r="Z132" s="6" t="str">
        <f>IF($R131="","",DATE($R131,$S131,4))</f>
        <v/>
      </c>
      <c r="AA132" s="6" t="str">
        <f>IF($R131="","",DATE($R131,$S131,5))</f>
        <v/>
      </c>
      <c r="AB132" s="6" t="str">
        <f>IF($R131="","",DATE($R131,$S131,6))</f>
        <v/>
      </c>
      <c r="AC132" s="6" t="str">
        <f>IF($R131="","",DATE($R131,$S131,7))</f>
        <v/>
      </c>
      <c r="AD132" s="6" t="str">
        <f>IF($R131="","",DATE($R131,$S131,8))</f>
        <v/>
      </c>
      <c r="AE132" s="6" t="str">
        <f>IF($R131="","",DATE($R131,$S131,9))</f>
        <v/>
      </c>
      <c r="AF132" s="6" t="str">
        <f>IF($R131="","",DATE($R131,$S131,10))</f>
        <v/>
      </c>
      <c r="AG132" s="6" t="str">
        <f>IF($R131="","",DATE($R131,$S131,11))</f>
        <v/>
      </c>
      <c r="AH132" s="6" t="str">
        <f>IF($R131="","",DATE($R131,$S131,12))</f>
        <v/>
      </c>
      <c r="AI132" s="6" t="str">
        <f>IF($R131="","",DATE($R131,$S131,13))</f>
        <v/>
      </c>
      <c r="AJ132" s="6" t="str">
        <f>IF($R131="","",DATE($R131,$S131,14))</f>
        <v/>
      </c>
      <c r="AK132" s="6" t="str">
        <f>IF($R131="","",DATE($R131,$S131,15))</f>
        <v/>
      </c>
      <c r="AL132" s="6" t="str">
        <f>IF($R131="","",DATE($R131,$S131,16))</f>
        <v/>
      </c>
      <c r="AM132" s="6" t="str">
        <f>IF($R131="","",DATE($R131,$S131,17))</f>
        <v/>
      </c>
      <c r="AN132" s="6" t="str">
        <f>IF($R131="","",DATE($R131,$S131,18))</f>
        <v/>
      </c>
      <c r="AO132" s="6" t="str">
        <f>IF($R131="","",DATE($R131,$S131,19))</f>
        <v/>
      </c>
      <c r="AP132" s="6" t="str">
        <f>IF($R131="","",DATE($R131,$S131,20))</f>
        <v/>
      </c>
      <c r="AQ132" s="6" t="str">
        <f>IF($R131="","",DATE($R131,$S131,21))</f>
        <v/>
      </c>
      <c r="AR132" s="6" t="str">
        <f>IF($R131="","",DATE($R131,$S131,22))</f>
        <v/>
      </c>
      <c r="AS132" s="6" t="str">
        <f>IF($R131="","",DATE($R131,$S131,23))</f>
        <v/>
      </c>
      <c r="AT132" s="6" t="str">
        <f>IF($R131="","",DATE($R131,$S131,24))</f>
        <v/>
      </c>
      <c r="AU132" s="6" t="str">
        <f>IF($R131="","",DATE($R131,$S131,25))</f>
        <v/>
      </c>
      <c r="AV132" s="6" t="str">
        <f>IF($R131="","",DATE($R131,$S131,26))</f>
        <v/>
      </c>
      <c r="AW132" s="6" t="str">
        <f>IF($R131="","",DATE($R131,$S131,27))</f>
        <v/>
      </c>
      <c r="AX132" s="6" t="str">
        <f>IF($R131="","",DATE($R131,$S131,28))</f>
        <v/>
      </c>
      <c r="AY132" s="6" t="str">
        <f>IF($R131="","",IF(MONTH(DATE($R131,$S131,29))=$S131,DATE($R131,$S131,29),""))</f>
        <v/>
      </c>
      <c r="AZ132" s="6" t="str">
        <f>IF($R131="","",IF(MONTH(DATE($R131,$S131,30))=$S131,DATE($R131,$S131,30),""))</f>
        <v/>
      </c>
      <c r="BA132" s="6" t="str">
        <f>IF($R131="","",IF(MONTH(DATE($R131,$S131,31))=$S131,DATE($R131,$S131,31),""))</f>
        <v/>
      </c>
      <c r="BB132" s="91" t="s">
        <v>19</v>
      </c>
      <c r="BC132" s="91" t="s">
        <v>31</v>
      </c>
      <c r="BD132" s="93" t="s">
        <v>32</v>
      </c>
      <c r="BE132" s="96" t="s">
        <v>33</v>
      </c>
      <c r="BF132" s="94" t="s">
        <v>34</v>
      </c>
      <c r="BG132" s="76" t="s">
        <v>25</v>
      </c>
    </row>
    <row r="133" spans="1:59" ht="20.25" customHeight="1" thickBot="1" x14ac:dyDescent="0.45">
      <c r="A133" s="1">
        <f t="shared" si="27"/>
        <v>4</v>
      </c>
      <c r="B133" s="1">
        <f t="shared" si="28"/>
        <v>27</v>
      </c>
      <c r="E133" s="39" t="str" cm="1">
        <f t="array" aca="1" ref="E133" ca="1">IF(INDIRECT(VLOOKUP(B133,B$14:C$44,2,FALSE)&amp;(9*A133+6))="","",
INDIRECT(VLOOKUP(B133,B$14:C$44,2,FALSE)&amp;(9*A133+6)))</f>
        <v/>
      </c>
      <c r="F133" s="39" t="str">
        <f t="shared" ca="1" si="20"/>
        <v/>
      </c>
      <c r="G133" s="48" t="str" cm="1">
        <f t="array" aca="1" ref="G133" ca="1">IF(F133="","",
IF(INDIRECT(VLOOKUP(B133,B$14:C$44,2,FALSE)&amp;(9*A133+8))="","",
INDIRECT(VLOOKUP(B133,B$14:C$44,2,FALSE)&amp;(9*A133+8))))</f>
        <v/>
      </c>
      <c r="H133" s="48" t="str" cm="1">
        <f t="array" aca="1" ref="H133" ca="1">IF(F133="","",
IF(INDIRECT(VLOOKUP(B133,B$14:C$44,2,FALSE)&amp;(9*A133+9))="","",
INDIRECT(VLOOKUP(B133,B$14:C$44,2,FALSE)&amp;(9*A133+9))))</f>
        <v/>
      </c>
      <c r="I133" s="43" t="str" cm="1">
        <f t="array" aca="1" ref="I133" ca="1">IF(F133="","",
IF(INDIRECT(VLOOKUP(B133,B$14:C$44,2,FALSE)&amp;(9*A133+10))="","",
INDIRECT(VLOOKUP(B133,B$14:C$44,2,FALSE)&amp;(9*A133+10))))</f>
        <v/>
      </c>
      <c r="J133" s="43" t="str" cm="1">
        <f t="array" aca="1" ref="J133" ca="1">IF(F133="","",
IF(INDIRECT(VLOOKUP(B133,B$14:C$44,2,FALSE)&amp;(9*A133+11))="","",
INDIRECT(VLOOKUP(B133,B$14:C$44,2,FALSE)&amp;(9*A133+11))))</f>
        <v/>
      </c>
      <c r="K133" s="46" t="str" cm="1">
        <f t="array" aca="1" ref="K133" ca="1">IF(F133="","",
IF(AND(OR(F133="土",F133="日"),J133="●"),"指定",
IF(INDIRECT(VLOOKUP(B133,B$14:C$44,2,FALSE)&amp;(9*A133+12))="","",
INDIRECT(VLOOKUP(B133,B$14:C$44,2,FALSE)&amp;(9*A133+12)))))</f>
        <v/>
      </c>
      <c r="L133" s="42" t="str">
        <f t="shared" ca="1" si="23"/>
        <v/>
      </c>
      <c r="M133" s="60" t="str">
        <f t="shared" ca="1" si="24"/>
        <v/>
      </c>
      <c r="N133" s="1" t="str">
        <f t="shared" ca="1" si="21"/>
        <v/>
      </c>
      <c r="O133" s="1" t="str">
        <f t="shared" ca="1" si="22"/>
        <v/>
      </c>
      <c r="Q133" s="28" t="s">
        <v>35</v>
      </c>
      <c r="R133" s="28">
        <f ca="1">COUNTIFS(N:N,R131,O:O,S131,F:F,"土",G:G,"〇")+COUNTIFS(N:N,R131,O:O,S131,F:F,"日",G:G,"〇")</f>
        <v>0</v>
      </c>
      <c r="S133" s="28">
        <f ca="1">COUNTIFS(N:N,R131,O:O,S131,F:F,"土",I:I,"〇",L:L,"&lt;&gt;"&amp;"緊急")+COUNTIFS(N:N,R131,O:O,S131,F:F,"日",I:I,"〇",L:L,"&lt;&gt;"&amp;"緊急")</f>
        <v>0</v>
      </c>
      <c r="U133" s="89"/>
      <c r="V133" s="90"/>
      <c r="W133" s="9" t="str">
        <f>IFERROR(IF(WEEKDAY(W132,1)=1,"日",IF(WEEKDAY(W132,1)=2,"月",IF(WEEKDAY(W132,1)=3,"火",IF(WEEKDAY(W132,1)=4,"水",IF(WEEKDAY(W132,1)=5,"木",IF(WEEKDAY(W132,1)=6,"金","土")))))),"")</f>
        <v/>
      </c>
      <c r="X133" s="9" t="str">
        <f t="shared" ref="X133:AD133" si="39">IFERROR(IF(WEEKDAY(X132,1)=1,"日",IF(WEEKDAY(X132,1)=2,"月",IF(WEEKDAY(X132,1)=3,"火",IF(WEEKDAY(X132,1)=4,"水",IF(WEEKDAY(X132,1)=5,"木",IF(WEEKDAY(X132,1)=6,"金","土")))))),"")</f>
        <v/>
      </c>
      <c r="Y133" s="9" t="str">
        <f t="shared" si="39"/>
        <v/>
      </c>
      <c r="Z133" s="9" t="str">
        <f t="shared" si="39"/>
        <v/>
      </c>
      <c r="AA133" s="9" t="str">
        <f t="shared" si="39"/>
        <v/>
      </c>
      <c r="AB133" s="9" t="str">
        <f t="shared" si="39"/>
        <v/>
      </c>
      <c r="AC133" s="9" t="str">
        <f t="shared" si="39"/>
        <v/>
      </c>
      <c r="AD133" s="9" t="str">
        <f t="shared" si="39"/>
        <v/>
      </c>
      <c r="AE133" s="9" t="str">
        <f>IFERROR(IF(WEEKDAY(AE132,1)=1,"日",IF(WEEKDAY(AE132,1)=2,"月",IF(WEEKDAY(AE132,1)=3,"火",IF(WEEKDAY(AE132,1)=4,"水",IF(WEEKDAY(AE132,1)=5,"木",IF(WEEKDAY(AE132,1)=6,"金","土")))))),"")</f>
        <v/>
      </c>
      <c r="AF133" s="9" t="str">
        <f t="shared" ref="AF133:BA133" si="40">IFERROR(IF(WEEKDAY(AF132,1)=1,"日",IF(WEEKDAY(AF132,1)=2,"月",IF(WEEKDAY(AF132,1)=3,"火",IF(WEEKDAY(AF132,1)=4,"水",IF(WEEKDAY(AF132,1)=5,"木",IF(WEEKDAY(AF132,1)=6,"金","土")))))),"")</f>
        <v/>
      </c>
      <c r="AG133" s="9" t="str">
        <f t="shared" si="40"/>
        <v/>
      </c>
      <c r="AH133" s="9" t="str">
        <f t="shared" si="40"/>
        <v/>
      </c>
      <c r="AI133" s="9" t="str">
        <f t="shared" si="40"/>
        <v/>
      </c>
      <c r="AJ133" s="9" t="str">
        <f t="shared" si="40"/>
        <v/>
      </c>
      <c r="AK133" s="9" t="str">
        <f t="shared" si="40"/>
        <v/>
      </c>
      <c r="AL133" s="9" t="str">
        <f t="shared" si="40"/>
        <v/>
      </c>
      <c r="AM133" s="9" t="str">
        <f t="shared" si="40"/>
        <v/>
      </c>
      <c r="AN133" s="9" t="str">
        <f t="shared" si="40"/>
        <v/>
      </c>
      <c r="AO133" s="9" t="str">
        <f t="shared" si="40"/>
        <v/>
      </c>
      <c r="AP133" s="9" t="str">
        <f t="shared" si="40"/>
        <v/>
      </c>
      <c r="AQ133" s="9" t="str">
        <f t="shared" si="40"/>
        <v/>
      </c>
      <c r="AR133" s="9" t="str">
        <f t="shared" si="40"/>
        <v/>
      </c>
      <c r="AS133" s="9" t="str">
        <f t="shared" si="40"/>
        <v/>
      </c>
      <c r="AT133" s="9" t="str">
        <f t="shared" si="40"/>
        <v/>
      </c>
      <c r="AU133" s="9" t="str">
        <f t="shared" si="40"/>
        <v/>
      </c>
      <c r="AV133" s="9" t="str">
        <f t="shared" si="40"/>
        <v/>
      </c>
      <c r="AW133" s="9" t="str">
        <f t="shared" si="40"/>
        <v/>
      </c>
      <c r="AX133" s="9" t="str">
        <f t="shared" si="40"/>
        <v/>
      </c>
      <c r="AY133" s="9" t="str">
        <f t="shared" si="40"/>
        <v/>
      </c>
      <c r="AZ133" s="9" t="str">
        <f t="shared" si="40"/>
        <v/>
      </c>
      <c r="BA133" s="9" t="str">
        <f t="shared" si="40"/>
        <v/>
      </c>
      <c r="BB133" s="92"/>
      <c r="BC133" s="92"/>
      <c r="BD133" s="92"/>
      <c r="BE133" s="97"/>
      <c r="BF133" s="95"/>
      <c r="BG133" s="77"/>
    </row>
    <row r="134" spans="1:59" ht="20.25" customHeight="1" x14ac:dyDescent="0.4">
      <c r="A134" s="1">
        <f t="shared" si="27"/>
        <v>4</v>
      </c>
      <c r="B134" s="1">
        <f t="shared" si="28"/>
        <v>28</v>
      </c>
      <c r="E134" s="39" t="str" cm="1">
        <f t="array" aca="1" ref="E134" ca="1">IF(INDIRECT(VLOOKUP(B134,B$14:C$44,2,FALSE)&amp;(9*A134+6))="","",
INDIRECT(VLOOKUP(B134,B$14:C$44,2,FALSE)&amp;(9*A134+6)))</f>
        <v/>
      </c>
      <c r="F134" s="39" t="str">
        <f t="shared" ca="1" si="20"/>
        <v/>
      </c>
      <c r="G134" s="48" t="str" cm="1">
        <f t="array" aca="1" ref="G134" ca="1">IF(F134="","",
IF(INDIRECT(VLOOKUP(B134,B$14:C$44,2,FALSE)&amp;(9*A134+8))="","",
INDIRECT(VLOOKUP(B134,B$14:C$44,2,FALSE)&amp;(9*A134+8))))</f>
        <v/>
      </c>
      <c r="H134" s="48" t="str" cm="1">
        <f t="array" aca="1" ref="H134" ca="1">IF(F134="","",
IF(INDIRECT(VLOOKUP(B134,B$14:C$44,2,FALSE)&amp;(9*A134+9))="","",
INDIRECT(VLOOKUP(B134,B$14:C$44,2,FALSE)&amp;(9*A134+9))))</f>
        <v/>
      </c>
      <c r="I134" s="43" t="str" cm="1">
        <f t="array" aca="1" ref="I134" ca="1">IF(F134="","",
IF(INDIRECT(VLOOKUP(B134,B$14:C$44,2,FALSE)&amp;(9*A134+10))="","",
INDIRECT(VLOOKUP(B134,B$14:C$44,2,FALSE)&amp;(9*A134+10))))</f>
        <v/>
      </c>
      <c r="J134" s="43" t="str" cm="1">
        <f t="array" aca="1" ref="J134" ca="1">IF(F134="","",
IF(INDIRECT(VLOOKUP(B134,B$14:C$44,2,FALSE)&amp;(9*A134+11))="","",
INDIRECT(VLOOKUP(B134,B$14:C$44,2,FALSE)&amp;(9*A134+11))))</f>
        <v/>
      </c>
      <c r="K134" s="46" t="str" cm="1">
        <f t="array" aca="1" ref="K134" ca="1">IF(F134="","",
IF(AND(OR(F134="土",F134="日"),J134="●"),"指定",
IF(INDIRECT(VLOOKUP(B134,B$14:C$44,2,FALSE)&amp;(9*A134+12))="","",
INDIRECT(VLOOKUP(B134,B$14:C$44,2,FALSE)&amp;(9*A134+12)))))</f>
        <v/>
      </c>
      <c r="L134" s="42" t="str">
        <f t="shared" ca="1" si="23"/>
        <v/>
      </c>
      <c r="M134" s="60" t="str">
        <f t="shared" ca="1" si="24"/>
        <v/>
      </c>
      <c r="N134" s="1" t="str">
        <f t="shared" ca="1" si="21"/>
        <v/>
      </c>
      <c r="O134" s="1" t="str">
        <f t="shared" ca="1" si="22"/>
        <v/>
      </c>
      <c r="Q134" s="28" t="s">
        <v>23</v>
      </c>
      <c r="R134" s="54">
        <f ca="1">COUNTIFS(N:N,R131,O:O,S131,G:G,"〇")</f>
        <v>0</v>
      </c>
      <c r="S134" s="54">
        <f ca="1">COUNTIFS(N:N,R131,O:O,S131,I:I,"〇",L:L,"&lt;&gt;"&amp;"緊急")</f>
        <v>0</v>
      </c>
      <c r="U134" s="78" t="s">
        <v>15</v>
      </c>
      <c r="V134" s="8" t="s">
        <v>36</v>
      </c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6">
        <f ca="1">R134</f>
        <v>0</v>
      </c>
      <c r="BC134" s="79">
        <f ca="1">IFERROR(R135/R134,0)</f>
        <v>0</v>
      </c>
      <c r="BD134" s="80" t="str">
        <f ca="1">R136</f>
        <v>対象外</v>
      </c>
      <c r="BE134" s="98"/>
      <c r="BF134" s="83"/>
      <c r="BG134" s="81" t="s">
        <v>37</v>
      </c>
    </row>
    <row r="135" spans="1:59" ht="20.25" customHeight="1" thickBot="1" x14ac:dyDescent="0.45">
      <c r="A135" s="1">
        <f t="shared" si="27"/>
        <v>4</v>
      </c>
      <c r="B135" s="1">
        <f t="shared" si="28"/>
        <v>29</v>
      </c>
      <c r="E135" s="39" t="str" cm="1">
        <f t="array" aca="1" ref="E135" ca="1">IF(INDIRECT(VLOOKUP(B135,B$14:C$44,2,FALSE)&amp;(9*A135+6))="","",
INDIRECT(VLOOKUP(B135,B$14:C$44,2,FALSE)&amp;(9*A135+6)))</f>
        <v/>
      </c>
      <c r="F135" s="39" t="str">
        <f t="shared" ca="1" si="20"/>
        <v/>
      </c>
      <c r="G135" s="48" t="str" cm="1">
        <f t="array" aca="1" ref="G135" ca="1">IF(F135="","",
IF(INDIRECT(VLOOKUP(B135,B$14:C$44,2,FALSE)&amp;(9*A135+8))="","",
INDIRECT(VLOOKUP(B135,B$14:C$44,2,FALSE)&amp;(9*A135+8))))</f>
        <v/>
      </c>
      <c r="H135" s="48" t="str" cm="1">
        <f t="array" aca="1" ref="H135" ca="1">IF(F135="","",
IF(INDIRECT(VLOOKUP(B135,B$14:C$44,2,FALSE)&amp;(9*A135+9))="","",
INDIRECT(VLOOKUP(B135,B$14:C$44,2,FALSE)&amp;(9*A135+9))))</f>
        <v/>
      </c>
      <c r="I135" s="43" t="str" cm="1">
        <f t="array" aca="1" ref="I135" ca="1">IF(F135="","",
IF(INDIRECT(VLOOKUP(B135,B$14:C$44,2,FALSE)&amp;(9*A135+10))="","",
INDIRECT(VLOOKUP(B135,B$14:C$44,2,FALSE)&amp;(9*A135+10))))</f>
        <v/>
      </c>
      <c r="J135" s="43" t="str" cm="1">
        <f t="array" aca="1" ref="J135" ca="1">IF(F135="","",
IF(INDIRECT(VLOOKUP(B135,B$14:C$44,2,FALSE)&amp;(9*A135+11))="","",
INDIRECT(VLOOKUP(B135,B$14:C$44,2,FALSE)&amp;(9*A135+11))))</f>
        <v/>
      </c>
      <c r="K135" s="46" t="str" cm="1">
        <f t="array" aca="1" ref="K135" ca="1">IF(F135="","",
IF(AND(OR(F135="土",F135="日"),J135="●"),"指定",
IF(INDIRECT(VLOOKUP(B135,B$14:C$44,2,FALSE)&amp;(9*A135+12))="","",
INDIRECT(VLOOKUP(B135,B$14:C$44,2,FALSE)&amp;(9*A135+12)))))</f>
        <v/>
      </c>
      <c r="L135" s="42" t="str">
        <f t="shared" ca="1" si="23"/>
        <v/>
      </c>
      <c r="M135" s="60" t="str">
        <f t="shared" ca="1" si="24"/>
        <v/>
      </c>
      <c r="N135" s="1" t="str">
        <f t="shared" ca="1" si="21"/>
        <v/>
      </c>
      <c r="O135" s="1" t="str">
        <f t="shared" ca="1" si="22"/>
        <v/>
      </c>
      <c r="Q135" s="28" t="s">
        <v>24</v>
      </c>
      <c r="R135" s="28">
        <f ca="1">COUNTIFS(N:N,R131,O:O,S131,H:H,"●")+COUNTIFS(N:N,R131,O:O,S131,H:H,"〇")</f>
        <v>0</v>
      </c>
      <c r="S135" s="28">
        <f ca="1">COUNTIFS(N:N,R131,O:O,S131,J:J,"●",L:L,"&lt;&gt;"&amp;"緊急")</f>
        <v>0</v>
      </c>
      <c r="U135" s="69"/>
      <c r="V135" s="3" t="s">
        <v>38</v>
      </c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5"/>
      <c r="BB135" s="3">
        <f ca="1">R135</f>
        <v>0</v>
      </c>
      <c r="BC135" s="71"/>
      <c r="BD135" s="73"/>
      <c r="BE135" s="99"/>
      <c r="BF135" s="84"/>
      <c r="BG135" s="82"/>
    </row>
    <row r="136" spans="1:59" ht="20.25" customHeight="1" thickTop="1" x14ac:dyDescent="0.4">
      <c r="A136" s="1">
        <f t="shared" si="27"/>
        <v>4</v>
      </c>
      <c r="B136" s="1">
        <f t="shared" si="28"/>
        <v>30</v>
      </c>
      <c r="E136" s="39" t="str" cm="1">
        <f t="array" aca="1" ref="E136" ca="1">IF(INDIRECT(VLOOKUP(B136,B$14:C$44,2,FALSE)&amp;(9*A136+6))="","",
INDIRECT(VLOOKUP(B136,B$14:C$44,2,FALSE)&amp;(9*A136+6)))</f>
        <v/>
      </c>
      <c r="F136" s="39" t="str">
        <f t="shared" ca="1" si="20"/>
        <v/>
      </c>
      <c r="G136" s="48" t="str" cm="1">
        <f t="array" aca="1" ref="G136" ca="1">IF(F136="","",
IF(INDIRECT(VLOOKUP(B136,B$14:C$44,2,FALSE)&amp;(9*A136+8))="","",
INDIRECT(VLOOKUP(B136,B$14:C$44,2,FALSE)&amp;(9*A136+8))))</f>
        <v/>
      </c>
      <c r="H136" s="48" t="str" cm="1">
        <f t="array" aca="1" ref="H136" ca="1">IF(F136="","",
IF(INDIRECT(VLOOKUP(B136,B$14:C$44,2,FALSE)&amp;(9*A136+9))="","",
INDIRECT(VLOOKUP(B136,B$14:C$44,2,FALSE)&amp;(9*A136+9))))</f>
        <v/>
      </c>
      <c r="I136" s="43" t="str" cm="1">
        <f t="array" aca="1" ref="I136" ca="1">IF(F136="","",
IF(INDIRECT(VLOOKUP(B136,B$14:C$44,2,FALSE)&amp;(9*A136+10))="","",
INDIRECT(VLOOKUP(B136,B$14:C$44,2,FALSE)&amp;(9*A136+10))))</f>
        <v/>
      </c>
      <c r="J136" s="43" t="str" cm="1">
        <f t="array" aca="1" ref="J136" ca="1">IF(F136="","",
IF(INDIRECT(VLOOKUP(B136,B$14:C$44,2,FALSE)&amp;(9*A136+11))="","",
INDIRECT(VLOOKUP(B136,B$14:C$44,2,FALSE)&amp;(9*A136+11))))</f>
        <v/>
      </c>
      <c r="K136" s="46" t="str" cm="1">
        <f t="array" aca="1" ref="K136" ca="1">IF(F136="","",
IF(AND(OR(F136="土",F136="日"),J136="●"),"指定",
IF(INDIRECT(VLOOKUP(B136,B$14:C$44,2,FALSE)&amp;(9*A136+12))="","",
INDIRECT(VLOOKUP(B136,B$14:C$44,2,FALSE)&amp;(9*A136+12)))))</f>
        <v/>
      </c>
      <c r="L136" s="42" t="str">
        <f t="shared" ca="1" si="23"/>
        <v/>
      </c>
      <c r="M136" s="60" t="str">
        <f t="shared" ca="1" si="24"/>
        <v/>
      </c>
      <c r="N136" s="1" t="str">
        <f t="shared" ca="1" si="21"/>
        <v/>
      </c>
      <c r="O136" s="1" t="str">
        <f t="shared" ca="1" si="22"/>
        <v/>
      </c>
      <c r="Q136" s="28" t="s">
        <v>3</v>
      </c>
      <c r="R136" s="30" t="str">
        <f ca="1">IF(AND(R134=0,R135=0),"対象外",
IF(R133=0,"対象外",
IF(AND(R133/R134&lt;0.285,R135&gt;=R133),"〇",
IF(R135/R134&gt;=0.285,"〇",
"×"))))</f>
        <v>対象外</v>
      </c>
      <c r="S136" s="30" t="str">
        <f ca="1">IF(AND(S134=0,S135=0),"対象外",
IF(S133=0,"対象外",
IF(AND(S133/S134&lt;0.285,S135&gt;=S133),"〇",
IF(S135/S134&gt;=0.285,"〇",
"×"))))</f>
        <v>対象外</v>
      </c>
      <c r="U136" s="68" t="s">
        <v>16</v>
      </c>
      <c r="V136" s="4" t="s">
        <v>36</v>
      </c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52">
        <f ca="1">S134</f>
        <v>0</v>
      </c>
      <c r="BC136" s="70">
        <f ca="1">IFERROR(S135/S134,0)</f>
        <v>0</v>
      </c>
      <c r="BD136" s="72" t="str">
        <f ca="1">S136</f>
        <v>対象外</v>
      </c>
      <c r="BE136" s="100" t="str">
        <f ca="1">S138</f>
        <v>対象外</v>
      </c>
      <c r="BF136" s="85" t="str">
        <f ca="1">S137</f>
        <v>－</v>
      </c>
      <c r="BG136" s="74" t="s">
        <v>39</v>
      </c>
    </row>
    <row r="137" spans="1:59" ht="20.25" customHeight="1" thickBot="1" x14ac:dyDescent="0.45">
      <c r="A137" s="1">
        <f t="shared" si="27"/>
        <v>4</v>
      </c>
      <c r="B137" s="1">
        <f t="shared" si="28"/>
        <v>31</v>
      </c>
      <c r="E137" s="39" t="str" cm="1">
        <f t="array" aca="1" ref="E137" ca="1">IF(INDIRECT(VLOOKUP(B137,B$14:C$44,2,FALSE)&amp;(9*A137+6))="","",
INDIRECT(VLOOKUP(B137,B$14:C$44,2,FALSE)&amp;(9*A137+6)))</f>
        <v/>
      </c>
      <c r="F137" s="39" t="str">
        <f t="shared" ca="1" si="20"/>
        <v/>
      </c>
      <c r="G137" s="48" t="str" cm="1">
        <f t="array" aca="1" ref="G137" ca="1">IF(F137="","",
IF(INDIRECT(VLOOKUP(B137,B$14:C$44,2,FALSE)&amp;(9*A137+8))="","",
INDIRECT(VLOOKUP(B137,B$14:C$44,2,FALSE)&amp;(9*A137+8))))</f>
        <v/>
      </c>
      <c r="H137" s="48" t="str" cm="1">
        <f t="array" aca="1" ref="H137" ca="1">IF(F137="","",
IF(INDIRECT(VLOOKUP(B137,B$14:C$44,2,FALSE)&amp;(9*A137+9))="","",
INDIRECT(VLOOKUP(B137,B$14:C$44,2,FALSE)&amp;(9*A137+9))))</f>
        <v/>
      </c>
      <c r="I137" s="43" t="str" cm="1">
        <f t="array" aca="1" ref="I137" ca="1">IF(F137="","",
IF(INDIRECT(VLOOKUP(B137,B$14:C$44,2,FALSE)&amp;(9*A137+10))="","",
INDIRECT(VLOOKUP(B137,B$14:C$44,2,FALSE)&amp;(9*A137+10))))</f>
        <v/>
      </c>
      <c r="J137" s="43" t="str" cm="1">
        <f t="array" aca="1" ref="J137" ca="1">IF(F137="","",
IF(INDIRECT(VLOOKUP(B137,B$14:C$44,2,FALSE)&amp;(9*A137+11))="","",
INDIRECT(VLOOKUP(B137,B$14:C$44,2,FALSE)&amp;(9*A137+11))))</f>
        <v/>
      </c>
      <c r="K137" s="46" t="str" cm="1">
        <f t="array" aca="1" ref="K137" ca="1">IF(F137="","",
IF(AND(OR(F137="土",F137="日"),J137="●"),"指定",
IF(INDIRECT(VLOOKUP(B137,B$14:C$44,2,FALSE)&amp;(9*A137+12))="","",
INDIRECT(VLOOKUP(B137,B$14:C$44,2,FALSE)&amp;(9*A137+12)))))</f>
        <v/>
      </c>
      <c r="L137" s="42" t="str">
        <f t="shared" ca="1" si="23"/>
        <v/>
      </c>
      <c r="M137" s="60" t="str">
        <f t="shared" ca="1" si="24"/>
        <v/>
      </c>
      <c r="N137" s="1" t="str">
        <f t="shared" ca="1" si="21"/>
        <v/>
      </c>
      <c r="O137" s="1" t="str">
        <f t="shared" ca="1" si="22"/>
        <v/>
      </c>
      <c r="Q137" s="28" t="s">
        <v>40</v>
      </c>
      <c r="R137" s="30"/>
      <c r="S137" s="30" t="str">
        <f ca="1">IF(S136="対象外","－",
IF(S136="×","×",
IF(COUNTIFS(N:N,R131,O:O,S131,F:F,"土",I:I,"〇")+COUNTIFS(N:N,R131,O:O,S131,F:F,"日",I:I,"〇")=COUNTIFS(N:N,R131,O:O,S131,F:F,"土",I:I,"〇",J:J,"●",K:K,"&lt;&gt;"&amp;"事前")+COUNTIFS(N:N,R131,O:O,S131,F:F,"日",I:I,"〇",J:J,"●",K:K,"&lt;&gt;"&amp;"事前")+COUNTIFS(N:N,R131,O:O,S131,F:F,"土",I:I,"〇",J:J,"",K:K,"事前",M:M,"適")+COUNTIFS(N:N,R131,O:O,S131,F:F,"日",I:I,"〇",J:J,"",K:K,"事前",M:M,"適"),"〇",
"×")))</f>
        <v>－</v>
      </c>
      <c r="U137" s="69"/>
      <c r="V137" s="3" t="s">
        <v>38</v>
      </c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5"/>
      <c r="BB137" s="3">
        <f ca="1">S135</f>
        <v>0</v>
      </c>
      <c r="BC137" s="71"/>
      <c r="BD137" s="73"/>
      <c r="BE137" s="101"/>
      <c r="BF137" s="86"/>
      <c r="BG137" s="75"/>
    </row>
    <row r="138" spans="1:59" ht="42" customHeight="1" thickTop="1" thickBot="1" x14ac:dyDescent="0.45">
      <c r="A138" s="1">
        <f t="shared" si="27"/>
        <v>5</v>
      </c>
      <c r="B138" s="1">
        <f t="shared" si="28"/>
        <v>1</v>
      </c>
      <c r="E138" s="39" t="str" cm="1">
        <f t="array" aca="1" ref="E138" ca="1">IF(INDIRECT(VLOOKUP(B138,B$14:C$44,2,FALSE)&amp;(9*A138+6))="","",
INDIRECT(VLOOKUP(B138,B$14:C$44,2,FALSE)&amp;(9*A138+6)))</f>
        <v/>
      </c>
      <c r="F138" s="39" t="str">
        <f t="shared" ca="1" si="20"/>
        <v/>
      </c>
      <c r="G138" s="48" t="str" cm="1">
        <f t="array" aca="1" ref="G138" ca="1">IF(F138="","",
IF(INDIRECT(VLOOKUP(B138,B$14:C$44,2,FALSE)&amp;(9*A138+8))="","",
INDIRECT(VLOOKUP(B138,B$14:C$44,2,FALSE)&amp;(9*A138+8))))</f>
        <v/>
      </c>
      <c r="H138" s="48" t="str" cm="1">
        <f t="array" aca="1" ref="H138" ca="1">IF(F138="","",
IF(INDIRECT(VLOOKUP(B138,B$14:C$44,2,FALSE)&amp;(9*A138+9))="","",
INDIRECT(VLOOKUP(B138,B$14:C$44,2,FALSE)&amp;(9*A138+9))))</f>
        <v/>
      </c>
      <c r="I138" s="43" t="str" cm="1">
        <f t="array" aca="1" ref="I138" ca="1">IF(F138="","",
IF(INDIRECT(VLOOKUP(B138,B$14:C$44,2,FALSE)&amp;(9*A138+10))="","",
INDIRECT(VLOOKUP(B138,B$14:C$44,2,FALSE)&amp;(9*A138+10))))</f>
        <v/>
      </c>
      <c r="J138" s="43" t="str" cm="1">
        <f t="array" aca="1" ref="J138" ca="1">IF(F138="","",
IF(INDIRECT(VLOOKUP(B138,B$14:C$44,2,FALSE)&amp;(9*A138+11))="","",
INDIRECT(VLOOKUP(B138,B$14:C$44,2,FALSE)&amp;(9*A138+11))))</f>
        <v/>
      </c>
      <c r="K138" s="46" t="str" cm="1">
        <f t="array" aca="1" ref="K138" ca="1">IF(F138="","",
IF(AND(OR(F138="土",F138="日"),J138="●"),"指定",
IF(INDIRECT(VLOOKUP(B138,B$14:C$44,2,FALSE)&amp;(9*A138+12))="","",
INDIRECT(VLOOKUP(B138,B$14:C$44,2,FALSE)&amp;(9*A138+12)))))</f>
        <v/>
      </c>
      <c r="L138" s="42" t="str">
        <f t="shared" ca="1" si="23"/>
        <v/>
      </c>
      <c r="M138" s="60" t="str">
        <f t="shared" ca="1" si="24"/>
        <v/>
      </c>
      <c r="N138" s="1" t="str">
        <f t="shared" ca="1" si="21"/>
        <v/>
      </c>
      <c r="O138" s="1" t="str">
        <f t="shared" ca="1" si="22"/>
        <v/>
      </c>
      <c r="Q138" s="31" t="s">
        <v>41</v>
      </c>
      <c r="S138" s="51" t="str">
        <f ca="1">IF(S136="対象外","対象外",S137)</f>
        <v>対象外</v>
      </c>
      <c r="U138" s="13" t="s">
        <v>25</v>
      </c>
      <c r="V138" s="10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32"/>
      <c r="BB138" s="14"/>
      <c r="BC138" s="15"/>
      <c r="BD138" s="15"/>
      <c r="BE138" s="15"/>
      <c r="BF138" s="16"/>
      <c r="BG138" s="53" t="s">
        <v>42</v>
      </c>
    </row>
    <row r="139" spans="1:59" ht="20.25" customHeight="1" x14ac:dyDescent="0.4">
      <c r="A139" s="1">
        <f t="shared" si="27"/>
        <v>5</v>
      </c>
      <c r="B139" s="1">
        <f t="shared" si="28"/>
        <v>2</v>
      </c>
      <c r="E139" s="39" t="str" cm="1">
        <f t="array" aca="1" ref="E139" ca="1">IF(INDIRECT(VLOOKUP(B139,B$14:C$44,2,FALSE)&amp;(9*A139+6))="","",
INDIRECT(VLOOKUP(B139,B$14:C$44,2,FALSE)&amp;(9*A139+6)))</f>
        <v/>
      </c>
      <c r="F139" s="39" t="str">
        <f t="shared" ca="1" si="20"/>
        <v/>
      </c>
      <c r="G139" s="48" t="str" cm="1">
        <f t="array" aca="1" ref="G139" ca="1">IF(F139="","",
IF(INDIRECT(VLOOKUP(B139,B$14:C$44,2,FALSE)&amp;(9*A139+8))="","",
INDIRECT(VLOOKUP(B139,B$14:C$44,2,FALSE)&amp;(9*A139+8))))</f>
        <v/>
      </c>
      <c r="H139" s="48" t="str" cm="1">
        <f t="array" aca="1" ref="H139" ca="1">IF(F139="","",
IF(INDIRECT(VLOOKUP(B139,B$14:C$44,2,FALSE)&amp;(9*A139+9))="","",
INDIRECT(VLOOKUP(B139,B$14:C$44,2,FALSE)&amp;(9*A139+9))))</f>
        <v/>
      </c>
      <c r="I139" s="43" t="str" cm="1">
        <f t="array" aca="1" ref="I139" ca="1">IF(F139="","",
IF(INDIRECT(VLOOKUP(B139,B$14:C$44,2,FALSE)&amp;(9*A139+10))="","",
INDIRECT(VLOOKUP(B139,B$14:C$44,2,FALSE)&amp;(9*A139+10))))</f>
        <v/>
      </c>
      <c r="J139" s="43" t="str" cm="1">
        <f t="array" aca="1" ref="J139" ca="1">IF(F139="","",
IF(INDIRECT(VLOOKUP(B139,B$14:C$44,2,FALSE)&amp;(9*A139+11))="","",
INDIRECT(VLOOKUP(B139,B$14:C$44,2,FALSE)&amp;(9*A139+11))))</f>
        <v/>
      </c>
      <c r="K139" s="46" t="str" cm="1">
        <f t="array" aca="1" ref="K139" ca="1">IF(F139="","",
IF(AND(OR(F139="土",F139="日"),J139="●"),"指定",
IF(INDIRECT(VLOOKUP(B139,B$14:C$44,2,FALSE)&amp;(9*A139+12))="","",
INDIRECT(VLOOKUP(B139,B$14:C$44,2,FALSE)&amp;(9*A139+12)))))</f>
        <v/>
      </c>
      <c r="L139" s="42" t="str">
        <f t="shared" ca="1" si="23"/>
        <v/>
      </c>
      <c r="M139" s="60" t="str">
        <f t="shared" ca="1" si="24"/>
        <v/>
      </c>
      <c r="N139" s="1" t="str">
        <f t="shared" ca="1" si="21"/>
        <v/>
      </c>
      <c r="O139" s="1" t="str">
        <f t="shared" ca="1" si="22"/>
        <v/>
      </c>
    </row>
    <row r="140" spans="1:59" ht="20.25" customHeight="1" thickBot="1" x14ac:dyDescent="0.45">
      <c r="A140" s="1">
        <f t="shared" si="27"/>
        <v>5</v>
      </c>
      <c r="B140" s="1">
        <f t="shared" si="28"/>
        <v>3</v>
      </c>
      <c r="E140" s="39" t="str" cm="1">
        <f t="array" aca="1" ref="E140" ca="1">IF(INDIRECT(VLOOKUP(B140,B$14:C$44,2,FALSE)&amp;(9*A140+6))="","",
INDIRECT(VLOOKUP(B140,B$14:C$44,2,FALSE)&amp;(9*A140+6)))</f>
        <v/>
      </c>
      <c r="F140" s="39" t="str">
        <f t="shared" ca="1" si="20"/>
        <v/>
      </c>
      <c r="G140" s="48" t="str" cm="1">
        <f t="array" aca="1" ref="G140" ca="1">IF(F140="","",
IF(INDIRECT(VLOOKUP(B140,B$14:C$44,2,FALSE)&amp;(9*A140+8))="","",
INDIRECT(VLOOKUP(B140,B$14:C$44,2,FALSE)&amp;(9*A140+8))))</f>
        <v/>
      </c>
      <c r="H140" s="48" t="str" cm="1">
        <f t="array" aca="1" ref="H140" ca="1">IF(F140="","",
IF(INDIRECT(VLOOKUP(B140,B$14:C$44,2,FALSE)&amp;(9*A140+9))="","",
INDIRECT(VLOOKUP(B140,B$14:C$44,2,FALSE)&amp;(9*A140+9))))</f>
        <v/>
      </c>
      <c r="I140" s="43" t="str" cm="1">
        <f t="array" aca="1" ref="I140" ca="1">IF(F140="","",
IF(INDIRECT(VLOOKUP(B140,B$14:C$44,2,FALSE)&amp;(9*A140+10))="","",
INDIRECT(VLOOKUP(B140,B$14:C$44,2,FALSE)&amp;(9*A140+10))))</f>
        <v/>
      </c>
      <c r="J140" s="43" t="str" cm="1">
        <f t="array" aca="1" ref="J140" ca="1">IF(F140="","",
IF(INDIRECT(VLOOKUP(B140,B$14:C$44,2,FALSE)&amp;(9*A140+11))="","",
INDIRECT(VLOOKUP(B140,B$14:C$44,2,FALSE)&amp;(9*A140+11))))</f>
        <v/>
      </c>
      <c r="K140" s="46" t="str" cm="1">
        <f t="array" aca="1" ref="K140" ca="1">IF(F140="","",
IF(AND(OR(F140="土",F140="日"),J140="●"),"指定",
IF(INDIRECT(VLOOKUP(B140,B$14:C$44,2,FALSE)&amp;(9*A140+12))="","",
INDIRECT(VLOOKUP(B140,B$14:C$44,2,FALSE)&amp;(9*A140+12)))))</f>
        <v/>
      </c>
      <c r="L140" s="42" t="str">
        <f t="shared" ca="1" si="23"/>
        <v/>
      </c>
      <c r="M140" s="60" t="str">
        <f t="shared" ca="1" si="24"/>
        <v/>
      </c>
      <c r="N140" s="1" t="str">
        <f t="shared" ca="1" si="21"/>
        <v/>
      </c>
      <c r="O140" s="1" t="str">
        <f t="shared" ca="1" si="22"/>
        <v/>
      </c>
      <c r="Q140" s="28" t="s">
        <v>30</v>
      </c>
      <c r="R140" s="28" t="str">
        <f>IF(R131="","",
IF(S140=1,R131+1,R131))</f>
        <v/>
      </c>
      <c r="S140" s="51" t="str">
        <f>IF(S131="","",
IF(S131=12,1,S131+1))</f>
        <v/>
      </c>
      <c r="U140" s="38" t="str">
        <f>IF(R140="","",
DATE(R140,S140,1))</f>
        <v/>
      </c>
      <c r="W140" s="2"/>
    </row>
    <row r="141" spans="1:59" ht="20.25" customHeight="1" x14ac:dyDescent="0.4">
      <c r="A141" s="1">
        <f t="shared" si="27"/>
        <v>5</v>
      </c>
      <c r="B141" s="1">
        <f t="shared" si="28"/>
        <v>4</v>
      </c>
      <c r="E141" s="39" t="str" cm="1">
        <f t="array" aca="1" ref="E141" ca="1">IF(INDIRECT(VLOOKUP(B141,B$14:C$44,2,FALSE)&amp;(9*A141+6))="","",
INDIRECT(VLOOKUP(B141,B$14:C$44,2,FALSE)&amp;(9*A141+6)))</f>
        <v/>
      </c>
      <c r="F141" s="39" t="str">
        <f t="shared" ca="1" si="20"/>
        <v/>
      </c>
      <c r="G141" s="48" t="str" cm="1">
        <f t="array" aca="1" ref="G141" ca="1">IF(F141="","",
IF(INDIRECT(VLOOKUP(B141,B$14:C$44,2,FALSE)&amp;(9*A141+8))="","",
INDIRECT(VLOOKUP(B141,B$14:C$44,2,FALSE)&amp;(9*A141+8))))</f>
        <v/>
      </c>
      <c r="H141" s="48" t="str" cm="1">
        <f t="array" aca="1" ref="H141" ca="1">IF(F141="","",
IF(INDIRECT(VLOOKUP(B141,B$14:C$44,2,FALSE)&amp;(9*A141+9))="","",
INDIRECT(VLOOKUP(B141,B$14:C$44,2,FALSE)&amp;(9*A141+9))))</f>
        <v/>
      </c>
      <c r="I141" s="43" t="str" cm="1">
        <f t="array" aca="1" ref="I141" ca="1">IF(F141="","",
IF(INDIRECT(VLOOKUP(B141,B$14:C$44,2,FALSE)&amp;(9*A141+10))="","",
INDIRECT(VLOOKUP(B141,B$14:C$44,2,FALSE)&amp;(9*A141+10))))</f>
        <v/>
      </c>
      <c r="J141" s="43" t="str" cm="1">
        <f t="array" aca="1" ref="J141" ca="1">IF(F141="","",
IF(INDIRECT(VLOOKUP(B141,B$14:C$44,2,FALSE)&amp;(9*A141+11))="","",
INDIRECT(VLOOKUP(B141,B$14:C$44,2,FALSE)&amp;(9*A141+11))))</f>
        <v/>
      </c>
      <c r="K141" s="46" t="str" cm="1">
        <f t="array" aca="1" ref="K141" ca="1">IF(F141="","",
IF(AND(OR(F141="土",F141="日"),J141="●"),"指定",
IF(INDIRECT(VLOOKUP(B141,B$14:C$44,2,FALSE)&amp;(9*A141+12))="","",
INDIRECT(VLOOKUP(B141,B$14:C$44,2,FALSE)&amp;(9*A141+12)))))</f>
        <v/>
      </c>
      <c r="L141" s="42" t="str">
        <f t="shared" ca="1" si="23"/>
        <v/>
      </c>
      <c r="M141" s="60" t="str">
        <f t="shared" ca="1" si="24"/>
        <v/>
      </c>
      <c r="N141" s="1" t="str">
        <f t="shared" ca="1" si="21"/>
        <v/>
      </c>
      <c r="O141" s="1" t="str">
        <f t="shared" ca="1" si="22"/>
        <v/>
      </c>
      <c r="U141" s="87"/>
      <c r="V141" s="88"/>
      <c r="W141" s="6" t="str">
        <f>IF($R140="","",DATE($R140,$S140,1))</f>
        <v/>
      </c>
      <c r="X141" s="6" t="str">
        <f>IF($R140="","",DATE($R140,$S140,2))</f>
        <v/>
      </c>
      <c r="Y141" s="6" t="str">
        <f>IF($R140="","",DATE($R140,$S140,3))</f>
        <v/>
      </c>
      <c r="Z141" s="6" t="str">
        <f>IF($R140="","",DATE($R140,$S140,4))</f>
        <v/>
      </c>
      <c r="AA141" s="6" t="str">
        <f>IF($R140="","",DATE($R140,$S140,5))</f>
        <v/>
      </c>
      <c r="AB141" s="6" t="str">
        <f>IF($R140="","",DATE($R140,$S140,6))</f>
        <v/>
      </c>
      <c r="AC141" s="6" t="str">
        <f>IF($R140="","",DATE($R140,$S140,7))</f>
        <v/>
      </c>
      <c r="AD141" s="6" t="str">
        <f>IF($R140="","",DATE($R140,$S140,8))</f>
        <v/>
      </c>
      <c r="AE141" s="6" t="str">
        <f>IF($R140="","",DATE($R140,$S140,9))</f>
        <v/>
      </c>
      <c r="AF141" s="6" t="str">
        <f>IF($R140="","",DATE($R140,$S140,10))</f>
        <v/>
      </c>
      <c r="AG141" s="6" t="str">
        <f>IF($R140="","",DATE($R140,$S140,11))</f>
        <v/>
      </c>
      <c r="AH141" s="6" t="str">
        <f>IF($R140="","",DATE($R140,$S140,12))</f>
        <v/>
      </c>
      <c r="AI141" s="6" t="str">
        <f>IF($R140="","",DATE($R140,$S140,13))</f>
        <v/>
      </c>
      <c r="AJ141" s="6" t="str">
        <f>IF($R140="","",DATE($R140,$S140,14))</f>
        <v/>
      </c>
      <c r="AK141" s="6" t="str">
        <f>IF($R140="","",DATE($R140,$S140,15))</f>
        <v/>
      </c>
      <c r="AL141" s="6" t="str">
        <f>IF($R140="","",DATE($R140,$S140,16))</f>
        <v/>
      </c>
      <c r="AM141" s="6" t="str">
        <f>IF($R140="","",DATE($R140,$S140,17))</f>
        <v/>
      </c>
      <c r="AN141" s="6" t="str">
        <f>IF($R140="","",DATE($R140,$S140,18))</f>
        <v/>
      </c>
      <c r="AO141" s="6" t="str">
        <f>IF($R140="","",DATE($R140,$S140,19))</f>
        <v/>
      </c>
      <c r="AP141" s="6" t="str">
        <f>IF($R140="","",DATE($R140,$S140,20))</f>
        <v/>
      </c>
      <c r="AQ141" s="6" t="str">
        <f>IF($R140="","",DATE($R140,$S140,21))</f>
        <v/>
      </c>
      <c r="AR141" s="6" t="str">
        <f>IF($R140="","",DATE($R140,$S140,22))</f>
        <v/>
      </c>
      <c r="AS141" s="6" t="str">
        <f>IF($R140="","",DATE($R140,$S140,23))</f>
        <v/>
      </c>
      <c r="AT141" s="6" t="str">
        <f>IF($R140="","",DATE($R140,$S140,24))</f>
        <v/>
      </c>
      <c r="AU141" s="6" t="str">
        <f>IF($R140="","",DATE($R140,$S140,25))</f>
        <v/>
      </c>
      <c r="AV141" s="6" t="str">
        <f>IF($R140="","",DATE($R140,$S140,26))</f>
        <v/>
      </c>
      <c r="AW141" s="6" t="str">
        <f>IF($R140="","",DATE($R140,$S140,27))</f>
        <v/>
      </c>
      <c r="AX141" s="6" t="str">
        <f>IF($R140="","",DATE($R140,$S140,28))</f>
        <v/>
      </c>
      <c r="AY141" s="6" t="str">
        <f>IF($R140="","",IF(MONTH(DATE($R140,$S140,29))=$S140,DATE($R140,$S140,29),""))</f>
        <v/>
      </c>
      <c r="AZ141" s="6" t="str">
        <f>IF($R140="","",IF(MONTH(DATE($R140,$S140,30))=$S140,DATE($R140,$S140,30),""))</f>
        <v/>
      </c>
      <c r="BA141" s="6" t="str">
        <f>IF($R140="","",IF(MONTH(DATE($R140,$S140,31))=$S140,DATE($R140,$S140,31),""))</f>
        <v/>
      </c>
      <c r="BB141" s="91" t="s">
        <v>19</v>
      </c>
      <c r="BC141" s="91" t="s">
        <v>31</v>
      </c>
      <c r="BD141" s="93" t="s">
        <v>32</v>
      </c>
      <c r="BE141" s="96" t="s">
        <v>33</v>
      </c>
      <c r="BF141" s="94" t="s">
        <v>34</v>
      </c>
      <c r="BG141" s="76" t="s">
        <v>25</v>
      </c>
    </row>
    <row r="142" spans="1:59" ht="20.25" customHeight="1" thickBot="1" x14ac:dyDescent="0.45">
      <c r="A142" s="1">
        <f t="shared" si="27"/>
        <v>5</v>
      </c>
      <c r="B142" s="1">
        <f t="shared" si="28"/>
        <v>5</v>
      </c>
      <c r="E142" s="39" t="str" cm="1">
        <f t="array" aca="1" ref="E142" ca="1">IF(INDIRECT(VLOOKUP(B142,B$14:C$44,2,FALSE)&amp;(9*A142+6))="","",
INDIRECT(VLOOKUP(B142,B$14:C$44,2,FALSE)&amp;(9*A142+6)))</f>
        <v/>
      </c>
      <c r="F142" s="39" t="str">
        <f t="shared" ref="F142:F205" ca="1" si="41">IF(OR(E142="",E142&lt;X$5,AF$5&lt;E142),"",
IF(WEEKDAY(E142,1)=1,"日",
IF(WEEKDAY(E142,1)=2,"月",
IF(WEEKDAY(E142,1)=3,"火",
IF(WEEKDAY(E142,1)=4,"水",
IF(WEEKDAY(E142,1)=5,"木",
IF(WEEKDAY(E142,1)=6,"金","土")))))))</f>
        <v/>
      </c>
      <c r="G142" s="48" t="str" cm="1">
        <f t="array" aca="1" ref="G142" ca="1">IF(F142="","",
IF(INDIRECT(VLOOKUP(B142,B$14:C$44,2,FALSE)&amp;(9*A142+8))="","",
INDIRECT(VLOOKUP(B142,B$14:C$44,2,FALSE)&amp;(9*A142+8))))</f>
        <v/>
      </c>
      <c r="H142" s="48" t="str" cm="1">
        <f t="array" aca="1" ref="H142" ca="1">IF(F142="","",
IF(INDIRECT(VLOOKUP(B142,B$14:C$44,2,FALSE)&amp;(9*A142+9))="","",
INDIRECT(VLOOKUP(B142,B$14:C$44,2,FALSE)&amp;(9*A142+9))))</f>
        <v/>
      </c>
      <c r="I142" s="43" t="str" cm="1">
        <f t="array" aca="1" ref="I142" ca="1">IF(F142="","",
IF(INDIRECT(VLOOKUP(B142,B$14:C$44,2,FALSE)&amp;(9*A142+10))="","",
INDIRECT(VLOOKUP(B142,B$14:C$44,2,FALSE)&amp;(9*A142+10))))</f>
        <v/>
      </c>
      <c r="J142" s="43" t="str" cm="1">
        <f t="array" aca="1" ref="J142" ca="1">IF(F142="","",
IF(INDIRECT(VLOOKUP(B142,B$14:C$44,2,FALSE)&amp;(9*A142+11))="","",
INDIRECT(VLOOKUP(B142,B$14:C$44,2,FALSE)&amp;(9*A142+11))))</f>
        <v/>
      </c>
      <c r="K142" s="46" t="str" cm="1">
        <f t="array" aca="1" ref="K142" ca="1">IF(F142="","",
IF(AND(OR(F142="土",F142="日"),J142="●"),"指定",
IF(INDIRECT(VLOOKUP(B142,B$14:C$44,2,FALSE)&amp;(9*A142+12))="","",
INDIRECT(VLOOKUP(B142,B$14:C$44,2,FALSE)&amp;(9*A142+12)))))</f>
        <v/>
      </c>
      <c r="L142" s="42" t="str">
        <f t="shared" ca="1" si="23"/>
        <v/>
      </c>
      <c r="M142" s="60" t="str">
        <f t="shared" ca="1" si="24"/>
        <v/>
      </c>
      <c r="N142" s="1" t="str">
        <f t="shared" ref="N142:N205" ca="1" si="42">IF(OR(E142="",F142=""),"",
YEAR(E142))</f>
        <v/>
      </c>
      <c r="O142" s="1" t="str">
        <f t="shared" ref="O142:O205" ca="1" si="43">IF(OR(E142="",F142=""),"",
MONTH(E142))</f>
        <v/>
      </c>
      <c r="Q142" s="28" t="s">
        <v>35</v>
      </c>
      <c r="R142" s="28">
        <f ca="1">COUNTIFS(N:N,R140,O:O,S140,F:F,"土",G:G,"〇")+COUNTIFS(N:N,R140,O:O,S140,F:F,"日",G:G,"〇")</f>
        <v>0</v>
      </c>
      <c r="S142" s="28">
        <f ca="1">COUNTIFS(N:N,R140,O:O,S140,F:F,"土",I:I,"〇",L:L,"&lt;&gt;"&amp;"緊急")+COUNTIFS(N:N,R140,O:O,S140,F:F,"日",I:I,"〇",L:L,"&lt;&gt;"&amp;"緊急")</f>
        <v>0</v>
      </c>
      <c r="U142" s="89"/>
      <c r="V142" s="90"/>
      <c r="W142" s="9" t="str">
        <f>IFERROR(IF(WEEKDAY(W141,1)=1,"日",IF(WEEKDAY(W141,1)=2,"月",IF(WEEKDAY(W141,1)=3,"火",IF(WEEKDAY(W141,1)=4,"水",IF(WEEKDAY(W141,1)=5,"木",IF(WEEKDAY(W141,1)=6,"金","土")))))),"")</f>
        <v/>
      </c>
      <c r="X142" s="9" t="str">
        <f t="shared" ref="X142:AD142" si="44">IFERROR(IF(WEEKDAY(X141,1)=1,"日",IF(WEEKDAY(X141,1)=2,"月",IF(WEEKDAY(X141,1)=3,"火",IF(WEEKDAY(X141,1)=4,"水",IF(WEEKDAY(X141,1)=5,"木",IF(WEEKDAY(X141,1)=6,"金","土")))))),"")</f>
        <v/>
      </c>
      <c r="Y142" s="9" t="str">
        <f t="shared" si="44"/>
        <v/>
      </c>
      <c r="Z142" s="9" t="str">
        <f t="shared" si="44"/>
        <v/>
      </c>
      <c r="AA142" s="9" t="str">
        <f t="shared" si="44"/>
        <v/>
      </c>
      <c r="AB142" s="9" t="str">
        <f t="shared" si="44"/>
        <v/>
      </c>
      <c r="AC142" s="9" t="str">
        <f t="shared" si="44"/>
        <v/>
      </c>
      <c r="AD142" s="9" t="str">
        <f t="shared" si="44"/>
        <v/>
      </c>
      <c r="AE142" s="9" t="str">
        <f>IFERROR(IF(WEEKDAY(AE141,1)=1,"日",IF(WEEKDAY(AE141,1)=2,"月",IF(WEEKDAY(AE141,1)=3,"火",IF(WEEKDAY(AE141,1)=4,"水",IF(WEEKDAY(AE141,1)=5,"木",IF(WEEKDAY(AE141,1)=6,"金","土")))))),"")</f>
        <v/>
      </c>
      <c r="AF142" s="9" t="str">
        <f t="shared" ref="AF142:BA142" si="45">IFERROR(IF(WEEKDAY(AF141,1)=1,"日",IF(WEEKDAY(AF141,1)=2,"月",IF(WEEKDAY(AF141,1)=3,"火",IF(WEEKDAY(AF141,1)=4,"水",IF(WEEKDAY(AF141,1)=5,"木",IF(WEEKDAY(AF141,1)=6,"金","土")))))),"")</f>
        <v/>
      </c>
      <c r="AG142" s="9" t="str">
        <f t="shared" si="45"/>
        <v/>
      </c>
      <c r="AH142" s="9" t="str">
        <f t="shared" si="45"/>
        <v/>
      </c>
      <c r="AI142" s="9" t="str">
        <f t="shared" si="45"/>
        <v/>
      </c>
      <c r="AJ142" s="9" t="str">
        <f t="shared" si="45"/>
        <v/>
      </c>
      <c r="AK142" s="9" t="str">
        <f t="shared" si="45"/>
        <v/>
      </c>
      <c r="AL142" s="9" t="str">
        <f t="shared" si="45"/>
        <v/>
      </c>
      <c r="AM142" s="9" t="str">
        <f t="shared" si="45"/>
        <v/>
      </c>
      <c r="AN142" s="9" t="str">
        <f t="shared" si="45"/>
        <v/>
      </c>
      <c r="AO142" s="9" t="str">
        <f t="shared" si="45"/>
        <v/>
      </c>
      <c r="AP142" s="9" t="str">
        <f t="shared" si="45"/>
        <v/>
      </c>
      <c r="AQ142" s="9" t="str">
        <f t="shared" si="45"/>
        <v/>
      </c>
      <c r="AR142" s="9" t="str">
        <f t="shared" si="45"/>
        <v/>
      </c>
      <c r="AS142" s="9" t="str">
        <f t="shared" si="45"/>
        <v/>
      </c>
      <c r="AT142" s="9" t="str">
        <f t="shared" si="45"/>
        <v/>
      </c>
      <c r="AU142" s="9" t="str">
        <f t="shared" si="45"/>
        <v/>
      </c>
      <c r="AV142" s="9" t="str">
        <f t="shared" si="45"/>
        <v/>
      </c>
      <c r="AW142" s="9" t="str">
        <f t="shared" si="45"/>
        <v/>
      </c>
      <c r="AX142" s="9" t="str">
        <f t="shared" si="45"/>
        <v/>
      </c>
      <c r="AY142" s="9" t="str">
        <f t="shared" si="45"/>
        <v/>
      </c>
      <c r="AZ142" s="9" t="str">
        <f t="shared" si="45"/>
        <v/>
      </c>
      <c r="BA142" s="9" t="str">
        <f t="shared" si="45"/>
        <v/>
      </c>
      <c r="BB142" s="92"/>
      <c r="BC142" s="92"/>
      <c r="BD142" s="92"/>
      <c r="BE142" s="97"/>
      <c r="BF142" s="95"/>
      <c r="BG142" s="77"/>
    </row>
    <row r="143" spans="1:59" ht="20.25" customHeight="1" x14ac:dyDescent="0.4">
      <c r="A143" s="1">
        <f t="shared" si="27"/>
        <v>5</v>
      </c>
      <c r="B143" s="1">
        <f t="shared" si="28"/>
        <v>6</v>
      </c>
      <c r="E143" s="39" t="str" cm="1">
        <f t="array" aca="1" ref="E143" ca="1">IF(INDIRECT(VLOOKUP(B143,B$14:C$44,2,FALSE)&amp;(9*A143+6))="","",
INDIRECT(VLOOKUP(B143,B$14:C$44,2,FALSE)&amp;(9*A143+6)))</f>
        <v/>
      </c>
      <c r="F143" s="39" t="str">
        <f t="shared" ca="1" si="41"/>
        <v/>
      </c>
      <c r="G143" s="48" t="str" cm="1">
        <f t="array" aca="1" ref="G143" ca="1">IF(F143="","",
IF(INDIRECT(VLOOKUP(B143,B$14:C$44,2,FALSE)&amp;(9*A143+8))="","",
INDIRECT(VLOOKUP(B143,B$14:C$44,2,FALSE)&amp;(9*A143+8))))</f>
        <v/>
      </c>
      <c r="H143" s="48" t="str" cm="1">
        <f t="array" aca="1" ref="H143" ca="1">IF(F143="","",
IF(INDIRECT(VLOOKUP(B143,B$14:C$44,2,FALSE)&amp;(9*A143+9))="","",
INDIRECT(VLOOKUP(B143,B$14:C$44,2,FALSE)&amp;(9*A143+9))))</f>
        <v/>
      </c>
      <c r="I143" s="43" t="str" cm="1">
        <f t="array" aca="1" ref="I143" ca="1">IF(F143="","",
IF(INDIRECT(VLOOKUP(B143,B$14:C$44,2,FALSE)&amp;(9*A143+10))="","",
INDIRECT(VLOOKUP(B143,B$14:C$44,2,FALSE)&amp;(9*A143+10))))</f>
        <v/>
      </c>
      <c r="J143" s="43" t="str" cm="1">
        <f t="array" aca="1" ref="J143" ca="1">IF(F143="","",
IF(INDIRECT(VLOOKUP(B143,B$14:C$44,2,FALSE)&amp;(9*A143+11))="","",
INDIRECT(VLOOKUP(B143,B$14:C$44,2,FALSE)&amp;(9*A143+11))))</f>
        <v/>
      </c>
      <c r="K143" s="46" t="str" cm="1">
        <f t="array" aca="1" ref="K143" ca="1">IF(F143="","",
IF(AND(OR(F143="土",F143="日"),J143="●"),"指定",
IF(INDIRECT(VLOOKUP(B143,B$14:C$44,2,FALSE)&amp;(9*A143+12))="","",
INDIRECT(VLOOKUP(B143,B$14:C$44,2,FALSE)&amp;(9*A143+12)))))</f>
        <v/>
      </c>
      <c r="L143" s="42" t="str">
        <f t="shared" ref="L143:L206" ca="1" si="46">IF(F143="","",
IF(I143="準","準備",
IF(I143="夏","夏休",
IF(I143="年","年末年始休",
IF(I143="製","工場製作",
IF(I143="片","片付",
IF(I143="事","事故",
IF(I143="災","災害",
IF(I143="他","その他",
IF(AND(F143&lt;&gt;"土",F143&lt;&gt;"日",J143="●",K143="振替"),"振替",
IF(AND(OR(F143="土",F143="日"),J143="●",K143="指定"),"閉所",
IF(AND(OR(F143="土",F143="日"),J143="",K143="事前"),"事前",
IF(AND(F143&lt;&gt;"土",F143&lt;&gt;"日",J143="●",K143=""),"閉所","")))))))))))))</f>
        <v/>
      </c>
      <c r="M143" s="60" t="str">
        <f t="shared" ref="M143:M206" ca="1" si="47">IFERROR(IF(VLOOKUP(E143,BJ:BL,3,FALSE)="〇","適",""),"")</f>
        <v/>
      </c>
      <c r="N143" s="1" t="str">
        <f t="shared" ca="1" si="42"/>
        <v/>
      </c>
      <c r="O143" s="1" t="str">
        <f t="shared" ca="1" si="43"/>
        <v/>
      </c>
      <c r="Q143" s="28" t="s">
        <v>23</v>
      </c>
      <c r="R143" s="54">
        <f ca="1">COUNTIFS(N:N,R140,O:O,S140,G:G,"〇")</f>
        <v>0</v>
      </c>
      <c r="S143" s="54">
        <f ca="1">COUNTIFS(N:N,R140,O:O,S140,I:I,"〇",L:L,"&lt;&gt;"&amp;"緊急")</f>
        <v>0</v>
      </c>
      <c r="U143" s="78" t="s">
        <v>15</v>
      </c>
      <c r="V143" s="8" t="s">
        <v>36</v>
      </c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6">
        <f ca="1">R143</f>
        <v>0</v>
      </c>
      <c r="BC143" s="79">
        <f ca="1">IFERROR(R144/R143,0)</f>
        <v>0</v>
      </c>
      <c r="BD143" s="80" t="str">
        <f ca="1">R145</f>
        <v>対象外</v>
      </c>
      <c r="BE143" s="98"/>
      <c r="BF143" s="83"/>
      <c r="BG143" s="81" t="s">
        <v>37</v>
      </c>
    </row>
    <row r="144" spans="1:59" ht="20.25" customHeight="1" thickBot="1" x14ac:dyDescent="0.45">
      <c r="A144" s="1">
        <f t="shared" ref="A144:A207" si="48">IF(B144=1,A143+1,A143)</f>
        <v>5</v>
      </c>
      <c r="B144" s="1">
        <f t="shared" ref="B144:B207" si="49">IF(B143=31,1,B143+1)</f>
        <v>7</v>
      </c>
      <c r="E144" s="39" t="str" cm="1">
        <f t="array" aca="1" ref="E144" ca="1">IF(INDIRECT(VLOOKUP(B144,B$14:C$44,2,FALSE)&amp;(9*A144+6))="","",
INDIRECT(VLOOKUP(B144,B$14:C$44,2,FALSE)&amp;(9*A144+6)))</f>
        <v/>
      </c>
      <c r="F144" s="39" t="str">
        <f t="shared" ca="1" si="41"/>
        <v/>
      </c>
      <c r="G144" s="48" t="str" cm="1">
        <f t="array" aca="1" ref="G144" ca="1">IF(F144="","",
IF(INDIRECT(VLOOKUP(B144,B$14:C$44,2,FALSE)&amp;(9*A144+8))="","",
INDIRECT(VLOOKUP(B144,B$14:C$44,2,FALSE)&amp;(9*A144+8))))</f>
        <v/>
      </c>
      <c r="H144" s="48" t="str" cm="1">
        <f t="array" aca="1" ref="H144" ca="1">IF(F144="","",
IF(INDIRECT(VLOOKUP(B144,B$14:C$44,2,FALSE)&amp;(9*A144+9))="","",
INDIRECT(VLOOKUP(B144,B$14:C$44,2,FALSE)&amp;(9*A144+9))))</f>
        <v/>
      </c>
      <c r="I144" s="43" t="str" cm="1">
        <f t="array" aca="1" ref="I144" ca="1">IF(F144="","",
IF(INDIRECT(VLOOKUP(B144,B$14:C$44,2,FALSE)&amp;(9*A144+10))="","",
INDIRECT(VLOOKUP(B144,B$14:C$44,2,FALSE)&amp;(9*A144+10))))</f>
        <v/>
      </c>
      <c r="J144" s="43" t="str" cm="1">
        <f t="array" aca="1" ref="J144" ca="1">IF(F144="","",
IF(INDIRECT(VLOOKUP(B144,B$14:C$44,2,FALSE)&amp;(9*A144+11))="","",
INDIRECT(VLOOKUP(B144,B$14:C$44,2,FALSE)&amp;(9*A144+11))))</f>
        <v/>
      </c>
      <c r="K144" s="46" t="str" cm="1">
        <f t="array" aca="1" ref="K144" ca="1">IF(F144="","",
IF(AND(OR(F144="土",F144="日"),J144="●"),"指定",
IF(INDIRECT(VLOOKUP(B144,B$14:C$44,2,FALSE)&amp;(9*A144+12))="","",
INDIRECT(VLOOKUP(B144,B$14:C$44,2,FALSE)&amp;(9*A144+12)))))</f>
        <v/>
      </c>
      <c r="L144" s="42" t="str">
        <f t="shared" ca="1" si="46"/>
        <v/>
      </c>
      <c r="M144" s="60" t="str">
        <f t="shared" ca="1" si="47"/>
        <v/>
      </c>
      <c r="N144" s="1" t="str">
        <f t="shared" ca="1" si="42"/>
        <v/>
      </c>
      <c r="O144" s="1" t="str">
        <f t="shared" ca="1" si="43"/>
        <v/>
      </c>
      <c r="Q144" s="28" t="s">
        <v>24</v>
      </c>
      <c r="R144" s="28">
        <f ca="1">COUNTIFS(N:N,R140,O:O,S140,H:H,"●")+COUNTIFS(N:N,R140,O:O,S140,H:H,"〇")</f>
        <v>0</v>
      </c>
      <c r="S144" s="28">
        <f ca="1">COUNTIFS(N:N,R140,O:O,S140,J:J,"●",L:L,"&lt;&gt;"&amp;"緊急")</f>
        <v>0</v>
      </c>
      <c r="U144" s="69"/>
      <c r="V144" s="3" t="s">
        <v>38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5"/>
      <c r="BB144" s="3">
        <f ca="1">R144</f>
        <v>0</v>
      </c>
      <c r="BC144" s="71"/>
      <c r="BD144" s="73"/>
      <c r="BE144" s="99"/>
      <c r="BF144" s="84"/>
      <c r="BG144" s="82"/>
    </row>
    <row r="145" spans="1:59" ht="20.25" customHeight="1" thickTop="1" x14ac:dyDescent="0.4">
      <c r="A145" s="1">
        <f t="shared" si="48"/>
        <v>5</v>
      </c>
      <c r="B145" s="1">
        <f t="shared" si="49"/>
        <v>8</v>
      </c>
      <c r="E145" s="39" t="str" cm="1">
        <f t="array" aca="1" ref="E145" ca="1">IF(INDIRECT(VLOOKUP(B145,B$14:C$44,2,FALSE)&amp;(9*A145+6))="","",
INDIRECT(VLOOKUP(B145,B$14:C$44,2,FALSE)&amp;(9*A145+6)))</f>
        <v/>
      </c>
      <c r="F145" s="39" t="str">
        <f t="shared" ca="1" si="41"/>
        <v/>
      </c>
      <c r="G145" s="48" t="str" cm="1">
        <f t="array" aca="1" ref="G145" ca="1">IF(F145="","",
IF(INDIRECT(VLOOKUP(B145,B$14:C$44,2,FALSE)&amp;(9*A145+8))="","",
INDIRECT(VLOOKUP(B145,B$14:C$44,2,FALSE)&amp;(9*A145+8))))</f>
        <v/>
      </c>
      <c r="H145" s="48" t="str" cm="1">
        <f t="array" aca="1" ref="H145" ca="1">IF(F145="","",
IF(INDIRECT(VLOOKUP(B145,B$14:C$44,2,FALSE)&amp;(9*A145+9))="","",
INDIRECT(VLOOKUP(B145,B$14:C$44,2,FALSE)&amp;(9*A145+9))))</f>
        <v/>
      </c>
      <c r="I145" s="43" t="str" cm="1">
        <f t="array" aca="1" ref="I145" ca="1">IF(F145="","",
IF(INDIRECT(VLOOKUP(B145,B$14:C$44,2,FALSE)&amp;(9*A145+10))="","",
INDIRECT(VLOOKUP(B145,B$14:C$44,2,FALSE)&amp;(9*A145+10))))</f>
        <v/>
      </c>
      <c r="J145" s="43" t="str" cm="1">
        <f t="array" aca="1" ref="J145" ca="1">IF(F145="","",
IF(INDIRECT(VLOOKUP(B145,B$14:C$44,2,FALSE)&amp;(9*A145+11))="","",
INDIRECT(VLOOKUP(B145,B$14:C$44,2,FALSE)&amp;(9*A145+11))))</f>
        <v/>
      </c>
      <c r="K145" s="46" t="str" cm="1">
        <f t="array" aca="1" ref="K145" ca="1">IF(F145="","",
IF(AND(OR(F145="土",F145="日"),J145="●"),"指定",
IF(INDIRECT(VLOOKUP(B145,B$14:C$44,2,FALSE)&amp;(9*A145+12))="","",
INDIRECT(VLOOKUP(B145,B$14:C$44,2,FALSE)&amp;(9*A145+12)))))</f>
        <v/>
      </c>
      <c r="L145" s="42" t="str">
        <f t="shared" ca="1" si="46"/>
        <v/>
      </c>
      <c r="M145" s="60" t="str">
        <f t="shared" ca="1" si="47"/>
        <v/>
      </c>
      <c r="N145" s="1" t="str">
        <f t="shared" ca="1" si="42"/>
        <v/>
      </c>
      <c r="O145" s="1" t="str">
        <f t="shared" ca="1" si="43"/>
        <v/>
      </c>
      <c r="Q145" s="28" t="s">
        <v>3</v>
      </c>
      <c r="R145" s="30" t="str">
        <f ca="1">IF(AND(R143=0,R144=0),"対象外",
IF(R142=0,"対象外",
IF(AND(R142/R143&lt;0.285,R144&gt;=R142),"〇",
IF(R144/R143&gt;=0.285,"〇",
"×"))))</f>
        <v>対象外</v>
      </c>
      <c r="S145" s="30" t="str">
        <f ca="1">IF(AND(S143=0,S144=0),"対象外",
IF(S142=0,"対象外",
IF(AND(S142/S143&lt;0.285,S144&gt;=S142),"〇",
IF(S144/S143&gt;=0.285,"〇",
"×"))))</f>
        <v>対象外</v>
      </c>
      <c r="U145" s="68" t="s">
        <v>16</v>
      </c>
      <c r="V145" s="4" t="s">
        <v>36</v>
      </c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52">
        <f ca="1">S143</f>
        <v>0</v>
      </c>
      <c r="BC145" s="70">
        <f ca="1">IFERROR(S144/S143,0)</f>
        <v>0</v>
      </c>
      <c r="BD145" s="72" t="str">
        <f ca="1">S145</f>
        <v>対象外</v>
      </c>
      <c r="BE145" s="100" t="str">
        <f ca="1">S147</f>
        <v>対象外</v>
      </c>
      <c r="BF145" s="85" t="str">
        <f ca="1">S146</f>
        <v>－</v>
      </c>
      <c r="BG145" s="74" t="s">
        <v>39</v>
      </c>
    </row>
    <row r="146" spans="1:59" ht="20.25" customHeight="1" thickBot="1" x14ac:dyDescent="0.45">
      <c r="A146" s="1">
        <f t="shared" si="48"/>
        <v>5</v>
      </c>
      <c r="B146" s="1">
        <f t="shared" si="49"/>
        <v>9</v>
      </c>
      <c r="E146" s="39" t="str" cm="1">
        <f t="array" aca="1" ref="E146" ca="1">IF(INDIRECT(VLOOKUP(B146,B$14:C$44,2,FALSE)&amp;(9*A146+6))="","",
INDIRECT(VLOOKUP(B146,B$14:C$44,2,FALSE)&amp;(9*A146+6)))</f>
        <v/>
      </c>
      <c r="F146" s="39" t="str">
        <f t="shared" ca="1" si="41"/>
        <v/>
      </c>
      <c r="G146" s="48" t="str" cm="1">
        <f t="array" aca="1" ref="G146" ca="1">IF(F146="","",
IF(INDIRECT(VLOOKUP(B146,B$14:C$44,2,FALSE)&amp;(9*A146+8))="","",
INDIRECT(VLOOKUP(B146,B$14:C$44,2,FALSE)&amp;(9*A146+8))))</f>
        <v/>
      </c>
      <c r="H146" s="48" t="str" cm="1">
        <f t="array" aca="1" ref="H146" ca="1">IF(F146="","",
IF(INDIRECT(VLOOKUP(B146,B$14:C$44,2,FALSE)&amp;(9*A146+9))="","",
INDIRECT(VLOOKUP(B146,B$14:C$44,2,FALSE)&amp;(9*A146+9))))</f>
        <v/>
      </c>
      <c r="I146" s="43" t="str" cm="1">
        <f t="array" aca="1" ref="I146" ca="1">IF(F146="","",
IF(INDIRECT(VLOOKUP(B146,B$14:C$44,2,FALSE)&amp;(9*A146+10))="","",
INDIRECT(VLOOKUP(B146,B$14:C$44,2,FALSE)&amp;(9*A146+10))))</f>
        <v/>
      </c>
      <c r="J146" s="43" t="str" cm="1">
        <f t="array" aca="1" ref="J146" ca="1">IF(F146="","",
IF(INDIRECT(VLOOKUP(B146,B$14:C$44,2,FALSE)&amp;(9*A146+11))="","",
INDIRECT(VLOOKUP(B146,B$14:C$44,2,FALSE)&amp;(9*A146+11))))</f>
        <v/>
      </c>
      <c r="K146" s="46" t="str" cm="1">
        <f t="array" aca="1" ref="K146" ca="1">IF(F146="","",
IF(AND(OR(F146="土",F146="日"),J146="●"),"指定",
IF(INDIRECT(VLOOKUP(B146,B$14:C$44,2,FALSE)&amp;(9*A146+12))="","",
INDIRECT(VLOOKUP(B146,B$14:C$44,2,FALSE)&amp;(9*A146+12)))))</f>
        <v/>
      </c>
      <c r="L146" s="42" t="str">
        <f t="shared" ca="1" si="46"/>
        <v/>
      </c>
      <c r="M146" s="60" t="str">
        <f t="shared" ca="1" si="47"/>
        <v/>
      </c>
      <c r="N146" s="1" t="str">
        <f t="shared" ca="1" si="42"/>
        <v/>
      </c>
      <c r="O146" s="1" t="str">
        <f t="shared" ca="1" si="43"/>
        <v/>
      </c>
      <c r="Q146" s="28" t="s">
        <v>40</v>
      </c>
      <c r="R146" s="30"/>
      <c r="S146" s="30" t="str">
        <f ca="1">IF(S145="対象外","－",
IF(S145="×","×",
IF(COUNTIFS(N:N,R140,O:O,S140,F:F,"土",I:I,"〇")+COUNTIFS(N:N,R140,O:O,S140,F:F,"日",I:I,"〇")=COUNTIFS(N:N,R140,O:O,S140,F:F,"土",I:I,"〇",J:J,"●",K:K,"&lt;&gt;"&amp;"事前")+COUNTIFS(N:N,R140,O:O,S140,F:F,"日",I:I,"〇",J:J,"●",K:K,"&lt;&gt;"&amp;"事前")+COUNTIFS(N:N,R140,O:O,S140,F:F,"土",I:I,"〇",J:J,"",K:K,"事前",M:M,"適")+COUNTIFS(N:N,R140,O:O,S140,F:F,"日",I:I,"〇",J:J,"",K:K,"事前",M:M,"適"),"〇",
"×")))</f>
        <v>－</v>
      </c>
      <c r="U146" s="69"/>
      <c r="V146" s="3" t="s">
        <v>38</v>
      </c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5"/>
      <c r="BB146" s="3">
        <f ca="1">S144</f>
        <v>0</v>
      </c>
      <c r="BC146" s="71"/>
      <c r="BD146" s="73"/>
      <c r="BE146" s="101"/>
      <c r="BF146" s="86"/>
      <c r="BG146" s="75"/>
    </row>
    <row r="147" spans="1:59" ht="42" customHeight="1" thickTop="1" thickBot="1" x14ac:dyDescent="0.45">
      <c r="A147" s="1">
        <f t="shared" si="48"/>
        <v>5</v>
      </c>
      <c r="B147" s="1">
        <f t="shared" si="49"/>
        <v>10</v>
      </c>
      <c r="E147" s="39" t="str" cm="1">
        <f t="array" aca="1" ref="E147" ca="1">IF(INDIRECT(VLOOKUP(B147,B$14:C$44,2,FALSE)&amp;(9*A147+6))="","",
INDIRECT(VLOOKUP(B147,B$14:C$44,2,FALSE)&amp;(9*A147+6)))</f>
        <v/>
      </c>
      <c r="F147" s="39" t="str">
        <f t="shared" ca="1" si="41"/>
        <v/>
      </c>
      <c r="G147" s="48" t="str" cm="1">
        <f t="array" aca="1" ref="G147" ca="1">IF(F147="","",
IF(INDIRECT(VLOOKUP(B147,B$14:C$44,2,FALSE)&amp;(9*A147+8))="","",
INDIRECT(VLOOKUP(B147,B$14:C$44,2,FALSE)&amp;(9*A147+8))))</f>
        <v/>
      </c>
      <c r="H147" s="48" t="str" cm="1">
        <f t="array" aca="1" ref="H147" ca="1">IF(F147="","",
IF(INDIRECT(VLOOKUP(B147,B$14:C$44,2,FALSE)&amp;(9*A147+9))="","",
INDIRECT(VLOOKUP(B147,B$14:C$44,2,FALSE)&amp;(9*A147+9))))</f>
        <v/>
      </c>
      <c r="I147" s="43" t="str" cm="1">
        <f t="array" aca="1" ref="I147" ca="1">IF(F147="","",
IF(INDIRECT(VLOOKUP(B147,B$14:C$44,2,FALSE)&amp;(9*A147+10))="","",
INDIRECT(VLOOKUP(B147,B$14:C$44,2,FALSE)&amp;(9*A147+10))))</f>
        <v/>
      </c>
      <c r="J147" s="43" t="str" cm="1">
        <f t="array" aca="1" ref="J147" ca="1">IF(F147="","",
IF(INDIRECT(VLOOKUP(B147,B$14:C$44,2,FALSE)&amp;(9*A147+11))="","",
INDIRECT(VLOOKUP(B147,B$14:C$44,2,FALSE)&amp;(9*A147+11))))</f>
        <v/>
      </c>
      <c r="K147" s="46" t="str" cm="1">
        <f t="array" aca="1" ref="K147" ca="1">IF(F147="","",
IF(AND(OR(F147="土",F147="日"),J147="●"),"指定",
IF(INDIRECT(VLOOKUP(B147,B$14:C$44,2,FALSE)&amp;(9*A147+12))="","",
INDIRECT(VLOOKUP(B147,B$14:C$44,2,FALSE)&amp;(9*A147+12)))))</f>
        <v/>
      </c>
      <c r="L147" s="42" t="str">
        <f t="shared" ca="1" si="46"/>
        <v/>
      </c>
      <c r="M147" s="60" t="str">
        <f t="shared" ca="1" si="47"/>
        <v/>
      </c>
      <c r="N147" s="1" t="str">
        <f t="shared" ca="1" si="42"/>
        <v/>
      </c>
      <c r="O147" s="1" t="str">
        <f t="shared" ca="1" si="43"/>
        <v/>
      </c>
      <c r="Q147" s="31" t="s">
        <v>41</v>
      </c>
      <c r="S147" s="51" t="str">
        <f ca="1">IF(S145="対象外","対象外",S146)</f>
        <v>対象外</v>
      </c>
      <c r="U147" s="13" t="s">
        <v>25</v>
      </c>
      <c r="V147" s="10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32"/>
      <c r="BB147" s="14"/>
      <c r="BC147" s="15"/>
      <c r="BD147" s="15"/>
      <c r="BE147" s="15"/>
      <c r="BF147" s="16"/>
      <c r="BG147" s="53" t="s">
        <v>42</v>
      </c>
    </row>
    <row r="148" spans="1:59" ht="20.25" customHeight="1" x14ac:dyDescent="0.4">
      <c r="A148" s="1">
        <f t="shared" si="48"/>
        <v>5</v>
      </c>
      <c r="B148" s="1">
        <f t="shared" si="49"/>
        <v>11</v>
      </c>
      <c r="E148" s="39" t="str" cm="1">
        <f t="array" aca="1" ref="E148" ca="1">IF(INDIRECT(VLOOKUP(B148,B$14:C$44,2,FALSE)&amp;(9*A148+6))="","",
INDIRECT(VLOOKUP(B148,B$14:C$44,2,FALSE)&amp;(9*A148+6)))</f>
        <v/>
      </c>
      <c r="F148" s="39" t="str">
        <f t="shared" ca="1" si="41"/>
        <v/>
      </c>
      <c r="G148" s="48" t="str" cm="1">
        <f t="array" aca="1" ref="G148" ca="1">IF(F148="","",
IF(INDIRECT(VLOOKUP(B148,B$14:C$44,2,FALSE)&amp;(9*A148+8))="","",
INDIRECT(VLOOKUP(B148,B$14:C$44,2,FALSE)&amp;(9*A148+8))))</f>
        <v/>
      </c>
      <c r="H148" s="48" t="str" cm="1">
        <f t="array" aca="1" ref="H148" ca="1">IF(F148="","",
IF(INDIRECT(VLOOKUP(B148,B$14:C$44,2,FALSE)&amp;(9*A148+9))="","",
INDIRECT(VLOOKUP(B148,B$14:C$44,2,FALSE)&amp;(9*A148+9))))</f>
        <v/>
      </c>
      <c r="I148" s="43" t="str" cm="1">
        <f t="array" aca="1" ref="I148" ca="1">IF(F148="","",
IF(INDIRECT(VLOOKUP(B148,B$14:C$44,2,FALSE)&amp;(9*A148+10))="","",
INDIRECT(VLOOKUP(B148,B$14:C$44,2,FALSE)&amp;(9*A148+10))))</f>
        <v/>
      </c>
      <c r="J148" s="43" t="str" cm="1">
        <f t="array" aca="1" ref="J148" ca="1">IF(F148="","",
IF(INDIRECT(VLOOKUP(B148,B$14:C$44,2,FALSE)&amp;(9*A148+11))="","",
INDIRECT(VLOOKUP(B148,B$14:C$44,2,FALSE)&amp;(9*A148+11))))</f>
        <v/>
      </c>
      <c r="K148" s="46" t="str" cm="1">
        <f t="array" aca="1" ref="K148" ca="1">IF(F148="","",
IF(AND(OR(F148="土",F148="日"),J148="●"),"指定",
IF(INDIRECT(VLOOKUP(B148,B$14:C$44,2,FALSE)&amp;(9*A148+12))="","",
INDIRECT(VLOOKUP(B148,B$14:C$44,2,FALSE)&amp;(9*A148+12)))))</f>
        <v/>
      </c>
      <c r="L148" s="42" t="str">
        <f t="shared" ca="1" si="46"/>
        <v/>
      </c>
      <c r="M148" s="60" t="str">
        <f t="shared" ca="1" si="47"/>
        <v/>
      </c>
      <c r="N148" s="1" t="str">
        <f t="shared" ca="1" si="42"/>
        <v/>
      </c>
      <c r="O148" s="1" t="str">
        <f t="shared" ca="1" si="43"/>
        <v/>
      </c>
    </row>
    <row r="149" spans="1:59" ht="20.25" customHeight="1" thickBot="1" x14ac:dyDescent="0.45">
      <c r="A149" s="1">
        <f t="shared" si="48"/>
        <v>5</v>
      </c>
      <c r="B149" s="1">
        <f t="shared" si="49"/>
        <v>12</v>
      </c>
      <c r="E149" s="39" t="str" cm="1">
        <f t="array" aca="1" ref="E149" ca="1">IF(INDIRECT(VLOOKUP(B149,B$14:C$44,2,FALSE)&amp;(9*A149+6))="","",
INDIRECT(VLOOKUP(B149,B$14:C$44,2,FALSE)&amp;(9*A149+6)))</f>
        <v/>
      </c>
      <c r="F149" s="39" t="str">
        <f t="shared" ca="1" si="41"/>
        <v/>
      </c>
      <c r="G149" s="48" t="str" cm="1">
        <f t="array" aca="1" ref="G149" ca="1">IF(F149="","",
IF(INDIRECT(VLOOKUP(B149,B$14:C$44,2,FALSE)&amp;(9*A149+8))="","",
INDIRECT(VLOOKUP(B149,B$14:C$44,2,FALSE)&amp;(9*A149+8))))</f>
        <v/>
      </c>
      <c r="H149" s="48" t="str" cm="1">
        <f t="array" aca="1" ref="H149" ca="1">IF(F149="","",
IF(INDIRECT(VLOOKUP(B149,B$14:C$44,2,FALSE)&amp;(9*A149+9))="","",
INDIRECT(VLOOKUP(B149,B$14:C$44,2,FALSE)&amp;(9*A149+9))))</f>
        <v/>
      </c>
      <c r="I149" s="43" t="str" cm="1">
        <f t="array" aca="1" ref="I149" ca="1">IF(F149="","",
IF(INDIRECT(VLOOKUP(B149,B$14:C$44,2,FALSE)&amp;(9*A149+10))="","",
INDIRECT(VLOOKUP(B149,B$14:C$44,2,FALSE)&amp;(9*A149+10))))</f>
        <v/>
      </c>
      <c r="J149" s="43" t="str" cm="1">
        <f t="array" aca="1" ref="J149" ca="1">IF(F149="","",
IF(INDIRECT(VLOOKUP(B149,B$14:C$44,2,FALSE)&amp;(9*A149+11))="","",
INDIRECT(VLOOKUP(B149,B$14:C$44,2,FALSE)&amp;(9*A149+11))))</f>
        <v/>
      </c>
      <c r="K149" s="46" t="str" cm="1">
        <f t="array" aca="1" ref="K149" ca="1">IF(F149="","",
IF(AND(OR(F149="土",F149="日"),J149="●"),"指定",
IF(INDIRECT(VLOOKUP(B149,B$14:C$44,2,FALSE)&amp;(9*A149+12))="","",
INDIRECT(VLOOKUP(B149,B$14:C$44,2,FALSE)&amp;(9*A149+12)))))</f>
        <v/>
      </c>
      <c r="L149" s="42" t="str">
        <f t="shared" ca="1" si="46"/>
        <v/>
      </c>
      <c r="M149" s="60" t="str">
        <f t="shared" ca="1" si="47"/>
        <v/>
      </c>
      <c r="N149" s="1" t="str">
        <f t="shared" ca="1" si="42"/>
        <v/>
      </c>
      <c r="O149" s="1" t="str">
        <f t="shared" ca="1" si="43"/>
        <v/>
      </c>
      <c r="Q149" s="28" t="s">
        <v>30</v>
      </c>
      <c r="R149" s="28" t="str">
        <f>IF(R140="","",
IF(S149=1,R140+1,R140))</f>
        <v/>
      </c>
      <c r="S149" s="51" t="str">
        <f>IF(S140="","",
IF(S140=12,1,S140+1))</f>
        <v/>
      </c>
      <c r="U149" s="38" t="str">
        <f>IF(R149="","",
DATE(R149,S149,1))</f>
        <v/>
      </c>
      <c r="W149" s="2"/>
    </row>
    <row r="150" spans="1:59" ht="20.25" customHeight="1" x14ac:dyDescent="0.4">
      <c r="A150" s="1">
        <f t="shared" si="48"/>
        <v>5</v>
      </c>
      <c r="B150" s="1">
        <f t="shared" si="49"/>
        <v>13</v>
      </c>
      <c r="E150" s="39" t="str" cm="1">
        <f t="array" aca="1" ref="E150" ca="1">IF(INDIRECT(VLOOKUP(B150,B$14:C$44,2,FALSE)&amp;(9*A150+6))="","",
INDIRECT(VLOOKUP(B150,B$14:C$44,2,FALSE)&amp;(9*A150+6)))</f>
        <v/>
      </c>
      <c r="F150" s="39" t="str">
        <f t="shared" ca="1" si="41"/>
        <v/>
      </c>
      <c r="G150" s="48" t="str" cm="1">
        <f t="array" aca="1" ref="G150" ca="1">IF(F150="","",
IF(INDIRECT(VLOOKUP(B150,B$14:C$44,2,FALSE)&amp;(9*A150+8))="","",
INDIRECT(VLOOKUP(B150,B$14:C$44,2,FALSE)&amp;(9*A150+8))))</f>
        <v/>
      </c>
      <c r="H150" s="48" t="str" cm="1">
        <f t="array" aca="1" ref="H150" ca="1">IF(F150="","",
IF(INDIRECT(VLOOKUP(B150,B$14:C$44,2,FALSE)&amp;(9*A150+9))="","",
INDIRECT(VLOOKUP(B150,B$14:C$44,2,FALSE)&amp;(9*A150+9))))</f>
        <v/>
      </c>
      <c r="I150" s="43" t="str" cm="1">
        <f t="array" aca="1" ref="I150" ca="1">IF(F150="","",
IF(INDIRECT(VLOOKUP(B150,B$14:C$44,2,FALSE)&amp;(9*A150+10))="","",
INDIRECT(VLOOKUP(B150,B$14:C$44,2,FALSE)&amp;(9*A150+10))))</f>
        <v/>
      </c>
      <c r="J150" s="43" t="str" cm="1">
        <f t="array" aca="1" ref="J150" ca="1">IF(F150="","",
IF(INDIRECT(VLOOKUP(B150,B$14:C$44,2,FALSE)&amp;(9*A150+11))="","",
INDIRECT(VLOOKUP(B150,B$14:C$44,2,FALSE)&amp;(9*A150+11))))</f>
        <v/>
      </c>
      <c r="K150" s="46" t="str" cm="1">
        <f t="array" aca="1" ref="K150" ca="1">IF(F150="","",
IF(AND(OR(F150="土",F150="日"),J150="●"),"指定",
IF(INDIRECT(VLOOKUP(B150,B$14:C$44,2,FALSE)&amp;(9*A150+12))="","",
INDIRECT(VLOOKUP(B150,B$14:C$44,2,FALSE)&amp;(9*A150+12)))))</f>
        <v/>
      </c>
      <c r="L150" s="42" t="str">
        <f t="shared" ca="1" si="46"/>
        <v/>
      </c>
      <c r="M150" s="60" t="str">
        <f t="shared" ca="1" si="47"/>
        <v/>
      </c>
      <c r="N150" s="1" t="str">
        <f t="shared" ca="1" si="42"/>
        <v/>
      </c>
      <c r="O150" s="1" t="str">
        <f t="shared" ca="1" si="43"/>
        <v/>
      </c>
      <c r="U150" s="87"/>
      <c r="V150" s="88"/>
      <c r="W150" s="6" t="str">
        <f>IF($R149="","",DATE($R149,$S149,1))</f>
        <v/>
      </c>
      <c r="X150" s="6" t="str">
        <f>IF($R149="","",DATE($R149,$S149,2))</f>
        <v/>
      </c>
      <c r="Y150" s="6" t="str">
        <f>IF($R149="","",DATE($R149,$S149,3))</f>
        <v/>
      </c>
      <c r="Z150" s="6" t="str">
        <f>IF($R149="","",DATE($R149,$S149,4))</f>
        <v/>
      </c>
      <c r="AA150" s="6" t="str">
        <f>IF($R149="","",DATE($R149,$S149,5))</f>
        <v/>
      </c>
      <c r="AB150" s="6" t="str">
        <f>IF($R149="","",DATE($R149,$S149,6))</f>
        <v/>
      </c>
      <c r="AC150" s="6" t="str">
        <f>IF($R149="","",DATE($R149,$S149,7))</f>
        <v/>
      </c>
      <c r="AD150" s="6" t="str">
        <f>IF($R149="","",DATE($R149,$S149,8))</f>
        <v/>
      </c>
      <c r="AE150" s="6" t="str">
        <f>IF($R149="","",DATE($R149,$S149,9))</f>
        <v/>
      </c>
      <c r="AF150" s="6" t="str">
        <f>IF($R149="","",DATE($R149,$S149,10))</f>
        <v/>
      </c>
      <c r="AG150" s="6" t="str">
        <f>IF($R149="","",DATE($R149,$S149,11))</f>
        <v/>
      </c>
      <c r="AH150" s="6" t="str">
        <f>IF($R149="","",DATE($R149,$S149,12))</f>
        <v/>
      </c>
      <c r="AI150" s="6" t="str">
        <f>IF($R149="","",DATE($R149,$S149,13))</f>
        <v/>
      </c>
      <c r="AJ150" s="6" t="str">
        <f>IF($R149="","",DATE($R149,$S149,14))</f>
        <v/>
      </c>
      <c r="AK150" s="6" t="str">
        <f>IF($R149="","",DATE($R149,$S149,15))</f>
        <v/>
      </c>
      <c r="AL150" s="6" t="str">
        <f>IF($R149="","",DATE($R149,$S149,16))</f>
        <v/>
      </c>
      <c r="AM150" s="6" t="str">
        <f>IF($R149="","",DATE($R149,$S149,17))</f>
        <v/>
      </c>
      <c r="AN150" s="6" t="str">
        <f>IF($R149="","",DATE($R149,$S149,18))</f>
        <v/>
      </c>
      <c r="AO150" s="6" t="str">
        <f>IF($R149="","",DATE($R149,$S149,19))</f>
        <v/>
      </c>
      <c r="AP150" s="6" t="str">
        <f>IF($R149="","",DATE($R149,$S149,20))</f>
        <v/>
      </c>
      <c r="AQ150" s="6" t="str">
        <f>IF($R149="","",DATE($R149,$S149,21))</f>
        <v/>
      </c>
      <c r="AR150" s="6" t="str">
        <f>IF($R149="","",DATE($R149,$S149,22))</f>
        <v/>
      </c>
      <c r="AS150" s="6" t="str">
        <f>IF($R149="","",DATE($R149,$S149,23))</f>
        <v/>
      </c>
      <c r="AT150" s="6" t="str">
        <f>IF($R149="","",DATE($R149,$S149,24))</f>
        <v/>
      </c>
      <c r="AU150" s="6" t="str">
        <f>IF($R149="","",DATE($R149,$S149,25))</f>
        <v/>
      </c>
      <c r="AV150" s="6" t="str">
        <f>IF($R149="","",DATE($R149,$S149,26))</f>
        <v/>
      </c>
      <c r="AW150" s="6" t="str">
        <f>IF($R149="","",DATE($R149,$S149,27))</f>
        <v/>
      </c>
      <c r="AX150" s="6" t="str">
        <f>IF($R149="","",DATE($R149,$S149,28))</f>
        <v/>
      </c>
      <c r="AY150" s="6" t="str">
        <f>IF($R149="","",IF(MONTH(DATE($R149,$S149,29))=$S149,DATE($R149,$S149,29),""))</f>
        <v/>
      </c>
      <c r="AZ150" s="6" t="str">
        <f>IF($R149="","",IF(MONTH(DATE($R149,$S149,30))=$S149,DATE($R149,$S149,30),""))</f>
        <v/>
      </c>
      <c r="BA150" s="6" t="str">
        <f>IF($R149="","",IF(MONTH(DATE($R149,$S149,31))=$S149,DATE($R149,$S149,31),""))</f>
        <v/>
      </c>
      <c r="BB150" s="91" t="s">
        <v>19</v>
      </c>
      <c r="BC150" s="91" t="s">
        <v>31</v>
      </c>
      <c r="BD150" s="93" t="s">
        <v>32</v>
      </c>
      <c r="BE150" s="96" t="s">
        <v>33</v>
      </c>
      <c r="BF150" s="94" t="s">
        <v>34</v>
      </c>
      <c r="BG150" s="76" t="s">
        <v>25</v>
      </c>
    </row>
    <row r="151" spans="1:59" ht="20.25" customHeight="1" thickBot="1" x14ac:dyDescent="0.45">
      <c r="A151" s="1">
        <f t="shared" si="48"/>
        <v>5</v>
      </c>
      <c r="B151" s="1">
        <f t="shared" si="49"/>
        <v>14</v>
      </c>
      <c r="E151" s="39" t="str" cm="1">
        <f t="array" aca="1" ref="E151" ca="1">IF(INDIRECT(VLOOKUP(B151,B$14:C$44,2,FALSE)&amp;(9*A151+6))="","",
INDIRECT(VLOOKUP(B151,B$14:C$44,2,FALSE)&amp;(9*A151+6)))</f>
        <v/>
      </c>
      <c r="F151" s="39" t="str">
        <f t="shared" ca="1" si="41"/>
        <v/>
      </c>
      <c r="G151" s="48" t="str" cm="1">
        <f t="array" aca="1" ref="G151" ca="1">IF(F151="","",
IF(INDIRECT(VLOOKUP(B151,B$14:C$44,2,FALSE)&amp;(9*A151+8))="","",
INDIRECT(VLOOKUP(B151,B$14:C$44,2,FALSE)&amp;(9*A151+8))))</f>
        <v/>
      </c>
      <c r="H151" s="48" t="str" cm="1">
        <f t="array" aca="1" ref="H151" ca="1">IF(F151="","",
IF(INDIRECT(VLOOKUP(B151,B$14:C$44,2,FALSE)&amp;(9*A151+9))="","",
INDIRECT(VLOOKUP(B151,B$14:C$44,2,FALSE)&amp;(9*A151+9))))</f>
        <v/>
      </c>
      <c r="I151" s="43" t="str" cm="1">
        <f t="array" aca="1" ref="I151" ca="1">IF(F151="","",
IF(INDIRECT(VLOOKUP(B151,B$14:C$44,2,FALSE)&amp;(9*A151+10))="","",
INDIRECT(VLOOKUP(B151,B$14:C$44,2,FALSE)&amp;(9*A151+10))))</f>
        <v/>
      </c>
      <c r="J151" s="43" t="str" cm="1">
        <f t="array" aca="1" ref="J151" ca="1">IF(F151="","",
IF(INDIRECT(VLOOKUP(B151,B$14:C$44,2,FALSE)&amp;(9*A151+11))="","",
INDIRECT(VLOOKUP(B151,B$14:C$44,2,FALSE)&amp;(9*A151+11))))</f>
        <v/>
      </c>
      <c r="K151" s="46" t="str" cm="1">
        <f t="array" aca="1" ref="K151" ca="1">IF(F151="","",
IF(AND(OR(F151="土",F151="日"),J151="●"),"指定",
IF(INDIRECT(VLOOKUP(B151,B$14:C$44,2,FALSE)&amp;(9*A151+12))="","",
INDIRECT(VLOOKUP(B151,B$14:C$44,2,FALSE)&amp;(9*A151+12)))))</f>
        <v/>
      </c>
      <c r="L151" s="42" t="str">
        <f t="shared" ca="1" si="46"/>
        <v/>
      </c>
      <c r="M151" s="60" t="str">
        <f t="shared" ca="1" si="47"/>
        <v/>
      </c>
      <c r="N151" s="1" t="str">
        <f t="shared" ca="1" si="42"/>
        <v/>
      </c>
      <c r="O151" s="1" t="str">
        <f t="shared" ca="1" si="43"/>
        <v/>
      </c>
      <c r="Q151" s="28" t="s">
        <v>35</v>
      </c>
      <c r="R151" s="28">
        <f ca="1">COUNTIFS(N:N,R149,O:O,S149,F:F,"土",G:G,"〇")+COUNTIFS(N:N,R149,O:O,S149,F:F,"日",G:G,"〇")</f>
        <v>0</v>
      </c>
      <c r="S151" s="28">
        <f ca="1">COUNTIFS(N:N,R149,O:O,S149,F:F,"土",I:I,"〇",L:L,"&lt;&gt;"&amp;"緊急")+COUNTIFS(N:N,R149,O:O,S149,F:F,"日",I:I,"〇",L:L,"&lt;&gt;"&amp;"緊急")</f>
        <v>0</v>
      </c>
      <c r="U151" s="89"/>
      <c r="V151" s="90"/>
      <c r="W151" s="9" t="str">
        <f>IFERROR(IF(WEEKDAY(W150,1)=1,"日",IF(WEEKDAY(W150,1)=2,"月",IF(WEEKDAY(W150,1)=3,"火",IF(WEEKDAY(W150,1)=4,"水",IF(WEEKDAY(W150,1)=5,"木",IF(WEEKDAY(W150,1)=6,"金","土")))))),"")</f>
        <v/>
      </c>
      <c r="X151" s="9" t="str">
        <f t="shared" ref="X151:AD151" si="50">IFERROR(IF(WEEKDAY(X150,1)=1,"日",IF(WEEKDAY(X150,1)=2,"月",IF(WEEKDAY(X150,1)=3,"火",IF(WEEKDAY(X150,1)=4,"水",IF(WEEKDAY(X150,1)=5,"木",IF(WEEKDAY(X150,1)=6,"金","土")))))),"")</f>
        <v/>
      </c>
      <c r="Y151" s="9" t="str">
        <f t="shared" si="50"/>
        <v/>
      </c>
      <c r="Z151" s="9" t="str">
        <f t="shared" si="50"/>
        <v/>
      </c>
      <c r="AA151" s="9" t="str">
        <f t="shared" si="50"/>
        <v/>
      </c>
      <c r="AB151" s="9" t="str">
        <f t="shared" si="50"/>
        <v/>
      </c>
      <c r="AC151" s="9" t="str">
        <f t="shared" si="50"/>
        <v/>
      </c>
      <c r="AD151" s="9" t="str">
        <f t="shared" si="50"/>
        <v/>
      </c>
      <c r="AE151" s="9" t="str">
        <f>IFERROR(IF(WEEKDAY(AE150,1)=1,"日",IF(WEEKDAY(AE150,1)=2,"月",IF(WEEKDAY(AE150,1)=3,"火",IF(WEEKDAY(AE150,1)=4,"水",IF(WEEKDAY(AE150,1)=5,"木",IF(WEEKDAY(AE150,1)=6,"金","土")))))),"")</f>
        <v/>
      </c>
      <c r="AF151" s="9" t="str">
        <f t="shared" ref="AF151:BA151" si="51">IFERROR(IF(WEEKDAY(AF150,1)=1,"日",IF(WEEKDAY(AF150,1)=2,"月",IF(WEEKDAY(AF150,1)=3,"火",IF(WEEKDAY(AF150,1)=4,"水",IF(WEEKDAY(AF150,1)=5,"木",IF(WEEKDAY(AF150,1)=6,"金","土")))))),"")</f>
        <v/>
      </c>
      <c r="AG151" s="9" t="str">
        <f t="shared" si="51"/>
        <v/>
      </c>
      <c r="AH151" s="9" t="str">
        <f t="shared" si="51"/>
        <v/>
      </c>
      <c r="AI151" s="9" t="str">
        <f t="shared" si="51"/>
        <v/>
      </c>
      <c r="AJ151" s="9" t="str">
        <f t="shared" si="51"/>
        <v/>
      </c>
      <c r="AK151" s="9" t="str">
        <f t="shared" si="51"/>
        <v/>
      </c>
      <c r="AL151" s="9" t="str">
        <f t="shared" si="51"/>
        <v/>
      </c>
      <c r="AM151" s="9" t="str">
        <f t="shared" si="51"/>
        <v/>
      </c>
      <c r="AN151" s="9" t="str">
        <f t="shared" si="51"/>
        <v/>
      </c>
      <c r="AO151" s="9" t="str">
        <f t="shared" si="51"/>
        <v/>
      </c>
      <c r="AP151" s="9" t="str">
        <f t="shared" si="51"/>
        <v/>
      </c>
      <c r="AQ151" s="9" t="str">
        <f t="shared" si="51"/>
        <v/>
      </c>
      <c r="AR151" s="9" t="str">
        <f t="shared" si="51"/>
        <v/>
      </c>
      <c r="AS151" s="9" t="str">
        <f t="shared" si="51"/>
        <v/>
      </c>
      <c r="AT151" s="9" t="str">
        <f t="shared" si="51"/>
        <v/>
      </c>
      <c r="AU151" s="9" t="str">
        <f t="shared" si="51"/>
        <v/>
      </c>
      <c r="AV151" s="9" t="str">
        <f t="shared" si="51"/>
        <v/>
      </c>
      <c r="AW151" s="9" t="str">
        <f t="shared" si="51"/>
        <v/>
      </c>
      <c r="AX151" s="9" t="str">
        <f t="shared" si="51"/>
        <v/>
      </c>
      <c r="AY151" s="9" t="str">
        <f t="shared" si="51"/>
        <v/>
      </c>
      <c r="AZ151" s="9" t="str">
        <f t="shared" si="51"/>
        <v/>
      </c>
      <c r="BA151" s="9" t="str">
        <f t="shared" si="51"/>
        <v/>
      </c>
      <c r="BB151" s="92"/>
      <c r="BC151" s="92"/>
      <c r="BD151" s="92"/>
      <c r="BE151" s="97"/>
      <c r="BF151" s="95"/>
      <c r="BG151" s="77"/>
    </row>
    <row r="152" spans="1:59" ht="20.25" customHeight="1" x14ac:dyDescent="0.4">
      <c r="A152" s="1">
        <f t="shared" si="48"/>
        <v>5</v>
      </c>
      <c r="B152" s="1">
        <f t="shared" si="49"/>
        <v>15</v>
      </c>
      <c r="E152" s="39" t="str" cm="1">
        <f t="array" aca="1" ref="E152" ca="1">IF(INDIRECT(VLOOKUP(B152,B$14:C$44,2,FALSE)&amp;(9*A152+6))="","",
INDIRECT(VLOOKUP(B152,B$14:C$44,2,FALSE)&amp;(9*A152+6)))</f>
        <v/>
      </c>
      <c r="F152" s="39" t="str">
        <f t="shared" ca="1" si="41"/>
        <v/>
      </c>
      <c r="G152" s="48" t="str" cm="1">
        <f t="array" aca="1" ref="G152" ca="1">IF(F152="","",
IF(INDIRECT(VLOOKUP(B152,B$14:C$44,2,FALSE)&amp;(9*A152+8))="","",
INDIRECT(VLOOKUP(B152,B$14:C$44,2,FALSE)&amp;(9*A152+8))))</f>
        <v/>
      </c>
      <c r="H152" s="48" t="str" cm="1">
        <f t="array" aca="1" ref="H152" ca="1">IF(F152="","",
IF(INDIRECT(VLOOKUP(B152,B$14:C$44,2,FALSE)&amp;(9*A152+9))="","",
INDIRECT(VLOOKUP(B152,B$14:C$44,2,FALSE)&amp;(9*A152+9))))</f>
        <v/>
      </c>
      <c r="I152" s="43" t="str" cm="1">
        <f t="array" aca="1" ref="I152" ca="1">IF(F152="","",
IF(INDIRECT(VLOOKUP(B152,B$14:C$44,2,FALSE)&amp;(9*A152+10))="","",
INDIRECT(VLOOKUP(B152,B$14:C$44,2,FALSE)&amp;(9*A152+10))))</f>
        <v/>
      </c>
      <c r="J152" s="43" t="str" cm="1">
        <f t="array" aca="1" ref="J152" ca="1">IF(F152="","",
IF(INDIRECT(VLOOKUP(B152,B$14:C$44,2,FALSE)&amp;(9*A152+11))="","",
INDIRECT(VLOOKUP(B152,B$14:C$44,2,FALSE)&amp;(9*A152+11))))</f>
        <v/>
      </c>
      <c r="K152" s="46" t="str" cm="1">
        <f t="array" aca="1" ref="K152" ca="1">IF(F152="","",
IF(AND(OR(F152="土",F152="日"),J152="●"),"指定",
IF(INDIRECT(VLOOKUP(B152,B$14:C$44,2,FALSE)&amp;(9*A152+12))="","",
INDIRECT(VLOOKUP(B152,B$14:C$44,2,FALSE)&amp;(9*A152+12)))))</f>
        <v/>
      </c>
      <c r="L152" s="42" t="str">
        <f t="shared" ca="1" si="46"/>
        <v/>
      </c>
      <c r="M152" s="60" t="str">
        <f t="shared" ca="1" si="47"/>
        <v/>
      </c>
      <c r="N152" s="1" t="str">
        <f t="shared" ca="1" si="42"/>
        <v/>
      </c>
      <c r="O152" s="1" t="str">
        <f t="shared" ca="1" si="43"/>
        <v/>
      </c>
      <c r="Q152" s="28" t="s">
        <v>23</v>
      </c>
      <c r="R152" s="54">
        <f ca="1">COUNTIFS(N:N,R149,O:O,S149,G:G,"〇")</f>
        <v>0</v>
      </c>
      <c r="S152" s="54">
        <f ca="1">COUNTIFS(N:N,R149,O:O,S149,I:I,"〇",L:L,"&lt;&gt;"&amp;"緊急")</f>
        <v>0</v>
      </c>
      <c r="U152" s="78" t="s">
        <v>15</v>
      </c>
      <c r="V152" s="8" t="s">
        <v>36</v>
      </c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6">
        <f ca="1">R152</f>
        <v>0</v>
      </c>
      <c r="BC152" s="79">
        <f ca="1">IFERROR(R153/R152,0)</f>
        <v>0</v>
      </c>
      <c r="BD152" s="80" t="str">
        <f ca="1">R154</f>
        <v>対象外</v>
      </c>
      <c r="BE152" s="98"/>
      <c r="BF152" s="83"/>
      <c r="BG152" s="81" t="s">
        <v>37</v>
      </c>
    </row>
    <row r="153" spans="1:59" ht="20.25" customHeight="1" thickBot="1" x14ac:dyDescent="0.45">
      <c r="A153" s="1">
        <f t="shared" si="48"/>
        <v>5</v>
      </c>
      <c r="B153" s="1">
        <f t="shared" si="49"/>
        <v>16</v>
      </c>
      <c r="E153" s="39" t="str" cm="1">
        <f t="array" aca="1" ref="E153" ca="1">IF(INDIRECT(VLOOKUP(B153,B$14:C$44,2,FALSE)&amp;(9*A153+6))="","",
INDIRECT(VLOOKUP(B153,B$14:C$44,2,FALSE)&amp;(9*A153+6)))</f>
        <v/>
      </c>
      <c r="F153" s="39" t="str">
        <f t="shared" ca="1" si="41"/>
        <v/>
      </c>
      <c r="G153" s="48" t="str" cm="1">
        <f t="array" aca="1" ref="G153" ca="1">IF(F153="","",
IF(INDIRECT(VLOOKUP(B153,B$14:C$44,2,FALSE)&amp;(9*A153+8))="","",
INDIRECT(VLOOKUP(B153,B$14:C$44,2,FALSE)&amp;(9*A153+8))))</f>
        <v/>
      </c>
      <c r="H153" s="48" t="str" cm="1">
        <f t="array" aca="1" ref="H153" ca="1">IF(F153="","",
IF(INDIRECT(VLOOKUP(B153,B$14:C$44,2,FALSE)&amp;(9*A153+9))="","",
INDIRECT(VLOOKUP(B153,B$14:C$44,2,FALSE)&amp;(9*A153+9))))</f>
        <v/>
      </c>
      <c r="I153" s="43" t="str" cm="1">
        <f t="array" aca="1" ref="I153" ca="1">IF(F153="","",
IF(INDIRECT(VLOOKUP(B153,B$14:C$44,2,FALSE)&amp;(9*A153+10))="","",
INDIRECT(VLOOKUP(B153,B$14:C$44,2,FALSE)&amp;(9*A153+10))))</f>
        <v/>
      </c>
      <c r="J153" s="43" t="str" cm="1">
        <f t="array" aca="1" ref="J153" ca="1">IF(F153="","",
IF(INDIRECT(VLOOKUP(B153,B$14:C$44,2,FALSE)&amp;(9*A153+11))="","",
INDIRECT(VLOOKUP(B153,B$14:C$44,2,FALSE)&amp;(9*A153+11))))</f>
        <v/>
      </c>
      <c r="K153" s="46" t="str" cm="1">
        <f t="array" aca="1" ref="K153" ca="1">IF(F153="","",
IF(AND(OR(F153="土",F153="日"),J153="●"),"指定",
IF(INDIRECT(VLOOKUP(B153,B$14:C$44,2,FALSE)&amp;(9*A153+12))="","",
INDIRECT(VLOOKUP(B153,B$14:C$44,2,FALSE)&amp;(9*A153+12)))))</f>
        <v/>
      </c>
      <c r="L153" s="42" t="str">
        <f t="shared" ca="1" si="46"/>
        <v/>
      </c>
      <c r="M153" s="60" t="str">
        <f t="shared" ca="1" si="47"/>
        <v/>
      </c>
      <c r="N153" s="1" t="str">
        <f t="shared" ca="1" si="42"/>
        <v/>
      </c>
      <c r="O153" s="1" t="str">
        <f t="shared" ca="1" si="43"/>
        <v/>
      </c>
      <c r="Q153" s="28" t="s">
        <v>24</v>
      </c>
      <c r="R153" s="28">
        <f ca="1">COUNTIFS(N:N,R149,O:O,S149,H:H,"●")+COUNTIFS(N:N,R149,O:O,S149,H:H,"〇")</f>
        <v>0</v>
      </c>
      <c r="S153" s="28">
        <f ca="1">COUNTIFS(N:N,R149,O:O,S149,J:J,"●",L:L,"&lt;&gt;"&amp;"緊急")</f>
        <v>0</v>
      </c>
      <c r="U153" s="69"/>
      <c r="V153" s="3" t="s">
        <v>38</v>
      </c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5"/>
      <c r="BB153" s="3">
        <f ca="1">R153</f>
        <v>0</v>
      </c>
      <c r="BC153" s="71"/>
      <c r="BD153" s="73"/>
      <c r="BE153" s="99"/>
      <c r="BF153" s="84"/>
      <c r="BG153" s="82"/>
    </row>
    <row r="154" spans="1:59" ht="20.25" customHeight="1" thickTop="1" x14ac:dyDescent="0.4">
      <c r="A154" s="1">
        <f t="shared" si="48"/>
        <v>5</v>
      </c>
      <c r="B154" s="1">
        <f t="shared" si="49"/>
        <v>17</v>
      </c>
      <c r="E154" s="39" t="str" cm="1">
        <f t="array" aca="1" ref="E154" ca="1">IF(INDIRECT(VLOOKUP(B154,B$14:C$44,2,FALSE)&amp;(9*A154+6))="","",
INDIRECT(VLOOKUP(B154,B$14:C$44,2,FALSE)&amp;(9*A154+6)))</f>
        <v/>
      </c>
      <c r="F154" s="39" t="str">
        <f t="shared" ca="1" si="41"/>
        <v/>
      </c>
      <c r="G154" s="48" t="str" cm="1">
        <f t="array" aca="1" ref="G154" ca="1">IF(F154="","",
IF(INDIRECT(VLOOKUP(B154,B$14:C$44,2,FALSE)&amp;(9*A154+8))="","",
INDIRECT(VLOOKUP(B154,B$14:C$44,2,FALSE)&amp;(9*A154+8))))</f>
        <v/>
      </c>
      <c r="H154" s="48" t="str" cm="1">
        <f t="array" aca="1" ref="H154" ca="1">IF(F154="","",
IF(INDIRECT(VLOOKUP(B154,B$14:C$44,2,FALSE)&amp;(9*A154+9))="","",
INDIRECT(VLOOKUP(B154,B$14:C$44,2,FALSE)&amp;(9*A154+9))))</f>
        <v/>
      </c>
      <c r="I154" s="43" t="str" cm="1">
        <f t="array" aca="1" ref="I154" ca="1">IF(F154="","",
IF(INDIRECT(VLOOKUP(B154,B$14:C$44,2,FALSE)&amp;(9*A154+10))="","",
INDIRECT(VLOOKUP(B154,B$14:C$44,2,FALSE)&amp;(9*A154+10))))</f>
        <v/>
      </c>
      <c r="J154" s="43" t="str" cm="1">
        <f t="array" aca="1" ref="J154" ca="1">IF(F154="","",
IF(INDIRECT(VLOOKUP(B154,B$14:C$44,2,FALSE)&amp;(9*A154+11))="","",
INDIRECT(VLOOKUP(B154,B$14:C$44,2,FALSE)&amp;(9*A154+11))))</f>
        <v/>
      </c>
      <c r="K154" s="46" t="str" cm="1">
        <f t="array" aca="1" ref="K154" ca="1">IF(F154="","",
IF(AND(OR(F154="土",F154="日"),J154="●"),"指定",
IF(INDIRECT(VLOOKUP(B154,B$14:C$44,2,FALSE)&amp;(9*A154+12))="","",
INDIRECT(VLOOKUP(B154,B$14:C$44,2,FALSE)&amp;(9*A154+12)))))</f>
        <v/>
      </c>
      <c r="L154" s="42" t="str">
        <f t="shared" ca="1" si="46"/>
        <v/>
      </c>
      <c r="M154" s="60" t="str">
        <f t="shared" ca="1" si="47"/>
        <v/>
      </c>
      <c r="N154" s="1" t="str">
        <f t="shared" ca="1" si="42"/>
        <v/>
      </c>
      <c r="O154" s="1" t="str">
        <f t="shared" ca="1" si="43"/>
        <v/>
      </c>
      <c r="Q154" s="28" t="s">
        <v>3</v>
      </c>
      <c r="R154" s="30" t="str">
        <f ca="1">IF(AND(R152=0,R153=0),"対象外",
IF(R151=0,"対象外",
IF(AND(R151/R152&lt;0.285,R153&gt;=R151),"〇",
IF(R153/R152&gt;=0.285,"〇",
"×"))))</f>
        <v>対象外</v>
      </c>
      <c r="S154" s="30" t="str">
        <f ca="1">IF(AND(S152=0,S153=0),"対象外",
IF(S151=0,"対象外",
IF(AND(S151/S152&lt;0.285,S153&gt;=S151),"〇",
IF(S153/S152&gt;=0.285,"〇",
"×"))))</f>
        <v>対象外</v>
      </c>
      <c r="U154" s="68" t="s">
        <v>16</v>
      </c>
      <c r="V154" s="4" t="s">
        <v>36</v>
      </c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52">
        <f ca="1">S152</f>
        <v>0</v>
      </c>
      <c r="BC154" s="70">
        <f ca="1">IFERROR(S153/S152,0)</f>
        <v>0</v>
      </c>
      <c r="BD154" s="72" t="str">
        <f ca="1">S154</f>
        <v>対象外</v>
      </c>
      <c r="BE154" s="100" t="str">
        <f ca="1">S156</f>
        <v>対象外</v>
      </c>
      <c r="BF154" s="85" t="str">
        <f ca="1">S155</f>
        <v>－</v>
      </c>
      <c r="BG154" s="74" t="s">
        <v>39</v>
      </c>
    </row>
    <row r="155" spans="1:59" ht="20.25" customHeight="1" thickBot="1" x14ac:dyDescent="0.45">
      <c r="A155" s="1">
        <f t="shared" si="48"/>
        <v>5</v>
      </c>
      <c r="B155" s="1">
        <f t="shared" si="49"/>
        <v>18</v>
      </c>
      <c r="E155" s="39" t="str" cm="1">
        <f t="array" aca="1" ref="E155" ca="1">IF(INDIRECT(VLOOKUP(B155,B$14:C$44,2,FALSE)&amp;(9*A155+6))="","",
INDIRECT(VLOOKUP(B155,B$14:C$44,2,FALSE)&amp;(9*A155+6)))</f>
        <v/>
      </c>
      <c r="F155" s="39" t="str">
        <f t="shared" ca="1" si="41"/>
        <v/>
      </c>
      <c r="G155" s="48" t="str" cm="1">
        <f t="array" aca="1" ref="G155" ca="1">IF(F155="","",
IF(INDIRECT(VLOOKUP(B155,B$14:C$44,2,FALSE)&amp;(9*A155+8))="","",
INDIRECT(VLOOKUP(B155,B$14:C$44,2,FALSE)&amp;(9*A155+8))))</f>
        <v/>
      </c>
      <c r="H155" s="48" t="str" cm="1">
        <f t="array" aca="1" ref="H155" ca="1">IF(F155="","",
IF(INDIRECT(VLOOKUP(B155,B$14:C$44,2,FALSE)&amp;(9*A155+9))="","",
INDIRECT(VLOOKUP(B155,B$14:C$44,2,FALSE)&amp;(9*A155+9))))</f>
        <v/>
      </c>
      <c r="I155" s="43" t="str" cm="1">
        <f t="array" aca="1" ref="I155" ca="1">IF(F155="","",
IF(INDIRECT(VLOOKUP(B155,B$14:C$44,2,FALSE)&amp;(9*A155+10))="","",
INDIRECT(VLOOKUP(B155,B$14:C$44,2,FALSE)&amp;(9*A155+10))))</f>
        <v/>
      </c>
      <c r="J155" s="43" t="str" cm="1">
        <f t="array" aca="1" ref="J155" ca="1">IF(F155="","",
IF(INDIRECT(VLOOKUP(B155,B$14:C$44,2,FALSE)&amp;(9*A155+11))="","",
INDIRECT(VLOOKUP(B155,B$14:C$44,2,FALSE)&amp;(9*A155+11))))</f>
        <v/>
      </c>
      <c r="K155" s="46" t="str" cm="1">
        <f t="array" aca="1" ref="K155" ca="1">IF(F155="","",
IF(AND(OR(F155="土",F155="日"),J155="●"),"指定",
IF(INDIRECT(VLOOKUP(B155,B$14:C$44,2,FALSE)&amp;(9*A155+12))="","",
INDIRECT(VLOOKUP(B155,B$14:C$44,2,FALSE)&amp;(9*A155+12)))))</f>
        <v/>
      </c>
      <c r="L155" s="42" t="str">
        <f t="shared" ca="1" si="46"/>
        <v/>
      </c>
      <c r="M155" s="60" t="str">
        <f t="shared" ca="1" si="47"/>
        <v/>
      </c>
      <c r="N155" s="1" t="str">
        <f t="shared" ca="1" si="42"/>
        <v/>
      </c>
      <c r="O155" s="1" t="str">
        <f t="shared" ca="1" si="43"/>
        <v/>
      </c>
      <c r="Q155" s="28" t="s">
        <v>40</v>
      </c>
      <c r="R155" s="30"/>
      <c r="S155" s="30" t="str">
        <f ca="1">IF(S154="対象外","－",
IF(S154="×","×",
IF(COUNTIFS(N:N,R149,O:O,S149,F:F,"土",I:I,"〇")+COUNTIFS(N:N,R149,O:O,S149,F:F,"日",I:I,"〇")=COUNTIFS(N:N,R149,O:O,S149,F:F,"土",I:I,"〇",J:J,"●",K:K,"&lt;&gt;"&amp;"事前")+COUNTIFS(N:N,R149,O:O,S149,F:F,"日",I:I,"〇",J:J,"●",K:K,"&lt;&gt;"&amp;"事前")+COUNTIFS(N:N,R149,O:O,S149,F:F,"土",I:I,"〇",J:J,"",K:K,"事前",M:M,"適")+COUNTIFS(N:N,R149,O:O,S149,F:F,"日",I:I,"〇",J:J,"",K:K,"事前",M:M,"適"),"〇",
"×")))</f>
        <v>－</v>
      </c>
      <c r="U155" s="69"/>
      <c r="V155" s="3" t="s">
        <v>38</v>
      </c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5"/>
      <c r="BB155" s="3">
        <f ca="1">S153</f>
        <v>0</v>
      </c>
      <c r="BC155" s="71"/>
      <c r="BD155" s="73"/>
      <c r="BE155" s="101"/>
      <c r="BF155" s="86"/>
      <c r="BG155" s="75"/>
    </row>
    <row r="156" spans="1:59" ht="42" customHeight="1" thickTop="1" thickBot="1" x14ac:dyDescent="0.45">
      <c r="A156" s="1">
        <f t="shared" si="48"/>
        <v>5</v>
      </c>
      <c r="B156" s="1">
        <f t="shared" si="49"/>
        <v>19</v>
      </c>
      <c r="E156" s="39" t="str" cm="1">
        <f t="array" aca="1" ref="E156" ca="1">IF(INDIRECT(VLOOKUP(B156,B$14:C$44,2,FALSE)&amp;(9*A156+6))="","",
INDIRECT(VLOOKUP(B156,B$14:C$44,2,FALSE)&amp;(9*A156+6)))</f>
        <v/>
      </c>
      <c r="F156" s="39" t="str">
        <f t="shared" ca="1" si="41"/>
        <v/>
      </c>
      <c r="G156" s="48" t="str" cm="1">
        <f t="array" aca="1" ref="G156" ca="1">IF(F156="","",
IF(INDIRECT(VLOOKUP(B156,B$14:C$44,2,FALSE)&amp;(9*A156+8))="","",
INDIRECT(VLOOKUP(B156,B$14:C$44,2,FALSE)&amp;(9*A156+8))))</f>
        <v/>
      </c>
      <c r="H156" s="48" t="str" cm="1">
        <f t="array" aca="1" ref="H156" ca="1">IF(F156="","",
IF(INDIRECT(VLOOKUP(B156,B$14:C$44,2,FALSE)&amp;(9*A156+9))="","",
INDIRECT(VLOOKUP(B156,B$14:C$44,2,FALSE)&amp;(9*A156+9))))</f>
        <v/>
      </c>
      <c r="I156" s="43" t="str" cm="1">
        <f t="array" aca="1" ref="I156" ca="1">IF(F156="","",
IF(INDIRECT(VLOOKUP(B156,B$14:C$44,2,FALSE)&amp;(9*A156+10))="","",
INDIRECT(VLOOKUP(B156,B$14:C$44,2,FALSE)&amp;(9*A156+10))))</f>
        <v/>
      </c>
      <c r="J156" s="43" t="str" cm="1">
        <f t="array" aca="1" ref="J156" ca="1">IF(F156="","",
IF(INDIRECT(VLOOKUP(B156,B$14:C$44,2,FALSE)&amp;(9*A156+11))="","",
INDIRECT(VLOOKUP(B156,B$14:C$44,2,FALSE)&amp;(9*A156+11))))</f>
        <v/>
      </c>
      <c r="K156" s="46" t="str" cm="1">
        <f t="array" aca="1" ref="K156" ca="1">IF(F156="","",
IF(AND(OR(F156="土",F156="日"),J156="●"),"指定",
IF(INDIRECT(VLOOKUP(B156,B$14:C$44,2,FALSE)&amp;(9*A156+12))="","",
INDIRECT(VLOOKUP(B156,B$14:C$44,2,FALSE)&amp;(9*A156+12)))))</f>
        <v/>
      </c>
      <c r="L156" s="42" t="str">
        <f t="shared" ca="1" si="46"/>
        <v/>
      </c>
      <c r="M156" s="60" t="str">
        <f t="shared" ca="1" si="47"/>
        <v/>
      </c>
      <c r="N156" s="1" t="str">
        <f t="shared" ca="1" si="42"/>
        <v/>
      </c>
      <c r="O156" s="1" t="str">
        <f t="shared" ca="1" si="43"/>
        <v/>
      </c>
      <c r="Q156" s="31" t="s">
        <v>41</v>
      </c>
      <c r="S156" s="51" t="str">
        <f ca="1">IF(S154="対象外","対象外",S155)</f>
        <v>対象外</v>
      </c>
      <c r="U156" s="13" t="s">
        <v>25</v>
      </c>
      <c r="V156" s="10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32"/>
      <c r="BB156" s="14"/>
      <c r="BC156" s="15"/>
      <c r="BD156" s="15"/>
      <c r="BE156" s="15"/>
      <c r="BF156" s="16"/>
      <c r="BG156" s="53" t="s">
        <v>42</v>
      </c>
    </row>
    <row r="157" spans="1:59" ht="20.25" customHeight="1" x14ac:dyDescent="0.4">
      <c r="A157" s="1">
        <f t="shared" si="48"/>
        <v>5</v>
      </c>
      <c r="B157" s="1">
        <f t="shared" si="49"/>
        <v>20</v>
      </c>
      <c r="E157" s="39" t="str" cm="1">
        <f t="array" aca="1" ref="E157" ca="1">IF(INDIRECT(VLOOKUP(B157,B$14:C$44,2,FALSE)&amp;(9*A157+6))="","",
INDIRECT(VLOOKUP(B157,B$14:C$44,2,FALSE)&amp;(9*A157+6)))</f>
        <v/>
      </c>
      <c r="F157" s="39" t="str">
        <f t="shared" ca="1" si="41"/>
        <v/>
      </c>
      <c r="G157" s="48" t="str" cm="1">
        <f t="array" aca="1" ref="G157" ca="1">IF(F157="","",
IF(INDIRECT(VLOOKUP(B157,B$14:C$44,2,FALSE)&amp;(9*A157+8))="","",
INDIRECT(VLOOKUP(B157,B$14:C$44,2,FALSE)&amp;(9*A157+8))))</f>
        <v/>
      </c>
      <c r="H157" s="48" t="str" cm="1">
        <f t="array" aca="1" ref="H157" ca="1">IF(F157="","",
IF(INDIRECT(VLOOKUP(B157,B$14:C$44,2,FALSE)&amp;(9*A157+9))="","",
INDIRECT(VLOOKUP(B157,B$14:C$44,2,FALSE)&amp;(9*A157+9))))</f>
        <v/>
      </c>
      <c r="I157" s="43" t="str" cm="1">
        <f t="array" aca="1" ref="I157" ca="1">IF(F157="","",
IF(INDIRECT(VLOOKUP(B157,B$14:C$44,2,FALSE)&amp;(9*A157+10))="","",
INDIRECT(VLOOKUP(B157,B$14:C$44,2,FALSE)&amp;(9*A157+10))))</f>
        <v/>
      </c>
      <c r="J157" s="43" t="str" cm="1">
        <f t="array" aca="1" ref="J157" ca="1">IF(F157="","",
IF(INDIRECT(VLOOKUP(B157,B$14:C$44,2,FALSE)&amp;(9*A157+11))="","",
INDIRECT(VLOOKUP(B157,B$14:C$44,2,FALSE)&amp;(9*A157+11))))</f>
        <v/>
      </c>
      <c r="K157" s="46" t="str" cm="1">
        <f t="array" aca="1" ref="K157" ca="1">IF(F157="","",
IF(AND(OR(F157="土",F157="日"),J157="●"),"指定",
IF(INDIRECT(VLOOKUP(B157,B$14:C$44,2,FALSE)&amp;(9*A157+12))="","",
INDIRECT(VLOOKUP(B157,B$14:C$44,2,FALSE)&amp;(9*A157+12)))))</f>
        <v/>
      </c>
      <c r="L157" s="42" t="str">
        <f t="shared" ca="1" si="46"/>
        <v/>
      </c>
      <c r="M157" s="60" t="str">
        <f t="shared" ca="1" si="47"/>
        <v/>
      </c>
      <c r="N157" s="1" t="str">
        <f t="shared" ca="1" si="42"/>
        <v/>
      </c>
      <c r="O157" s="1" t="str">
        <f t="shared" ca="1" si="43"/>
        <v/>
      </c>
    </row>
    <row r="158" spans="1:59" ht="20.25" customHeight="1" thickBot="1" x14ac:dyDescent="0.45">
      <c r="A158" s="1">
        <f t="shared" si="48"/>
        <v>5</v>
      </c>
      <c r="B158" s="1">
        <f t="shared" si="49"/>
        <v>21</v>
      </c>
      <c r="E158" s="39" t="str" cm="1">
        <f t="array" aca="1" ref="E158" ca="1">IF(INDIRECT(VLOOKUP(B158,B$14:C$44,2,FALSE)&amp;(9*A158+6))="","",
INDIRECT(VLOOKUP(B158,B$14:C$44,2,FALSE)&amp;(9*A158+6)))</f>
        <v/>
      </c>
      <c r="F158" s="39" t="str">
        <f t="shared" ca="1" si="41"/>
        <v/>
      </c>
      <c r="G158" s="48" t="str" cm="1">
        <f t="array" aca="1" ref="G158" ca="1">IF(F158="","",
IF(INDIRECT(VLOOKUP(B158,B$14:C$44,2,FALSE)&amp;(9*A158+8))="","",
INDIRECT(VLOOKUP(B158,B$14:C$44,2,FALSE)&amp;(9*A158+8))))</f>
        <v/>
      </c>
      <c r="H158" s="48" t="str" cm="1">
        <f t="array" aca="1" ref="H158" ca="1">IF(F158="","",
IF(INDIRECT(VLOOKUP(B158,B$14:C$44,2,FALSE)&amp;(9*A158+9))="","",
INDIRECT(VLOOKUP(B158,B$14:C$44,2,FALSE)&amp;(9*A158+9))))</f>
        <v/>
      </c>
      <c r="I158" s="43" t="str" cm="1">
        <f t="array" aca="1" ref="I158" ca="1">IF(F158="","",
IF(INDIRECT(VLOOKUP(B158,B$14:C$44,2,FALSE)&amp;(9*A158+10))="","",
INDIRECT(VLOOKUP(B158,B$14:C$44,2,FALSE)&amp;(9*A158+10))))</f>
        <v/>
      </c>
      <c r="J158" s="43" t="str" cm="1">
        <f t="array" aca="1" ref="J158" ca="1">IF(F158="","",
IF(INDIRECT(VLOOKUP(B158,B$14:C$44,2,FALSE)&amp;(9*A158+11))="","",
INDIRECT(VLOOKUP(B158,B$14:C$44,2,FALSE)&amp;(9*A158+11))))</f>
        <v/>
      </c>
      <c r="K158" s="46" t="str" cm="1">
        <f t="array" aca="1" ref="K158" ca="1">IF(F158="","",
IF(AND(OR(F158="土",F158="日"),J158="●"),"指定",
IF(INDIRECT(VLOOKUP(B158,B$14:C$44,2,FALSE)&amp;(9*A158+12))="","",
INDIRECT(VLOOKUP(B158,B$14:C$44,2,FALSE)&amp;(9*A158+12)))))</f>
        <v/>
      </c>
      <c r="L158" s="42" t="str">
        <f t="shared" ca="1" si="46"/>
        <v/>
      </c>
      <c r="M158" s="60" t="str">
        <f t="shared" ca="1" si="47"/>
        <v/>
      </c>
      <c r="N158" s="1" t="str">
        <f t="shared" ca="1" si="42"/>
        <v/>
      </c>
      <c r="O158" s="1" t="str">
        <f t="shared" ca="1" si="43"/>
        <v/>
      </c>
      <c r="Q158" s="28" t="s">
        <v>30</v>
      </c>
      <c r="R158" s="28" t="str">
        <f>IF(R149="","",
IF(S158=1,R149+1,R149))</f>
        <v/>
      </c>
      <c r="S158" s="51" t="str">
        <f>IF(S149="","",
IF(S149=12,1,S149+1))</f>
        <v/>
      </c>
      <c r="U158" s="38" t="str">
        <f>IF(R158="","",
DATE(R158,S158,1))</f>
        <v/>
      </c>
      <c r="W158" s="2"/>
    </row>
    <row r="159" spans="1:59" ht="20.25" customHeight="1" x14ac:dyDescent="0.4">
      <c r="A159" s="1">
        <f t="shared" si="48"/>
        <v>5</v>
      </c>
      <c r="B159" s="1">
        <f t="shared" si="49"/>
        <v>22</v>
      </c>
      <c r="E159" s="39" t="str" cm="1">
        <f t="array" aca="1" ref="E159" ca="1">IF(INDIRECT(VLOOKUP(B159,B$14:C$44,2,FALSE)&amp;(9*A159+6))="","",
INDIRECT(VLOOKUP(B159,B$14:C$44,2,FALSE)&amp;(9*A159+6)))</f>
        <v/>
      </c>
      <c r="F159" s="39" t="str">
        <f t="shared" ca="1" si="41"/>
        <v/>
      </c>
      <c r="G159" s="48" t="str" cm="1">
        <f t="array" aca="1" ref="G159" ca="1">IF(F159="","",
IF(INDIRECT(VLOOKUP(B159,B$14:C$44,2,FALSE)&amp;(9*A159+8))="","",
INDIRECT(VLOOKUP(B159,B$14:C$44,2,FALSE)&amp;(9*A159+8))))</f>
        <v/>
      </c>
      <c r="H159" s="48" t="str" cm="1">
        <f t="array" aca="1" ref="H159" ca="1">IF(F159="","",
IF(INDIRECT(VLOOKUP(B159,B$14:C$44,2,FALSE)&amp;(9*A159+9))="","",
INDIRECT(VLOOKUP(B159,B$14:C$44,2,FALSE)&amp;(9*A159+9))))</f>
        <v/>
      </c>
      <c r="I159" s="43" t="str" cm="1">
        <f t="array" aca="1" ref="I159" ca="1">IF(F159="","",
IF(INDIRECT(VLOOKUP(B159,B$14:C$44,2,FALSE)&amp;(9*A159+10))="","",
INDIRECT(VLOOKUP(B159,B$14:C$44,2,FALSE)&amp;(9*A159+10))))</f>
        <v/>
      </c>
      <c r="J159" s="43" t="str" cm="1">
        <f t="array" aca="1" ref="J159" ca="1">IF(F159="","",
IF(INDIRECT(VLOOKUP(B159,B$14:C$44,2,FALSE)&amp;(9*A159+11))="","",
INDIRECT(VLOOKUP(B159,B$14:C$44,2,FALSE)&amp;(9*A159+11))))</f>
        <v/>
      </c>
      <c r="K159" s="46" t="str" cm="1">
        <f t="array" aca="1" ref="K159" ca="1">IF(F159="","",
IF(AND(OR(F159="土",F159="日"),J159="●"),"指定",
IF(INDIRECT(VLOOKUP(B159,B$14:C$44,2,FALSE)&amp;(9*A159+12))="","",
INDIRECT(VLOOKUP(B159,B$14:C$44,2,FALSE)&amp;(9*A159+12)))))</f>
        <v/>
      </c>
      <c r="L159" s="42" t="str">
        <f t="shared" ca="1" si="46"/>
        <v/>
      </c>
      <c r="M159" s="60" t="str">
        <f t="shared" ca="1" si="47"/>
        <v/>
      </c>
      <c r="N159" s="1" t="str">
        <f t="shared" ca="1" si="42"/>
        <v/>
      </c>
      <c r="O159" s="1" t="str">
        <f t="shared" ca="1" si="43"/>
        <v/>
      </c>
      <c r="U159" s="87"/>
      <c r="V159" s="88"/>
      <c r="W159" s="6" t="str">
        <f>IF($R158="","",DATE($R158,$S158,1))</f>
        <v/>
      </c>
      <c r="X159" s="6" t="str">
        <f>IF($R158="","",DATE($R158,$S158,2))</f>
        <v/>
      </c>
      <c r="Y159" s="6" t="str">
        <f>IF($R158="","",DATE($R158,$S158,3))</f>
        <v/>
      </c>
      <c r="Z159" s="6" t="str">
        <f>IF($R158="","",DATE($R158,$S158,4))</f>
        <v/>
      </c>
      <c r="AA159" s="6" t="str">
        <f>IF($R158="","",DATE($R158,$S158,5))</f>
        <v/>
      </c>
      <c r="AB159" s="6" t="str">
        <f>IF($R158="","",DATE($R158,$S158,6))</f>
        <v/>
      </c>
      <c r="AC159" s="6" t="str">
        <f>IF($R158="","",DATE($R158,$S158,7))</f>
        <v/>
      </c>
      <c r="AD159" s="6" t="str">
        <f>IF($R158="","",DATE($R158,$S158,8))</f>
        <v/>
      </c>
      <c r="AE159" s="6" t="str">
        <f>IF($R158="","",DATE($R158,$S158,9))</f>
        <v/>
      </c>
      <c r="AF159" s="6" t="str">
        <f>IF($R158="","",DATE($R158,$S158,10))</f>
        <v/>
      </c>
      <c r="AG159" s="6" t="str">
        <f>IF($R158="","",DATE($R158,$S158,11))</f>
        <v/>
      </c>
      <c r="AH159" s="6" t="str">
        <f>IF($R158="","",DATE($R158,$S158,12))</f>
        <v/>
      </c>
      <c r="AI159" s="6" t="str">
        <f>IF($R158="","",DATE($R158,$S158,13))</f>
        <v/>
      </c>
      <c r="AJ159" s="6" t="str">
        <f>IF($R158="","",DATE($R158,$S158,14))</f>
        <v/>
      </c>
      <c r="AK159" s="6" t="str">
        <f>IF($R158="","",DATE($R158,$S158,15))</f>
        <v/>
      </c>
      <c r="AL159" s="6" t="str">
        <f>IF($R158="","",DATE($R158,$S158,16))</f>
        <v/>
      </c>
      <c r="AM159" s="6" t="str">
        <f>IF($R158="","",DATE($R158,$S158,17))</f>
        <v/>
      </c>
      <c r="AN159" s="6" t="str">
        <f>IF($R158="","",DATE($R158,$S158,18))</f>
        <v/>
      </c>
      <c r="AO159" s="6" t="str">
        <f>IF($R158="","",DATE($R158,$S158,19))</f>
        <v/>
      </c>
      <c r="AP159" s="6" t="str">
        <f>IF($R158="","",DATE($R158,$S158,20))</f>
        <v/>
      </c>
      <c r="AQ159" s="6" t="str">
        <f>IF($R158="","",DATE($R158,$S158,21))</f>
        <v/>
      </c>
      <c r="AR159" s="6" t="str">
        <f>IF($R158="","",DATE($R158,$S158,22))</f>
        <v/>
      </c>
      <c r="AS159" s="6" t="str">
        <f>IF($R158="","",DATE($R158,$S158,23))</f>
        <v/>
      </c>
      <c r="AT159" s="6" t="str">
        <f>IF($R158="","",DATE($R158,$S158,24))</f>
        <v/>
      </c>
      <c r="AU159" s="6" t="str">
        <f>IF($R158="","",DATE($R158,$S158,25))</f>
        <v/>
      </c>
      <c r="AV159" s="6" t="str">
        <f>IF($R158="","",DATE($R158,$S158,26))</f>
        <v/>
      </c>
      <c r="AW159" s="6" t="str">
        <f>IF($R158="","",DATE($R158,$S158,27))</f>
        <v/>
      </c>
      <c r="AX159" s="6" t="str">
        <f>IF($R158="","",DATE($R158,$S158,28))</f>
        <v/>
      </c>
      <c r="AY159" s="6" t="str">
        <f>IF($R158="","",IF(MONTH(DATE($R158,$S158,29))=$S158,DATE($R158,$S158,29),""))</f>
        <v/>
      </c>
      <c r="AZ159" s="6" t="str">
        <f>IF($R158="","",IF(MONTH(DATE($R158,$S158,30))=$S158,DATE($R158,$S158,30),""))</f>
        <v/>
      </c>
      <c r="BA159" s="6" t="str">
        <f>IF($R158="","",IF(MONTH(DATE($R158,$S158,31))=$S158,DATE($R158,$S158,31),""))</f>
        <v/>
      </c>
      <c r="BB159" s="91" t="s">
        <v>19</v>
      </c>
      <c r="BC159" s="91" t="s">
        <v>31</v>
      </c>
      <c r="BD159" s="93" t="s">
        <v>32</v>
      </c>
      <c r="BE159" s="96" t="s">
        <v>33</v>
      </c>
      <c r="BF159" s="94" t="s">
        <v>34</v>
      </c>
      <c r="BG159" s="76" t="s">
        <v>25</v>
      </c>
    </row>
    <row r="160" spans="1:59" ht="20.25" customHeight="1" thickBot="1" x14ac:dyDescent="0.45">
      <c r="A160" s="1">
        <f t="shared" si="48"/>
        <v>5</v>
      </c>
      <c r="B160" s="1">
        <f t="shared" si="49"/>
        <v>23</v>
      </c>
      <c r="E160" s="39" t="str" cm="1">
        <f t="array" aca="1" ref="E160" ca="1">IF(INDIRECT(VLOOKUP(B160,B$14:C$44,2,FALSE)&amp;(9*A160+6))="","",
INDIRECT(VLOOKUP(B160,B$14:C$44,2,FALSE)&amp;(9*A160+6)))</f>
        <v/>
      </c>
      <c r="F160" s="39" t="str">
        <f t="shared" ca="1" si="41"/>
        <v/>
      </c>
      <c r="G160" s="48" t="str" cm="1">
        <f t="array" aca="1" ref="G160" ca="1">IF(F160="","",
IF(INDIRECT(VLOOKUP(B160,B$14:C$44,2,FALSE)&amp;(9*A160+8))="","",
INDIRECT(VLOOKUP(B160,B$14:C$44,2,FALSE)&amp;(9*A160+8))))</f>
        <v/>
      </c>
      <c r="H160" s="48" t="str" cm="1">
        <f t="array" aca="1" ref="H160" ca="1">IF(F160="","",
IF(INDIRECT(VLOOKUP(B160,B$14:C$44,2,FALSE)&amp;(9*A160+9))="","",
INDIRECT(VLOOKUP(B160,B$14:C$44,2,FALSE)&amp;(9*A160+9))))</f>
        <v/>
      </c>
      <c r="I160" s="43" t="str" cm="1">
        <f t="array" aca="1" ref="I160" ca="1">IF(F160="","",
IF(INDIRECT(VLOOKUP(B160,B$14:C$44,2,FALSE)&amp;(9*A160+10))="","",
INDIRECT(VLOOKUP(B160,B$14:C$44,2,FALSE)&amp;(9*A160+10))))</f>
        <v/>
      </c>
      <c r="J160" s="43" t="str" cm="1">
        <f t="array" aca="1" ref="J160" ca="1">IF(F160="","",
IF(INDIRECT(VLOOKUP(B160,B$14:C$44,2,FALSE)&amp;(9*A160+11))="","",
INDIRECT(VLOOKUP(B160,B$14:C$44,2,FALSE)&amp;(9*A160+11))))</f>
        <v/>
      </c>
      <c r="K160" s="46" t="str" cm="1">
        <f t="array" aca="1" ref="K160" ca="1">IF(F160="","",
IF(AND(OR(F160="土",F160="日"),J160="●"),"指定",
IF(INDIRECT(VLOOKUP(B160,B$14:C$44,2,FALSE)&amp;(9*A160+12))="","",
INDIRECT(VLOOKUP(B160,B$14:C$44,2,FALSE)&amp;(9*A160+12)))))</f>
        <v/>
      </c>
      <c r="L160" s="42" t="str">
        <f t="shared" ca="1" si="46"/>
        <v/>
      </c>
      <c r="M160" s="60" t="str">
        <f t="shared" ca="1" si="47"/>
        <v/>
      </c>
      <c r="N160" s="1" t="str">
        <f t="shared" ca="1" si="42"/>
        <v/>
      </c>
      <c r="O160" s="1" t="str">
        <f t="shared" ca="1" si="43"/>
        <v/>
      </c>
      <c r="Q160" s="28" t="s">
        <v>35</v>
      </c>
      <c r="R160" s="28">
        <f ca="1">COUNTIFS(N:N,R158,O:O,S158,F:F,"土",G:G,"〇")+COUNTIFS(N:N,R158,O:O,S158,F:F,"日",G:G,"〇")</f>
        <v>0</v>
      </c>
      <c r="S160" s="28">
        <f ca="1">COUNTIFS(N:N,R158,O:O,S158,F:F,"土",I:I,"〇",L:L,"&lt;&gt;"&amp;"緊急")+COUNTIFS(N:N,R158,O:O,S158,F:F,"日",I:I,"〇",L:L,"&lt;&gt;"&amp;"緊急")</f>
        <v>0</v>
      </c>
      <c r="U160" s="89"/>
      <c r="V160" s="90"/>
      <c r="W160" s="9" t="str">
        <f>IFERROR(IF(WEEKDAY(W159,1)=1,"日",IF(WEEKDAY(W159,1)=2,"月",IF(WEEKDAY(W159,1)=3,"火",IF(WEEKDAY(W159,1)=4,"水",IF(WEEKDAY(W159,1)=5,"木",IF(WEEKDAY(W159,1)=6,"金","土")))))),"")</f>
        <v/>
      </c>
      <c r="X160" s="9" t="str">
        <f t="shared" ref="X160:AD160" si="52">IFERROR(IF(WEEKDAY(X159,1)=1,"日",IF(WEEKDAY(X159,1)=2,"月",IF(WEEKDAY(X159,1)=3,"火",IF(WEEKDAY(X159,1)=4,"水",IF(WEEKDAY(X159,1)=5,"木",IF(WEEKDAY(X159,1)=6,"金","土")))))),"")</f>
        <v/>
      </c>
      <c r="Y160" s="9" t="str">
        <f t="shared" si="52"/>
        <v/>
      </c>
      <c r="Z160" s="9" t="str">
        <f t="shared" si="52"/>
        <v/>
      </c>
      <c r="AA160" s="9" t="str">
        <f t="shared" si="52"/>
        <v/>
      </c>
      <c r="AB160" s="9" t="str">
        <f t="shared" si="52"/>
        <v/>
      </c>
      <c r="AC160" s="9" t="str">
        <f t="shared" si="52"/>
        <v/>
      </c>
      <c r="AD160" s="9" t="str">
        <f t="shared" si="52"/>
        <v/>
      </c>
      <c r="AE160" s="9" t="str">
        <f>IFERROR(IF(WEEKDAY(AE159,1)=1,"日",IF(WEEKDAY(AE159,1)=2,"月",IF(WEEKDAY(AE159,1)=3,"火",IF(WEEKDAY(AE159,1)=4,"水",IF(WEEKDAY(AE159,1)=5,"木",IF(WEEKDAY(AE159,1)=6,"金","土")))))),"")</f>
        <v/>
      </c>
      <c r="AF160" s="9" t="str">
        <f t="shared" ref="AF160:BA160" si="53">IFERROR(IF(WEEKDAY(AF159,1)=1,"日",IF(WEEKDAY(AF159,1)=2,"月",IF(WEEKDAY(AF159,1)=3,"火",IF(WEEKDAY(AF159,1)=4,"水",IF(WEEKDAY(AF159,1)=5,"木",IF(WEEKDAY(AF159,1)=6,"金","土")))))),"")</f>
        <v/>
      </c>
      <c r="AG160" s="9" t="str">
        <f t="shared" si="53"/>
        <v/>
      </c>
      <c r="AH160" s="9" t="str">
        <f t="shared" si="53"/>
        <v/>
      </c>
      <c r="AI160" s="9" t="str">
        <f t="shared" si="53"/>
        <v/>
      </c>
      <c r="AJ160" s="9" t="str">
        <f t="shared" si="53"/>
        <v/>
      </c>
      <c r="AK160" s="9" t="str">
        <f t="shared" si="53"/>
        <v/>
      </c>
      <c r="AL160" s="9" t="str">
        <f t="shared" si="53"/>
        <v/>
      </c>
      <c r="AM160" s="9" t="str">
        <f t="shared" si="53"/>
        <v/>
      </c>
      <c r="AN160" s="9" t="str">
        <f t="shared" si="53"/>
        <v/>
      </c>
      <c r="AO160" s="9" t="str">
        <f t="shared" si="53"/>
        <v/>
      </c>
      <c r="AP160" s="9" t="str">
        <f t="shared" si="53"/>
        <v/>
      </c>
      <c r="AQ160" s="9" t="str">
        <f t="shared" si="53"/>
        <v/>
      </c>
      <c r="AR160" s="9" t="str">
        <f t="shared" si="53"/>
        <v/>
      </c>
      <c r="AS160" s="9" t="str">
        <f t="shared" si="53"/>
        <v/>
      </c>
      <c r="AT160" s="9" t="str">
        <f t="shared" si="53"/>
        <v/>
      </c>
      <c r="AU160" s="9" t="str">
        <f t="shared" si="53"/>
        <v/>
      </c>
      <c r="AV160" s="9" t="str">
        <f t="shared" si="53"/>
        <v/>
      </c>
      <c r="AW160" s="9" t="str">
        <f t="shared" si="53"/>
        <v/>
      </c>
      <c r="AX160" s="9" t="str">
        <f t="shared" si="53"/>
        <v/>
      </c>
      <c r="AY160" s="9" t="str">
        <f t="shared" si="53"/>
        <v/>
      </c>
      <c r="AZ160" s="9" t="str">
        <f t="shared" si="53"/>
        <v/>
      </c>
      <c r="BA160" s="9" t="str">
        <f t="shared" si="53"/>
        <v/>
      </c>
      <c r="BB160" s="92"/>
      <c r="BC160" s="92"/>
      <c r="BD160" s="92"/>
      <c r="BE160" s="97"/>
      <c r="BF160" s="95"/>
      <c r="BG160" s="77"/>
    </row>
    <row r="161" spans="1:59" ht="20.25" customHeight="1" x14ac:dyDescent="0.4">
      <c r="A161" s="1">
        <f t="shared" si="48"/>
        <v>5</v>
      </c>
      <c r="B161" s="1">
        <f t="shared" si="49"/>
        <v>24</v>
      </c>
      <c r="E161" s="39" t="str" cm="1">
        <f t="array" aca="1" ref="E161" ca="1">IF(INDIRECT(VLOOKUP(B161,B$14:C$44,2,FALSE)&amp;(9*A161+6))="","",
INDIRECT(VLOOKUP(B161,B$14:C$44,2,FALSE)&amp;(9*A161+6)))</f>
        <v/>
      </c>
      <c r="F161" s="39" t="str">
        <f t="shared" ca="1" si="41"/>
        <v/>
      </c>
      <c r="G161" s="48" t="str" cm="1">
        <f t="array" aca="1" ref="G161" ca="1">IF(F161="","",
IF(INDIRECT(VLOOKUP(B161,B$14:C$44,2,FALSE)&amp;(9*A161+8))="","",
INDIRECT(VLOOKUP(B161,B$14:C$44,2,FALSE)&amp;(9*A161+8))))</f>
        <v/>
      </c>
      <c r="H161" s="48" t="str" cm="1">
        <f t="array" aca="1" ref="H161" ca="1">IF(F161="","",
IF(INDIRECT(VLOOKUP(B161,B$14:C$44,2,FALSE)&amp;(9*A161+9))="","",
INDIRECT(VLOOKUP(B161,B$14:C$44,2,FALSE)&amp;(9*A161+9))))</f>
        <v/>
      </c>
      <c r="I161" s="43" t="str" cm="1">
        <f t="array" aca="1" ref="I161" ca="1">IF(F161="","",
IF(INDIRECT(VLOOKUP(B161,B$14:C$44,2,FALSE)&amp;(9*A161+10))="","",
INDIRECT(VLOOKUP(B161,B$14:C$44,2,FALSE)&amp;(9*A161+10))))</f>
        <v/>
      </c>
      <c r="J161" s="43" t="str" cm="1">
        <f t="array" aca="1" ref="J161" ca="1">IF(F161="","",
IF(INDIRECT(VLOOKUP(B161,B$14:C$44,2,FALSE)&amp;(9*A161+11))="","",
INDIRECT(VLOOKUP(B161,B$14:C$44,2,FALSE)&amp;(9*A161+11))))</f>
        <v/>
      </c>
      <c r="K161" s="46" t="str" cm="1">
        <f t="array" aca="1" ref="K161" ca="1">IF(F161="","",
IF(AND(OR(F161="土",F161="日"),J161="●"),"指定",
IF(INDIRECT(VLOOKUP(B161,B$14:C$44,2,FALSE)&amp;(9*A161+12))="","",
INDIRECT(VLOOKUP(B161,B$14:C$44,2,FALSE)&amp;(9*A161+12)))))</f>
        <v/>
      </c>
      <c r="L161" s="42" t="str">
        <f t="shared" ca="1" si="46"/>
        <v/>
      </c>
      <c r="M161" s="60" t="str">
        <f t="shared" ca="1" si="47"/>
        <v/>
      </c>
      <c r="N161" s="1" t="str">
        <f t="shared" ca="1" si="42"/>
        <v/>
      </c>
      <c r="O161" s="1" t="str">
        <f t="shared" ca="1" si="43"/>
        <v/>
      </c>
      <c r="Q161" s="28" t="s">
        <v>23</v>
      </c>
      <c r="R161" s="54">
        <f ca="1">COUNTIFS(N:N,R158,O:O,S158,G:G,"〇")</f>
        <v>0</v>
      </c>
      <c r="S161" s="54">
        <f ca="1">COUNTIFS(N:N,R158,O:O,S158,I:I,"〇",L:L,"&lt;&gt;"&amp;"緊急")</f>
        <v>0</v>
      </c>
      <c r="U161" s="78" t="s">
        <v>15</v>
      </c>
      <c r="V161" s="8" t="s">
        <v>36</v>
      </c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6">
        <f ca="1">R161</f>
        <v>0</v>
      </c>
      <c r="BC161" s="79">
        <f ca="1">IFERROR(R162/R161,0)</f>
        <v>0</v>
      </c>
      <c r="BD161" s="80" t="str">
        <f ca="1">R163</f>
        <v>対象外</v>
      </c>
      <c r="BE161" s="98"/>
      <c r="BF161" s="83"/>
      <c r="BG161" s="81" t="s">
        <v>37</v>
      </c>
    </row>
    <row r="162" spans="1:59" ht="20.25" customHeight="1" thickBot="1" x14ac:dyDescent="0.45">
      <c r="A162" s="1">
        <f t="shared" si="48"/>
        <v>5</v>
      </c>
      <c r="B162" s="1">
        <f t="shared" si="49"/>
        <v>25</v>
      </c>
      <c r="E162" s="39" t="str" cm="1">
        <f t="array" aca="1" ref="E162" ca="1">IF(INDIRECT(VLOOKUP(B162,B$14:C$44,2,FALSE)&amp;(9*A162+6))="","",
INDIRECT(VLOOKUP(B162,B$14:C$44,2,FALSE)&amp;(9*A162+6)))</f>
        <v/>
      </c>
      <c r="F162" s="39" t="str">
        <f t="shared" ca="1" si="41"/>
        <v/>
      </c>
      <c r="G162" s="48" t="str" cm="1">
        <f t="array" aca="1" ref="G162" ca="1">IF(F162="","",
IF(INDIRECT(VLOOKUP(B162,B$14:C$44,2,FALSE)&amp;(9*A162+8))="","",
INDIRECT(VLOOKUP(B162,B$14:C$44,2,FALSE)&amp;(9*A162+8))))</f>
        <v/>
      </c>
      <c r="H162" s="48" t="str" cm="1">
        <f t="array" aca="1" ref="H162" ca="1">IF(F162="","",
IF(INDIRECT(VLOOKUP(B162,B$14:C$44,2,FALSE)&amp;(9*A162+9))="","",
INDIRECT(VLOOKUP(B162,B$14:C$44,2,FALSE)&amp;(9*A162+9))))</f>
        <v/>
      </c>
      <c r="I162" s="43" t="str" cm="1">
        <f t="array" aca="1" ref="I162" ca="1">IF(F162="","",
IF(INDIRECT(VLOOKUP(B162,B$14:C$44,2,FALSE)&amp;(9*A162+10))="","",
INDIRECT(VLOOKUP(B162,B$14:C$44,2,FALSE)&amp;(9*A162+10))))</f>
        <v/>
      </c>
      <c r="J162" s="43" t="str" cm="1">
        <f t="array" aca="1" ref="J162" ca="1">IF(F162="","",
IF(INDIRECT(VLOOKUP(B162,B$14:C$44,2,FALSE)&amp;(9*A162+11))="","",
INDIRECT(VLOOKUP(B162,B$14:C$44,2,FALSE)&amp;(9*A162+11))))</f>
        <v/>
      </c>
      <c r="K162" s="46" t="str" cm="1">
        <f t="array" aca="1" ref="K162" ca="1">IF(F162="","",
IF(AND(OR(F162="土",F162="日"),J162="●"),"指定",
IF(INDIRECT(VLOOKUP(B162,B$14:C$44,2,FALSE)&amp;(9*A162+12))="","",
INDIRECT(VLOOKUP(B162,B$14:C$44,2,FALSE)&amp;(9*A162+12)))))</f>
        <v/>
      </c>
      <c r="L162" s="42" t="str">
        <f t="shared" ca="1" si="46"/>
        <v/>
      </c>
      <c r="M162" s="60" t="str">
        <f t="shared" ca="1" si="47"/>
        <v/>
      </c>
      <c r="N162" s="1" t="str">
        <f t="shared" ca="1" si="42"/>
        <v/>
      </c>
      <c r="O162" s="1" t="str">
        <f t="shared" ca="1" si="43"/>
        <v/>
      </c>
      <c r="Q162" s="28" t="s">
        <v>24</v>
      </c>
      <c r="R162" s="28">
        <f ca="1">COUNTIFS(N:N,R158,O:O,S158,H:H,"●")+COUNTIFS(N:N,R158,O:O,S158,H:H,"〇")</f>
        <v>0</v>
      </c>
      <c r="S162" s="28">
        <f ca="1">COUNTIFS(N:N,R158,O:O,S158,J:J,"●",L:L,"&lt;&gt;"&amp;"緊急")</f>
        <v>0</v>
      </c>
      <c r="U162" s="69"/>
      <c r="V162" s="3" t="s">
        <v>38</v>
      </c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5"/>
      <c r="BB162" s="3">
        <f ca="1">R162</f>
        <v>0</v>
      </c>
      <c r="BC162" s="71"/>
      <c r="BD162" s="73"/>
      <c r="BE162" s="99"/>
      <c r="BF162" s="84"/>
      <c r="BG162" s="82"/>
    </row>
    <row r="163" spans="1:59" ht="20.25" customHeight="1" thickTop="1" x14ac:dyDescent="0.4">
      <c r="A163" s="1">
        <f t="shared" si="48"/>
        <v>5</v>
      </c>
      <c r="B163" s="1">
        <f t="shared" si="49"/>
        <v>26</v>
      </c>
      <c r="E163" s="39" t="str" cm="1">
        <f t="array" aca="1" ref="E163" ca="1">IF(INDIRECT(VLOOKUP(B163,B$14:C$44,2,FALSE)&amp;(9*A163+6))="","",
INDIRECT(VLOOKUP(B163,B$14:C$44,2,FALSE)&amp;(9*A163+6)))</f>
        <v/>
      </c>
      <c r="F163" s="39" t="str">
        <f t="shared" ca="1" si="41"/>
        <v/>
      </c>
      <c r="G163" s="48" t="str" cm="1">
        <f t="array" aca="1" ref="G163" ca="1">IF(F163="","",
IF(INDIRECT(VLOOKUP(B163,B$14:C$44,2,FALSE)&amp;(9*A163+8))="","",
INDIRECT(VLOOKUP(B163,B$14:C$44,2,FALSE)&amp;(9*A163+8))))</f>
        <v/>
      </c>
      <c r="H163" s="48" t="str" cm="1">
        <f t="array" aca="1" ref="H163" ca="1">IF(F163="","",
IF(INDIRECT(VLOOKUP(B163,B$14:C$44,2,FALSE)&amp;(9*A163+9))="","",
INDIRECT(VLOOKUP(B163,B$14:C$44,2,FALSE)&amp;(9*A163+9))))</f>
        <v/>
      </c>
      <c r="I163" s="43" t="str" cm="1">
        <f t="array" aca="1" ref="I163" ca="1">IF(F163="","",
IF(INDIRECT(VLOOKUP(B163,B$14:C$44,2,FALSE)&amp;(9*A163+10))="","",
INDIRECT(VLOOKUP(B163,B$14:C$44,2,FALSE)&amp;(9*A163+10))))</f>
        <v/>
      </c>
      <c r="J163" s="43" t="str" cm="1">
        <f t="array" aca="1" ref="J163" ca="1">IF(F163="","",
IF(INDIRECT(VLOOKUP(B163,B$14:C$44,2,FALSE)&amp;(9*A163+11))="","",
INDIRECT(VLOOKUP(B163,B$14:C$44,2,FALSE)&amp;(9*A163+11))))</f>
        <v/>
      </c>
      <c r="K163" s="46" t="str" cm="1">
        <f t="array" aca="1" ref="K163" ca="1">IF(F163="","",
IF(AND(OR(F163="土",F163="日"),J163="●"),"指定",
IF(INDIRECT(VLOOKUP(B163,B$14:C$44,2,FALSE)&amp;(9*A163+12))="","",
INDIRECT(VLOOKUP(B163,B$14:C$44,2,FALSE)&amp;(9*A163+12)))))</f>
        <v/>
      </c>
      <c r="L163" s="42" t="str">
        <f t="shared" ca="1" si="46"/>
        <v/>
      </c>
      <c r="M163" s="60" t="str">
        <f t="shared" ca="1" si="47"/>
        <v/>
      </c>
      <c r="N163" s="1" t="str">
        <f t="shared" ca="1" si="42"/>
        <v/>
      </c>
      <c r="O163" s="1" t="str">
        <f t="shared" ca="1" si="43"/>
        <v/>
      </c>
      <c r="Q163" s="28" t="s">
        <v>3</v>
      </c>
      <c r="R163" s="30" t="str">
        <f ca="1">IF(AND(R161=0,R162=0),"対象外",
IF(R160=0,"対象外",
IF(AND(R160/R161&lt;0.285,R162&gt;=R160),"〇",
IF(R162/R161&gt;=0.285,"〇",
"×"))))</f>
        <v>対象外</v>
      </c>
      <c r="S163" s="30" t="str">
        <f ca="1">IF(AND(S161=0,S162=0),"対象外",
IF(S160=0,"対象外",
IF(AND(S160/S161&lt;0.285,S162&gt;=S160),"〇",
IF(S162/S161&gt;=0.285,"〇",
"×"))))</f>
        <v>対象外</v>
      </c>
      <c r="U163" s="68" t="s">
        <v>16</v>
      </c>
      <c r="V163" s="4" t="s">
        <v>36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52">
        <f ca="1">S161</f>
        <v>0</v>
      </c>
      <c r="BC163" s="70">
        <f ca="1">IFERROR(S162/S161,0)</f>
        <v>0</v>
      </c>
      <c r="BD163" s="72" t="str">
        <f ca="1">S163</f>
        <v>対象外</v>
      </c>
      <c r="BE163" s="100" t="str">
        <f ca="1">S165</f>
        <v>対象外</v>
      </c>
      <c r="BF163" s="85" t="str">
        <f ca="1">S164</f>
        <v>－</v>
      </c>
      <c r="BG163" s="74" t="s">
        <v>39</v>
      </c>
    </row>
    <row r="164" spans="1:59" ht="20.25" customHeight="1" thickBot="1" x14ac:dyDescent="0.45">
      <c r="A164" s="1">
        <f t="shared" si="48"/>
        <v>5</v>
      </c>
      <c r="B164" s="1">
        <f t="shared" si="49"/>
        <v>27</v>
      </c>
      <c r="E164" s="39" t="str" cm="1">
        <f t="array" aca="1" ref="E164" ca="1">IF(INDIRECT(VLOOKUP(B164,B$14:C$44,2,FALSE)&amp;(9*A164+6))="","",
INDIRECT(VLOOKUP(B164,B$14:C$44,2,FALSE)&amp;(9*A164+6)))</f>
        <v/>
      </c>
      <c r="F164" s="39" t="str">
        <f t="shared" ca="1" si="41"/>
        <v/>
      </c>
      <c r="G164" s="48" t="str" cm="1">
        <f t="array" aca="1" ref="G164" ca="1">IF(F164="","",
IF(INDIRECT(VLOOKUP(B164,B$14:C$44,2,FALSE)&amp;(9*A164+8))="","",
INDIRECT(VLOOKUP(B164,B$14:C$44,2,FALSE)&amp;(9*A164+8))))</f>
        <v/>
      </c>
      <c r="H164" s="48" t="str" cm="1">
        <f t="array" aca="1" ref="H164" ca="1">IF(F164="","",
IF(INDIRECT(VLOOKUP(B164,B$14:C$44,2,FALSE)&amp;(9*A164+9))="","",
INDIRECT(VLOOKUP(B164,B$14:C$44,2,FALSE)&amp;(9*A164+9))))</f>
        <v/>
      </c>
      <c r="I164" s="43" t="str" cm="1">
        <f t="array" aca="1" ref="I164" ca="1">IF(F164="","",
IF(INDIRECT(VLOOKUP(B164,B$14:C$44,2,FALSE)&amp;(9*A164+10))="","",
INDIRECT(VLOOKUP(B164,B$14:C$44,2,FALSE)&amp;(9*A164+10))))</f>
        <v/>
      </c>
      <c r="J164" s="43" t="str" cm="1">
        <f t="array" aca="1" ref="J164" ca="1">IF(F164="","",
IF(INDIRECT(VLOOKUP(B164,B$14:C$44,2,FALSE)&amp;(9*A164+11))="","",
INDIRECT(VLOOKUP(B164,B$14:C$44,2,FALSE)&amp;(9*A164+11))))</f>
        <v/>
      </c>
      <c r="K164" s="46" t="str" cm="1">
        <f t="array" aca="1" ref="K164" ca="1">IF(F164="","",
IF(AND(OR(F164="土",F164="日"),J164="●"),"指定",
IF(INDIRECT(VLOOKUP(B164,B$14:C$44,2,FALSE)&amp;(9*A164+12))="","",
INDIRECT(VLOOKUP(B164,B$14:C$44,2,FALSE)&amp;(9*A164+12)))))</f>
        <v/>
      </c>
      <c r="L164" s="42" t="str">
        <f t="shared" ca="1" si="46"/>
        <v/>
      </c>
      <c r="M164" s="60" t="str">
        <f t="shared" ca="1" si="47"/>
        <v/>
      </c>
      <c r="N164" s="1" t="str">
        <f t="shared" ca="1" si="42"/>
        <v/>
      </c>
      <c r="O164" s="1" t="str">
        <f t="shared" ca="1" si="43"/>
        <v/>
      </c>
      <c r="Q164" s="28" t="s">
        <v>40</v>
      </c>
      <c r="R164" s="30"/>
      <c r="S164" s="30" t="str">
        <f ca="1">IF(S163="対象外","－",
IF(S163="×","×",
IF(COUNTIFS(N:N,R158,O:O,S158,F:F,"土",I:I,"〇")+COUNTIFS(N:N,R158,O:O,S158,F:F,"日",I:I,"〇")=COUNTIFS(N:N,R158,O:O,S158,F:F,"土",I:I,"〇",J:J,"●",K:K,"&lt;&gt;"&amp;"事前")+COUNTIFS(N:N,R158,O:O,S158,F:F,"日",I:I,"〇",J:J,"●",K:K,"&lt;&gt;"&amp;"事前")+COUNTIFS(N:N,R158,O:O,S158,F:F,"土",I:I,"〇",J:J,"",K:K,"事前",M:M,"適")+COUNTIFS(N:N,R158,O:O,S158,F:F,"日",I:I,"〇",J:J,"",K:K,"事前",M:M,"適"),"〇",
"×")))</f>
        <v>－</v>
      </c>
      <c r="U164" s="69"/>
      <c r="V164" s="3" t="s">
        <v>38</v>
      </c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5"/>
      <c r="BB164" s="3">
        <f ca="1">S162</f>
        <v>0</v>
      </c>
      <c r="BC164" s="71"/>
      <c r="BD164" s="73"/>
      <c r="BE164" s="101"/>
      <c r="BF164" s="86"/>
      <c r="BG164" s="75"/>
    </row>
    <row r="165" spans="1:59" ht="42" customHeight="1" thickTop="1" thickBot="1" x14ac:dyDescent="0.45">
      <c r="A165" s="1">
        <f t="shared" si="48"/>
        <v>5</v>
      </c>
      <c r="B165" s="1">
        <f t="shared" si="49"/>
        <v>28</v>
      </c>
      <c r="E165" s="39" t="str" cm="1">
        <f t="array" aca="1" ref="E165" ca="1">IF(INDIRECT(VLOOKUP(B165,B$14:C$44,2,FALSE)&amp;(9*A165+6))="","",
INDIRECT(VLOOKUP(B165,B$14:C$44,2,FALSE)&amp;(9*A165+6)))</f>
        <v/>
      </c>
      <c r="F165" s="39" t="str">
        <f t="shared" ca="1" si="41"/>
        <v/>
      </c>
      <c r="G165" s="48" t="str" cm="1">
        <f t="array" aca="1" ref="G165" ca="1">IF(F165="","",
IF(INDIRECT(VLOOKUP(B165,B$14:C$44,2,FALSE)&amp;(9*A165+8))="","",
INDIRECT(VLOOKUP(B165,B$14:C$44,2,FALSE)&amp;(9*A165+8))))</f>
        <v/>
      </c>
      <c r="H165" s="48" t="str" cm="1">
        <f t="array" aca="1" ref="H165" ca="1">IF(F165="","",
IF(INDIRECT(VLOOKUP(B165,B$14:C$44,2,FALSE)&amp;(9*A165+9))="","",
INDIRECT(VLOOKUP(B165,B$14:C$44,2,FALSE)&amp;(9*A165+9))))</f>
        <v/>
      </c>
      <c r="I165" s="43" t="str" cm="1">
        <f t="array" aca="1" ref="I165" ca="1">IF(F165="","",
IF(INDIRECT(VLOOKUP(B165,B$14:C$44,2,FALSE)&amp;(9*A165+10))="","",
INDIRECT(VLOOKUP(B165,B$14:C$44,2,FALSE)&amp;(9*A165+10))))</f>
        <v/>
      </c>
      <c r="J165" s="43" t="str" cm="1">
        <f t="array" aca="1" ref="J165" ca="1">IF(F165="","",
IF(INDIRECT(VLOOKUP(B165,B$14:C$44,2,FALSE)&amp;(9*A165+11))="","",
INDIRECT(VLOOKUP(B165,B$14:C$44,2,FALSE)&amp;(9*A165+11))))</f>
        <v/>
      </c>
      <c r="K165" s="46" t="str" cm="1">
        <f t="array" aca="1" ref="K165" ca="1">IF(F165="","",
IF(AND(OR(F165="土",F165="日"),J165="●"),"指定",
IF(INDIRECT(VLOOKUP(B165,B$14:C$44,2,FALSE)&amp;(9*A165+12))="","",
INDIRECT(VLOOKUP(B165,B$14:C$44,2,FALSE)&amp;(9*A165+12)))))</f>
        <v/>
      </c>
      <c r="L165" s="42" t="str">
        <f t="shared" ca="1" si="46"/>
        <v/>
      </c>
      <c r="M165" s="60" t="str">
        <f t="shared" ca="1" si="47"/>
        <v/>
      </c>
      <c r="N165" s="1" t="str">
        <f t="shared" ca="1" si="42"/>
        <v/>
      </c>
      <c r="O165" s="1" t="str">
        <f t="shared" ca="1" si="43"/>
        <v/>
      </c>
      <c r="Q165" s="31" t="s">
        <v>41</v>
      </c>
      <c r="S165" s="51" t="str">
        <f ca="1">IF(S163="対象外","対象外",S164)</f>
        <v>対象外</v>
      </c>
      <c r="U165" s="13" t="s">
        <v>25</v>
      </c>
      <c r="V165" s="10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32"/>
      <c r="BB165" s="14"/>
      <c r="BC165" s="15"/>
      <c r="BD165" s="15"/>
      <c r="BE165" s="15"/>
      <c r="BF165" s="16"/>
      <c r="BG165" s="53" t="s">
        <v>42</v>
      </c>
    </row>
    <row r="166" spans="1:59" ht="20.25" customHeight="1" x14ac:dyDescent="0.4">
      <c r="A166" s="1">
        <f t="shared" si="48"/>
        <v>5</v>
      </c>
      <c r="B166" s="1">
        <f t="shared" si="49"/>
        <v>29</v>
      </c>
      <c r="E166" s="39" t="str" cm="1">
        <f t="array" aca="1" ref="E166" ca="1">IF(INDIRECT(VLOOKUP(B166,B$14:C$44,2,FALSE)&amp;(9*A166+6))="","",
INDIRECT(VLOOKUP(B166,B$14:C$44,2,FALSE)&amp;(9*A166+6)))</f>
        <v/>
      </c>
      <c r="F166" s="39" t="str">
        <f t="shared" ca="1" si="41"/>
        <v/>
      </c>
      <c r="G166" s="48" t="str" cm="1">
        <f t="array" aca="1" ref="G166" ca="1">IF(F166="","",
IF(INDIRECT(VLOOKUP(B166,B$14:C$44,2,FALSE)&amp;(9*A166+8))="","",
INDIRECT(VLOOKUP(B166,B$14:C$44,2,FALSE)&amp;(9*A166+8))))</f>
        <v/>
      </c>
      <c r="H166" s="48" t="str" cm="1">
        <f t="array" aca="1" ref="H166" ca="1">IF(F166="","",
IF(INDIRECT(VLOOKUP(B166,B$14:C$44,2,FALSE)&amp;(9*A166+9))="","",
INDIRECT(VLOOKUP(B166,B$14:C$44,2,FALSE)&amp;(9*A166+9))))</f>
        <v/>
      </c>
      <c r="I166" s="43" t="str" cm="1">
        <f t="array" aca="1" ref="I166" ca="1">IF(F166="","",
IF(INDIRECT(VLOOKUP(B166,B$14:C$44,2,FALSE)&amp;(9*A166+10))="","",
INDIRECT(VLOOKUP(B166,B$14:C$44,2,FALSE)&amp;(9*A166+10))))</f>
        <v/>
      </c>
      <c r="J166" s="43" t="str" cm="1">
        <f t="array" aca="1" ref="J166" ca="1">IF(F166="","",
IF(INDIRECT(VLOOKUP(B166,B$14:C$44,2,FALSE)&amp;(9*A166+11))="","",
INDIRECT(VLOOKUP(B166,B$14:C$44,2,FALSE)&amp;(9*A166+11))))</f>
        <v/>
      </c>
      <c r="K166" s="46" t="str" cm="1">
        <f t="array" aca="1" ref="K166" ca="1">IF(F166="","",
IF(AND(OR(F166="土",F166="日"),J166="●"),"指定",
IF(INDIRECT(VLOOKUP(B166,B$14:C$44,2,FALSE)&amp;(9*A166+12))="","",
INDIRECT(VLOOKUP(B166,B$14:C$44,2,FALSE)&amp;(9*A166+12)))))</f>
        <v/>
      </c>
      <c r="L166" s="42" t="str">
        <f t="shared" ca="1" si="46"/>
        <v/>
      </c>
      <c r="M166" s="60" t="str">
        <f t="shared" ca="1" si="47"/>
        <v/>
      </c>
      <c r="N166" s="1" t="str">
        <f t="shared" ca="1" si="42"/>
        <v/>
      </c>
      <c r="O166" s="1" t="str">
        <f t="shared" ca="1" si="43"/>
        <v/>
      </c>
    </row>
    <row r="167" spans="1:59" ht="20.25" customHeight="1" thickBot="1" x14ac:dyDescent="0.45">
      <c r="A167" s="1">
        <f t="shared" si="48"/>
        <v>5</v>
      </c>
      <c r="B167" s="1">
        <f t="shared" si="49"/>
        <v>30</v>
      </c>
      <c r="E167" s="39" t="str" cm="1">
        <f t="array" aca="1" ref="E167" ca="1">IF(INDIRECT(VLOOKUP(B167,B$14:C$44,2,FALSE)&amp;(9*A167+6))="","",
INDIRECT(VLOOKUP(B167,B$14:C$44,2,FALSE)&amp;(9*A167+6)))</f>
        <v/>
      </c>
      <c r="F167" s="39" t="str">
        <f t="shared" ca="1" si="41"/>
        <v/>
      </c>
      <c r="G167" s="48" t="str" cm="1">
        <f t="array" aca="1" ref="G167" ca="1">IF(F167="","",
IF(INDIRECT(VLOOKUP(B167,B$14:C$44,2,FALSE)&amp;(9*A167+8))="","",
INDIRECT(VLOOKUP(B167,B$14:C$44,2,FALSE)&amp;(9*A167+8))))</f>
        <v/>
      </c>
      <c r="H167" s="48" t="str" cm="1">
        <f t="array" aca="1" ref="H167" ca="1">IF(F167="","",
IF(INDIRECT(VLOOKUP(B167,B$14:C$44,2,FALSE)&amp;(9*A167+9))="","",
INDIRECT(VLOOKUP(B167,B$14:C$44,2,FALSE)&amp;(9*A167+9))))</f>
        <v/>
      </c>
      <c r="I167" s="43" t="str" cm="1">
        <f t="array" aca="1" ref="I167" ca="1">IF(F167="","",
IF(INDIRECT(VLOOKUP(B167,B$14:C$44,2,FALSE)&amp;(9*A167+10))="","",
INDIRECT(VLOOKUP(B167,B$14:C$44,2,FALSE)&amp;(9*A167+10))))</f>
        <v/>
      </c>
      <c r="J167" s="43" t="str" cm="1">
        <f t="array" aca="1" ref="J167" ca="1">IF(F167="","",
IF(INDIRECT(VLOOKUP(B167,B$14:C$44,2,FALSE)&amp;(9*A167+11))="","",
INDIRECT(VLOOKUP(B167,B$14:C$44,2,FALSE)&amp;(9*A167+11))))</f>
        <v/>
      </c>
      <c r="K167" s="46" t="str" cm="1">
        <f t="array" aca="1" ref="K167" ca="1">IF(F167="","",
IF(AND(OR(F167="土",F167="日"),J167="●"),"指定",
IF(INDIRECT(VLOOKUP(B167,B$14:C$44,2,FALSE)&amp;(9*A167+12))="","",
INDIRECT(VLOOKUP(B167,B$14:C$44,2,FALSE)&amp;(9*A167+12)))))</f>
        <v/>
      </c>
      <c r="L167" s="42" t="str">
        <f t="shared" ca="1" si="46"/>
        <v/>
      </c>
      <c r="M167" s="60" t="str">
        <f t="shared" ca="1" si="47"/>
        <v/>
      </c>
      <c r="N167" s="1" t="str">
        <f t="shared" ca="1" si="42"/>
        <v/>
      </c>
      <c r="O167" s="1" t="str">
        <f t="shared" ca="1" si="43"/>
        <v/>
      </c>
      <c r="Q167" s="28" t="s">
        <v>30</v>
      </c>
      <c r="R167" s="28" t="str">
        <f>IF(R158="","",
IF(S167=1,R158+1,R158))</f>
        <v/>
      </c>
      <c r="S167" s="51" t="str">
        <f>IF(S158="","",
IF(S158=12,1,S158+1))</f>
        <v/>
      </c>
      <c r="U167" s="38" t="str">
        <f>IF(R167="","",
DATE(R167,S167,1))</f>
        <v/>
      </c>
      <c r="W167" s="2"/>
    </row>
    <row r="168" spans="1:59" ht="20.25" customHeight="1" x14ac:dyDescent="0.4">
      <c r="A168" s="1">
        <f t="shared" si="48"/>
        <v>5</v>
      </c>
      <c r="B168" s="1">
        <f t="shared" si="49"/>
        <v>31</v>
      </c>
      <c r="E168" s="39" t="str" cm="1">
        <f t="array" aca="1" ref="E168" ca="1">IF(INDIRECT(VLOOKUP(B168,B$14:C$44,2,FALSE)&amp;(9*A168+6))="","",
INDIRECT(VLOOKUP(B168,B$14:C$44,2,FALSE)&amp;(9*A168+6)))</f>
        <v/>
      </c>
      <c r="F168" s="39" t="str">
        <f t="shared" ca="1" si="41"/>
        <v/>
      </c>
      <c r="G168" s="48" t="str" cm="1">
        <f t="array" aca="1" ref="G168" ca="1">IF(F168="","",
IF(INDIRECT(VLOOKUP(B168,B$14:C$44,2,FALSE)&amp;(9*A168+8))="","",
INDIRECT(VLOOKUP(B168,B$14:C$44,2,FALSE)&amp;(9*A168+8))))</f>
        <v/>
      </c>
      <c r="H168" s="48" t="str" cm="1">
        <f t="array" aca="1" ref="H168" ca="1">IF(F168="","",
IF(INDIRECT(VLOOKUP(B168,B$14:C$44,2,FALSE)&amp;(9*A168+9))="","",
INDIRECT(VLOOKUP(B168,B$14:C$44,2,FALSE)&amp;(9*A168+9))))</f>
        <v/>
      </c>
      <c r="I168" s="43" t="str" cm="1">
        <f t="array" aca="1" ref="I168" ca="1">IF(F168="","",
IF(INDIRECT(VLOOKUP(B168,B$14:C$44,2,FALSE)&amp;(9*A168+10))="","",
INDIRECT(VLOOKUP(B168,B$14:C$44,2,FALSE)&amp;(9*A168+10))))</f>
        <v/>
      </c>
      <c r="J168" s="43" t="str" cm="1">
        <f t="array" aca="1" ref="J168" ca="1">IF(F168="","",
IF(INDIRECT(VLOOKUP(B168,B$14:C$44,2,FALSE)&amp;(9*A168+11))="","",
INDIRECT(VLOOKUP(B168,B$14:C$44,2,FALSE)&amp;(9*A168+11))))</f>
        <v/>
      </c>
      <c r="K168" s="46" t="str" cm="1">
        <f t="array" aca="1" ref="K168" ca="1">IF(F168="","",
IF(AND(OR(F168="土",F168="日"),J168="●"),"指定",
IF(INDIRECT(VLOOKUP(B168,B$14:C$44,2,FALSE)&amp;(9*A168+12))="","",
INDIRECT(VLOOKUP(B168,B$14:C$44,2,FALSE)&amp;(9*A168+12)))))</f>
        <v/>
      </c>
      <c r="L168" s="42" t="str">
        <f t="shared" ca="1" si="46"/>
        <v/>
      </c>
      <c r="M168" s="60" t="str">
        <f t="shared" ca="1" si="47"/>
        <v/>
      </c>
      <c r="N168" s="1" t="str">
        <f t="shared" ca="1" si="42"/>
        <v/>
      </c>
      <c r="O168" s="1" t="str">
        <f t="shared" ca="1" si="43"/>
        <v/>
      </c>
      <c r="U168" s="87"/>
      <c r="V168" s="88"/>
      <c r="W168" s="6" t="str">
        <f>IF($R167="","",DATE($R167,$S167,1))</f>
        <v/>
      </c>
      <c r="X168" s="6" t="str">
        <f>IF($R167="","",DATE($R167,$S167,2))</f>
        <v/>
      </c>
      <c r="Y168" s="6" t="str">
        <f>IF($R167="","",DATE($R167,$S167,3))</f>
        <v/>
      </c>
      <c r="Z168" s="6" t="str">
        <f>IF($R167="","",DATE($R167,$S167,4))</f>
        <v/>
      </c>
      <c r="AA168" s="6" t="str">
        <f>IF($R167="","",DATE($R167,$S167,5))</f>
        <v/>
      </c>
      <c r="AB168" s="6" t="str">
        <f>IF($R167="","",DATE($R167,$S167,6))</f>
        <v/>
      </c>
      <c r="AC168" s="6" t="str">
        <f>IF($R167="","",DATE($R167,$S167,7))</f>
        <v/>
      </c>
      <c r="AD168" s="6" t="str">
        <f>IF($R167="","",DATE($R167,$S167,8))</f>
        <v/>
      </c>
      <c r="AE168" s="6" t="str">
        <f>IF($R167="","",DATE($R167,$S167,9))</f>
        <v/>
      </c>
      <c r="AF168" s="6" t="str">
        <f>IF($R167="","",DATE($R167,$S167,10))</f>
        <v/>
      </c>
      <c r="AG168" s="6" t="str">
        <f>IF($R167="","",DATE($R167,$S167,11))</f>
        <v/>
      </c>
      <c r="AH168" s="6" t="str">
        <f>IF($R167="","",DATE($R167,$S167,12))</f>
        <v/>
      </c>
      <c r="AI168" s="6" t="str">
        <f>IF($R167="","",DATE($R167,$S167,13))</f>
        <v/>
      </c>
      <c r="AJ168" s="6" t="str">
        <f>IF($R167="","",DATE($R167,$S167,14))</f>
        <v/>
      </c>
      <c r="AK168" s="6" t="str">
        <f>IF($R167="","",DATE($R167,$S167,15))</f>
        <v/>
      </c>
      <c r="AL168" s="6" t="str">
        <f>IF($R167="","",DATE($R167,$S167,16))</f>
        <v/>
      </c>
      <c r="AM168" s="6" t="str">
        <f>IF($R167="","",DATE($R167,$S167,17))</f>
        <v/>
      </c>
      <c r="AN168" s="6" t="str">
        <f>IF($R167="","",DATE($R167,$S167,18))</f>
        <v/>
      </c>
      <c r="AO168" s="6" t="str">
        <f>IF($R167="","",DATE($R167,$S167,19))</f>
        <v/>
      </c>
      <c r="AP168" s="6" t="str">
        <f>IF($R167="","",DATE($R167,$S167,20))</f>
        <v/>
      </c>
      <c r="AQ168" s="6" t="str">
        <f>IF($R167="","",DATE($R167,$S167,21))</f>
        <v/>
      </c>
      <c r="AR168" s="6" t="str">
        <f>IF($R167="","",DATE($R167,$S167,22))</f>
        <v/>
      </c>
      <c r="AS168" s="6" t="str">
        <f>IF($R167="","",DATE($R167,$S167,23))</f>
        <v/>
      </c>
      <c r="AT168" s="6" t="str">
        <f>IF($R167="","",DATE($R167,$S167,24))</f>
        <v/>
      </c>
      <c r="AU168" s="6" t="str">
        <f>IF($R167="","",DATE($R167,$S167,25))</f>
        <v/>
      </c>
      <c r="AV168" s="6" t="str">
        <f>IF($R167="","",DATE($R167,$S167,26))</f>
        <v/>
      </c>
      <c r="AW168" s="6" t="str">
        <f>IF($R167="","",DATE($R167,$S167,27))</f>
        <v/>
      </c>
      <c r="AX168" s="6" t="str">
        <f>IF($R167="","",DATE($R167,$S167,28))</f>
        <v/>
      </c>
      <c r="AY168" s="6" t="str">
        <f>IF($R167="","",IF(MONTH(DATE($R167,$S167,29))=$S167,DATE($R167,$S167,29),""))</f>
        <v/>
      </c>
      <c r="AZ168" s="6" t="str">
        <f>IF($R167="","",IF(MONTH(DATE($R167,$S167,30))=$S167,DATE($R167,$S167,30),""))</f>
        <v/>
      </c>
      <c r="BA168" s="6" t="str">
        <f>IF($R167="","",IF(MONTH(DATE($R167,$S167,31))=$S167,DATE($R167,$S167,31),""))</f>
        <v/>
      </c>
      <c r="BB168" s="91" t="s">
        <v>19</v>
      </c>
      <c r="BC168" s="91" t="s">
        <v>31</v>
      </c>
      <c r="BD168" s="93" t="s">
        <v>32</v>
      </c>
      <c r="BE168" s="96" t="s">
        <v>33</v>
      </c>
      <c r="BF168" s="94" t="s">
        <v>34</v>
      </c>
      <c r="BG168" s="76" t="s">
        <v>25</v>
      </c>
    </row>
    <row r="169" spans="1:59" ht="20.25" customHeight="1" thickBot="1" x14ac:dyDescent="0.45">
      <c r="A169" s="1">
        <f t="shared" si="48"/>
        <v>6</v>
      </c>
      <c r="B169" s="1">
        <f t="shared" si="49"/>
        <v>1</v>
      </c>
      <c r="E169" s="39" t="str" cm="1">
        <f t="array" aca="1" ref="E169" ca="1">IF(INDIRECT(VLOOKUP(B169,B$14:C$44,2,FALSE)&amp;(9*A169+6))="","",
INDIRECT(VLOOKUP(B169,B$14:C$44,2,FALSE)&amp;(9*A169+6)))</f>
        <v/>
      </c>
      <c r="F169" s="39" t="str">
        <f t="shared" ca="1" si="41"/>
        <v/>
      </c>
      <c r="G169" s="48" t="str" cm="1">
        <f t="array" aca="1" ref="G169" ca="1">IF(F169="","",
IF(INDIRECT(VLOOKUP(B169,B$14:C$44,2,FALSE)&amp;(9*A169+8))="","",
INDIRECT(VLOOKUP(B169,B$14:C$44,2,FALSE)&amp;(9*A169+8))))</f>
        <v/>
      </c>
      <c r="H169" s="48" t="str" cm="1">
        <f t="array" aca="1" ref="H169" ca="1">IF(F169="","",
IF(INDIRECT(VLOOKUP(B169,B$14:C$44,2,FALSE)&amp;(9*A169+9))="","",
INDIRECT(VLOOKUP(B169,B$14:C$44,2,FALSE)&amp;(9*A169+9))))</f>
        <v/>
      </c>
      <c r="I169" s="43" t="str" cm="1">
        <f t="array" aca="1" ref="I169" ca="1">IF(F169="","",
IF(INDIRECT(VLOOKUP(B169,B$14:C$44,2,FALSE)&amp;(9*A169+10))="","",
INDIRECT(VLOOKUP(B169,B$14:C$44,2,FALSE)&amp;(9*A169+10))))</f>
        <v/>
      </c>
      <c r="J169" s="43" t="str" cm="1">
        <f t="array" aca="1" ref="J169" ca="1">IF(F169="","",
IF(INDIRECT(VLOOKUP(B169,B$14:C$44,2,FALSE)&amp;(9*A169+11))="","",
INDIRECT(VLOOKUP(B169,B$14:C$44,2,FALSE)&amp;(9*A169+11))))</f>
        <v/>
      </c>
      <c r="K169" s="46" t="str" cm="1">
        <f t="array" aca="1" ref="K169" ca="1">IF(F169="","",
IF(AND(OR(F169="土",F169="日"),J169="●"),"指定",
IF(INDIRECT(VLOOKUP(B169,B$14:C$44,2,FALSE)&amp;(9*A169+12))="","",
INDIRECT(VLOOKUP(B169,B$14:C$44,2,FALSE)&amp;(9*A169+12)))))</f>
        <v/>
      </c>
      <c r="L169" s="42" t="str">
        <f t="shared" ca="1" si="46"/>
        <v/>
      </c>
      <c r="M169" s="60" t="str">
        <f t="shared" ca="1" si="47"/>
        <v/>
      </c>
      <c r="N169" s="1" t="str">
        <f t="shared" ca="1" si="42"/>
        <v/>
      </c>
      <c r="O169" s="1" t="str">
        <f t="shared" ca="1" si="43"/>
        <v/>
      </c>
      <c r="Q169" s="28" t="s">
        <v>35</v>
      </c>
      <c r="R169" s="28">
        <f ca="1">COUNTIFS(N:N,R167,O:O,S167,F:F,"土",G:G,"〇")+COUNTIFS(N:N,R167,O:O,S167,F:F,"日",G:G,"〇")</f>
        <v>0</v>
      </c>
      <c r="S169" s="28">
        <f ca="1">COUNTIFS(N:N,R167,O:O,S167,F:F,"土",I:I,"〇",L:L,"&lt;&gt;"&amp;"緊急")+COUNTIFS(N:N,R167,O:O,S167,F:F,"日",I:I,"〇",L:L,"&lt;&gt;"&amp;"緊急")</f>
        <v>0</v>
      </c>
      <c r="U169" s="89"/>
      <c r="V169" s="90"/>
      <c r="W169" s="9" t="str">
        <f>IFERROR(IF(WEEKDAY(W168,1)=1,"日",IF(WEEKDAY(W168,1)=2,"月",IF(WEEKDAY(W168,1)=3,"火",IF(WEEKDAY(W168,1)=4,"水",IF(WEEKDAY(W168,1)=5,"木",IF(WEEKDAY(W168,1)=6,"金","土")))))),"")</f>
        <v/>
      </c>
      <c r="X169" s="9" t="str">
        <f t="shared" ref="X169:AD169" si="54">IFERROR(IF(WEEKDAY(X168,1)=1,"日",IF(WEEKDAY(X168,1)=2,"月",IF(WEEKDAY(X168,1)=3,"火",IF(WEEKDAY(X168,1)=4,"水",IF(WEEKDAY(X168,1)=5,"木",IF(WEEKDAY(X168,1)=6,"金","土")))))),"")</f>
        <v/>
      </c>
      <c r="Y169" s="9" t="str">
        <f t="shared" si="54"/>
        <v/>
      </c>
      <c r="Z169" s="9" t="str">
        <f t="shared" si="54"/>
        <v/>
      </c>
      <c r="AA169" s="9" t="str">
        <f t="shared" si="54"/>
        <v/>
      </c>
      <c r="AB169" s="9" t="str">
        <f t="shared" si="54"/>
        <v/>
      </c>
      <c r="AC169" s="9" t="str">
        <f t="shared" si="54"/>
        <v/>
      </c>
      <c r="AD169" s="9" t="str">
        <f t="shared" si="54"/>
        <v/>
      </c>
      <c r="AE169" s="9" t="str">
        <f>IFERROR(IF(WEEKDAY(AE168,1)=1,"日",IF(WEEKDAY(AE168,1)=2,"月",IF(WEEKDAY(AE168,1)=3,"火",IF(WEEKDAY(AE168,1)=4,"水",IF(WEEKDAY(AE168,1)=5,"木",IF(WEEKDAY(AE168,1)=6,"金","土")))))),"")</f>
        <v/>
      </c>
      <c r="AF169" s="9" t="str">
        <f t="shared" ref="AF169:BA169" si="55">IFERROR(IF(WEEKDAY(AF168,1)=1,"日",IF(WEEKDAY(AF168,1)=2,"月",IF(WEEKDAY(AF168,1)=3,"火",IF(WEEKDAY(AF168,1)=4,"水",IF(WEEKDAY(AF168,1)=5,"木",IF(WEEKDAY(AF168,1)=6,"金","土")))))),"")</f>
        <v/>
      </c>
      <c r="AG169" s="9" t="str">
        <f t="shared" si="55"/>
        <v/>
      </c>
      <c r="AH169" s="9" t="str">
        <f t="shared" si="55"/>
        <v/>
      </c>
      <c r="AI169" s="9" t="str">
        <f t="shared" si="55"/>
        <v/>
      </c>
      <c r="AJ169" s="9" t="str">
        <f t="shared" si="55"/>
        <v/>
      </c>
      <c r="AK169" s="9" t="str">
        <f t="shared" si="55"/>
        <v/>
      </c>
      <c r="AL169" s="9" t="str">
        <f t="shared" si="55"/>
        <v/>
      </c>
      <c r="AM169" s="9" t="str">
        <f t="shared" si="55"/>
        <v/>
      </c>
      <c r="AN169" s="9" t="str">
        <f t="shared" si="55"/>
        <v/>
      </c>
      <c r="AO169" s="9" t="str">
        <f t="shared" si="55"/>
        <v/>
      </c>
      <c r="AP169" s="9" t="str">
        <f t="shared" si="55"/>
        <v/>
      </c>
      <c r="AQ169" s="9" t="str">
        <f t="shared" si="55"/>
        <v/>
      </c>
      <c r="AR169" s="9" t="str">
        <f t="shared" si="55"/>
        <v/>
      </c>
      <c r="AS169" s="9" t="str">
        <f t="shared" si="55"/>
        <v/>
      </c>
      <c r="AT169" s="9" t="str">
        <f t="shared" si="55"/>
        <v/>
      </c>
      <c r="AU169" s="9" t="str">
        <f t="shared" si="55"/>
        <v/>
      </c>
      <c r="AV169" s="9" t="str">
        <f t="shared" si="55"/>
        <v/>
      </c>
      <c r="AW169" s="9" t="str">
        <f t="shared" si="55"/>
        <v/>
      </c>
      <c r="AX169" s="9" t="str">
        <f t="shared" si="55"/>
        <v/>
      </c>
      <c r="AY169" s="9" t="str">
        <f t="shared" si="55"/>
        <v/>
      </c>
      <c r="AZ169" s="9" t="str">
        <f t="shared" si="55"/>
        <v/>
      </c>
      <c r="BA169" s="9" t="str">
        <f t="shared" si="55"/>
        <v/>
      </c>
      <c r="BB169" s="92"/>
      <c r="BC169" s="92"/>
      <c r="BD169" s="92"/>
      <c r="BE169" s="97"/>
      <c r="BF169" s="95"/>
      <c r="BG169" s="77"/>
    </row>
    <row r="170" spans="1:59" ht="20.25" customHeight="1" x14ac:dyDescent="0.4">
      <c r="A170" s="1">
        <f t="shared" si="48"/>
        <v>6</v>
      </c>
      <c r="B170" s="1">
        <f t="shared" si="49"/>
        <v>2</v>
      </c>
      <c r="E170" s="39" t="str" cm="1">
        <f t="array" aca="1" ref="E170" ca="1">IF(INDIRECT(VLOOKUP(B170,B$14:C$44,2,FALSE)&amp;(9*A170+6))="","",
INDIRECT(VLOOKUP(B170,B$14:C$44,2,FALSE)&amp;(9*A170+6)))</f>
        <v/>
      </c>
      <c r="F170" s="39" t="str">
        <f t="shared" ca="1" si="41"/>
        <v/>
      </c>
      <c r="G170" s="48" t="str" cm="1">
        <f t="array" aca="1" ref="G170" ca="1">IF(F170="","",
IF(INDIRECT(VLOOKUP(B170,B$14:C$44,2,FALSE)&amp;(9*A170+8))="","",
INDIRECT(VLOOKUP(B170,B$14:C$44,2,FALSE)&amp;(9*A170+8))))</f>
        <v/>
      </c>
      <c r="H170" s="48" t="str" cm="1">
        <f t="array" aca="1" ref="H170" ca="1">IF(F170="","",
IF(INDIRECT(VLOOKUP(B170,B$14:C$44,2,FALSE)&amp;(9*A170+9))="","",
INDIRECT(VLOOKUP(B170,B$14:C$44,2,FALSE)&amp;(9*A170+9))))</f>
        <v/>
      </c>
      <c r="I170" s="43" t="str" cm="1">
        <f t="array" aca="1" ref="I170" ca="1">IF(F170="","",
IF(INDIRECT(VLOOKUP(B170,B$14:C$44,2,FALSE)&amp;(9*A170+10))="","",
INDIRECT(VLOOKUP(B170,B$14:C$44,2,FALSE)&amp;(9*A170+10))))</f>
        <v/>
      </c>
      <c r="J170" s="43" t="str" cm="1">
        <f t="array" aca="1" ref="J170" ca="1">IF(F170="","",
IF(INDIRECT(VLOOKUP(B170,B$14:C$44,2,FALSE)&amp;(9*A170+11))="","",
INDIRECT(VLOOKUP(B170,B$14:C$44,2,FALSE)&amp;(9*A170+11))))</f>
        <v/>
      </c>
      <c r="K170" s="46" t="str" cm="1">
        <f t="array" aca="1" ref="K170" ca="1">IF(F170="","",
IF(AND(OR(F170="土",F170="日"),J170="●"),"指定",
IF(INDIRECT(VLOOKUP(B170,B$14:C$44,2,FALSE)&amp;(9*A170+12))="","",
INDIRECT(VLOOKUP(B170,B$14:C$44,2,FALSE)&amp;(9*A170+12)))))</f>
        <v/>
      </c>
      <c r="L170" s="42" t="str">
        <f t="shared" ca="1" si="46"/>
        <v/>
      </c>
      <c r="M170" s="60" t="str">
        <f t="shared" ca="1" si="47"/>
        <v/>
      </c>
      <c r="N170" s="1" t="str">
        <f t="shared" ca="1" si="42"/>
        <v/>
      </c>
      <c r="O170" s="1" t="str">
        <f t="shared" ca="1" si="43"/>
        <v/>
      </c>
      <c r="Q170" s="28" t="s">
        <v>23</v>
      </c>
      <c r="R170" s="54">
        <f ca="1">COUNTIFS(N:N,R167,O:O,S167,G:G,"〇")</f>
        <v>0</v>
      </c>
      <c r="S170" s="54">
        <f ca="1">COUNTIFS(N:N,R167,O:O,S167,I:I,"〇",L:L,"&lt;&gt;"&amp;"緊急")</f>
        <v>0</v>
      </c>
      <c r="U170" s="78" t="s">
        <v>15</v>
      </c>
      <c r="V170" s="8" t="s">
        <v>36</v>
      </c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6">
        <f ca="1">R170</f>
        <v>0</v>
      </c>
      <c r="BC170" s="79">
        <f ca="1">IFERROR(R171/R170,0)</f>
        <v>0</v>
      </c>
      <c r="BD170" s="80" t="str">
        <f ca="1">R172</f>
        <v>対象外</v>
      </c>
      <c r="BE170" s="98"/>
      <c r="BF170" s="83"/>
      <c r="BG170" s="81" t="s">
        <v>37</v>
      </c>
    </row>
    <row r="171" spans="1:59" ht="20.25" customHeight="1" thickBot="1" x14ac:dyDescent="0.45">
      <c r="A171" s="1">
        <f t="shared" si="48"/>
        <v>6</v>
      </c>
      <c r="B171" s="1">
        <f t="shared" si="49"/>
        <v>3</v>
      </c>
      <c r="E171" s="39" t="str" cm="1">
        <f t="array" aca="1" ref="E171" ca="1">IF(INDIRECT(VLOOKUP(B171,B$14:C$44,2,FALSE)&amp;(9*A171+6))="","",
INDIRECT(VLOOKUP(B171,B$14:C$44,2,FALSE)&amp;(9*A171+6)))</f>
        <v/>
      </c>
      <c r="F171" s="39" t="str">
        <f t="shared" ca="1" si="41"/>
        <v/>
      </c>
      <c r="G171" s="48" t="str" cm="1">
        <f t="array" aca="1" ref="G171" ca="1">IF(F171="","",
IF(INDIRECT(VLOOKUP(B171,B$14:C$44,2,FALSE)&amp;(9*A171+8))="","",
INDIRECT(VLOOKUP(B171,B$14:C$44,2,FALSE)&amp;(9*A171+8))))</f>
        <v/>
      </c>
      <c r="H171" s="48" t="str" cm="1">
        <f t="array" aca="1" ref="H171" ca="1">IF(F171="","",
IF(INDIRECT(VLOOKUP(B171,B$14:C$44,2,FALSE)&amp;(9*A171+9))="","",
INDIRECT(VLOOKUP(B171,B$14:C$44,2,FALSE)&amp;(9*A171+9))))</f>
        <v/>
      </c>
      <c r="I171" s="43" t="str" cm="1">
        <f t="array" aca="1" ref="I171" ca="1">IF(F171="","",
IF(INDIRECT(VLOOKUP(B171,B$14:C$44,2,FALSE)&amp;(9*A171+10))="","",
INDIRECT(VLOOKUP(B171,B$14:C$44,2,FALSE)&amp;(9*A171+10))))</f>
        <v/>
      </c>
      <c r="J171" s="43" t="str" cm="1">
        <f t="array" aca="1" ref="J171" ca="1">IF(F171="","",
IF(INDIRECT(VLOOKUP(B171,B$14:C$44,2,FALSE)&amp;(9*A171+11))="","",
INDIRECT(VLOOKUP(B171,B$14:C$44,2,FALSE)&amp;(9*A171+11))))</f>
        <v/>
      </c>
      <c r="K171" s="46" t="str" cm="1">
        <f t="array" aca="1" ref="K171" ca="1">IF(F171="","",
IF(AND(OR(F171="土",F171="日"),J171="●"),"指定",
IF(INDIRECT(VLOOKUP(B171,B$14:C$44,2,FALSE)&amp;(9*A171+12))="","",
INDIRECT(VLOOKUP(B171,B$14:C$44,2,FALSE)&amp;(9*A171+12)))))</f>
        <v/>
      </c>
      <c r="L171" s="42" t="str">
        <f t="shared" ca="1" si="46"/>
        <v/>
      </c>
      <c r="M171" s="60" t="str">
        <f t="shared" ca="1" si="47"/>
        <v/>
      </c>
      <c r="N171" s="1" t="str">
        <f t="shared" ca="1" si="42"/>
        <v/>
      </c>
      <c r="O171" s="1" t="str">
        <f t="shared" ca="1" si="43"/>
        <v/>
      </c>
      <c r="Q171" s="28" t="s">
        <v>24</v>
      </c>
      <c r="R171" s="28">
        <f ca="1">COUNTIFS(N:N,R167,O:O,S167,H:H,"●")+COUNTIFS(N:N,R167,O:O,S167,H:H,"〇")</f>
        <v>0</v>
      </c>
      <c r="S171" s="28">
        <f ca="1">COUNTIFS(N:N,R167,O:O,S167,J:J,"●",L:L,"&lt;&gt;"&amp;"緊急")</f>
        <v>0</v>
      </c>
      <c r="U171" s="69"/>
      <c r="V171" s="3" t="s">
        <v>38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5"/>
      <c r="BB171" s="3">
        <f ca="1">R171</f>
        <v>0</v>
      </c>
      <c r="BC171" s="71"/>
      <c r="BD171" s="73"/>
      <c r="BE171" s="99"/>
      <c r="BF171" s="84"/>
      <c r="BG171" s="82"/>
    </row>
    <row r="172" spans="1:59" ht="20.25" customHeight="1" thickTop="1" x14ac:dyDescent="0.4">
      <c r="A172" s="1">
        <f t="shared" si="48"/>
        <v>6</v>
      </c>
      <c r="B172" s="1">
        <f t="shared" si="49"/>
        <v>4</v>
      </c>
      <c r="E172" s="39" t="str" cm="1">
        <f t="array" aca="1" ref="E172" ca="1">IF(INDIRECT(VLOOKUP(B172,B$14:C$44,2,FALSE)&amp;(9*A172+6))="","",
INDIRECT(VLOOKUP(B172,B$14:C$44,2,FALSE)&amp;(9*A172+6)))</f>
        <v/>
      </c>
      <c r="F172" s="39" t="str">
        <f t="shared" ca="1" si="41"/>
        <v/>
      </c>
      <c r="G172" s="48" t="str" cm="1">
        <f t="array" aca="1" ref="G172" ca="1">IF(F172="","",
IF(INDIRECT(VLOOKUP(B172,B$14:C$44,2,FALSE)&amp;(9*A172+8))="","",
INDIRECT(VLOOKUP(B172,B$14:C$44,2,FALSE)&amp;(9*A172+8))))</f>
        <v/>
      </c>
      <c r="H172" s="48" t="str" cm="1">
        <f t="array" aca="1" ref="H172" ca="1">IF(F172="","",
IF(INDIRECT(VLOOKUP(B172,B$14:C$44,2,FALSE)&amp;(9*A172+9))="","",
INDIRECT(VLOOKUP(B172,B$14:C$44,2,FALSE)&amp;(9*A172+9))))</f>
        <v/>
      </c>
      <c r="I172" s="43" t="str" cm="1">
        <f t="array" aca="1" ref="I172" ca="1">IF(F172="","",
IF(INDIRECT(VLOOKUP(B172,B$14:C$44,2,FALSE)&amp;(9*A172+10))="","",
INDIRECT(VLOOKUP(B172,B$14:C$44,2,FALSE)&amp;(9*A172+10))))</f>
        <v/>
      </c>
      <c r="J172" s="43" t="str" cm="1">
        <f t="array" aca="1" ref="J172" ca="1">IF(F172="","",
IF(INDIRECT(VLOOKUP(B172,B$14:C$44,2,FALSE)&amp;(9*A172+11))="","",
INDIRECT(VLOOKUP(B172,B$14:C$44,2,FALSE)&amp;(9*A172+11))))</f>
        <v/>
      </c>
      <c r="K172" s="46" t="str" cm="1">
        <f t="array" aca="1" ref="K172" ca="1">IF(F172="","",
IF(AND(OR(F172="土",F172="日"),J172="●"),"指定",
IF(INDIRECT(VLOOKUP(B172,B$14:C$44,2,FALSE)&amp;(9*A172+12))="","",
INDIRECT(VLOOKUP(B172,B$14:C$44,2,FALSE)&amp;(9*A172+12)))))</f>
        <v/>
      </c>
      <c r="L172" s="42" t="str">
        <f t="shared" ca="1" si="46"/>
        <v/>
      </c>
      <c r="M172" s="60" t="str">
        <f t="shared" ca="1" si="47"/>
        <v/>
      </c>
      <c r="N172" s="1" t="str">
        <f t="shared" ca="1" si="42"/>
        <v/>
      </c>
      <c r="O172" s="1" t="str">
        <f t="shared" ca="1" si="43"/>
        <v/>
      </c>
      <c r="Q172" s="28" t="s">
        <v>3</v>
      </c>
      <c r="R172" s="30" t="str">
        <f ca="1">IF(AND(R170=0,R171=0),"対象外",
IF(R169=0,"対象外",
IF(AND(R169/R170&lt;0.285,R171&gt;=R169),"〇",
IF(R171/R170&gt;=0.285,"〇",
"×"))))</f>
        <v>対象外</v>
      </c>
      <c r="S172" s="30" t="str">
        <f ca="1">IF(AND(S170=0,S171=0),"対象外",
IF(S169=0,"対象外",
IF(AND(S169/S170&lt;0.285,S171&gt;=S169),"〇",
IF(S171/S170&gt;=0.285,"〇",
"×"))))</f>
        <v>対象外</v>
      </c>
      <c r="U172" s="68" t="s">
        <v>16</v>
      </c>
      <c r="V172" s="4" t="s">
        <v>36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52">
        <f ca="1">S170</f>
        <v>0</v>
      </c>
      <c r="BC172" s="70">
        <f ca="1">IFERROR(S171/S170,0)</f>
        <v>0</v>
      </c>
      <c r="BD172" s="72" t="str">
        <f ca="1">S172</f>
        <v>対象外</v>
      </c>
      <c r="BE172" s="100" t="str">
        <f ca="1">S174</f>
        <v>対象外</v>
      </c>
      <c r="BF172" s="85" t="str">
        <f ca="1">S173</f>
        <v>－</v>
      </c>
      <c r="BG172" s="74" t="s">
        <v>39</v>
      </c>
    </row>
    <row r="173" spans="1:59" ht="20.25" customHeight="1" thickBot="1" x14ac:dyDescent="0.45">
      <c r="A173" s="1">
        <f t="shared" si="48"/>
        <v>6</v>
      </c>
      <c r="B173" s="1">
        <f t="shared" si="49"/>
        <v>5</v>
      </c>
      <c r="E173" s="39" t="str" cm="1">
        <f t="array" aca="1" ref="E173" ca="1">IF(INDIRECT(VLOOKUP(B173,B$14:C$44,2,FALSE)&amp;(9*A173+6))="","",
INDIRECT(VLOOKUP(B173,B$14:C$44,2,FALSE)&amp;(9*A173+6)))</f>
        <v/>
      </c>
      <c r="F173" s="39" t="str">
        <f t="shared" ca="1" si="41"/>
        <v/>
      </c>
      <c r="G173" s="48" t="str" cm="1">
        <f t="array" aca="1" ref="G173" ca="1">IF(F173="","",
IF(INDIRECT(VLOOKUP(B173,B$14:C$44,2,FALSE)&amp;(9*A173+8))="","",
INDIRECT(VLOOKUP(B173,B$14:C$44,2,FALSE)&amp;(9*A173+8))))</f>
        <v/>
      </c>
      <c r="H173" s="48" t="str" cm="1">
        <f t="array" aca="1" ref="H173" ca="1">IF(F173="","",
IF(INDIRECT(VLOOKUP(B173,B$14:C$44,2,FALSE)&amp;(9*A173+9))="","",
INDIRECT(VLOOKUP(B173,B$14:C$44,2,FALSE)&amp;(9*A173+9))))</f>
        <v/>
      </c>
      <c r="I173" s="43" t="str" cm="1">
        <f t="array" aca="1" ref="I173" ca="1">IF(F173="","",
IF(INDIRECT(VLOOKUP(B173,B$14:C$44,2,FALSE)&amp;(9*A173+10))="","",
INDIRECT(VLOOKUP(B173,B$14:C$44,2,FALSE)&amp;(9*A173+10))))</f>
        <v/>
      </c>
      <c r="J173" s="43" t="str" cm="1">
        <f t="array" aca="1" ref="J173" ca="1">IF(F173="","",
IF(INDIRECT(VLOOKUP(B173,B$14:C$44,2,FALSE)&amp;(9*A173+11))="","",
INDIRECT(VLOOKUP(B173,B$14:C$44,2,FALSE)&amp;(9*A173+11))))</f>
        <v/>
      </c>
      <c r="K173" s="46" t="str" cm="1">
        <f t="array" aca="1" ref="K173" ca="1">IF(F173="","",
IF(AND(OR(F173="土",F173="日"),J173="●"),"指定",
IF(INDIRECT(VLOOKUP(B173,B$14:C$44,2,FALSE)&amp;(9*A173+12))="","",
INDIRECT(VLOOKUP(B173,B$14:C$44,2,FALSE)&amp;(9*A173+12)))))</f>
        <v/>
      </c>
      <c r="L173" s="42" t="str">
        <f t="shared" ca="1" si="46"/>
        <v/>
      </c>
      <c r="M173" s="60" t="str">
        <f t="shared" ca="1" si="47"/>
        <v/>
      </c>
      <c r="N173" s="1" t="str">
        <f t="shared" ca="1" si="42"/>
        <v/>
      </c>
      <c r="O173" s="1" t="str">
        <f t="shared" ca="1" si="43"/>
        <v/>
      </c>
      <c r="Q173" s="28" t="s">
        <v>40</v>
      </c>
      <c r="R173" s="30"/>
      <c r="S173" s="30" t="str">
        <f ca="1">IF(S172="対象外","－",
IF(S172="×","×",
IF(COUNTIFS(N:N,R167,O:O,S167,F:F,"土",I:I,"〇")+COUNTIFS(N:N,R167,O:O,S167,F:F,"日",I:I,"〇")=COUNTIFS(N:N,R167,O:O,S167,F:F,"土",I:I,"〇",J:J,"●",K:K,"&lt;&gt;"&amp;"事前")+COUNTIFS(N:N,R167,O:O,S167,F:F,"日",I:I,"〇",J:J,"●",K:K,"&lt;&gt;"&amp;"事前")+COUNTIFS(N:N,R167,O:O,S167,F:F,"土",I:I,"〇",J:J,"",K:K,"事前",M:M,"適")+COUNTIFS(N:N,R167,O:O,S167,F:F,"日",I:I,"〇",J:J,"",K:K,"事前",M:M,"適"),"〇",
"×")))</f>
        <v>－</v>
      </c>
      <c r="U173" s="69"/>
      <c r="V173" s="3" t="s">
        <v>38</v>
      </c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5"/>
      <c r="BB173" s="3">
        <f ca="1">S171</f>
        <v>0</v>
      </c>
      <c r="BC173" s="71"/>
      <c r="BD173" s="73"/>
      <c r="BE173" s="101"/>
      <c r="BF173" s="86"/>
      <c r="BG173" s="75"/>
    </row>
    <row r="174" spans="1:59" ht="42" customHeight="1" thickTop="1" thickBot="1" x14ac:dyDescent="0.45">
      <c r="A174" s="1">
        <f t="shared" si="48"/>
        <v>6</v>
      </c>
      <c r="B174" s="1">
        <f t="shared" si="49"/>
        <v>6</v>
      </c>
      <c r="E174" s="39" t="str" cm="1">
        <f t="array" aca="1" ref="E174" ca="1">IF(INDIRECT(VLOOKUP(B174,B$14:C$44,2,FALSE)&amp;(9*A174+6))="","",
INDIRECT(VLOOKUP(B174,B$14:C$44,2,FALSE)&amp;(9*A174+6)))</f>
        <v/>
      </c>
      <c r="F174" s="39" t="str">
        <f t="shared" ca="1" si="41"/>
        <v/>
      </c>
      <c r="G174" s="48" t="str" cm="1">
        <f t="array" aca="1" ref="G174" ca="1">IF(F174="","",
IF(INDIRECT(VLOOKUP(B174,B$14:C$44,2,FALSE)&amp;(9*A174+8))="","",
INDIRECT(VLOOKUP(B174,B$14:C$44,2,FALSE)&amp;(9*A174+8))))</f>
        <v/>
      </c>
      <c r="H174" s="48" t="str" cm="1">
        <f t="array" aca="1" ref="H174" ca="1">IF(F174="","",
IF(INDIRECT(VLOOKUP(B174,B$14:C$44,2,FALSE)&amp;(9*A174+9))="","",
INDIRECT(VLOOKUP(B174,B$14:C$44,2,FALSE)&amp;(9*A174+9))))</f>
        <v/>
      </c>
      <c r="I174" s="43" t="str" cm="1">
        <f t="array" aca="1" ref="I174" ca="1">IF(F174="","",
IF(INDIRECT(VLOOKUP(B174,B$14:C$44,2,FALSE)&amp;(9*A174+10))="","",
INDIRECT(VLOOKUP(B174,B$14:C$44,2,FALSE)&amp;(9*A174+10))))</f>
        <v/>
      </c>
      <c r="J174" s="43" t="str" cm="1">
        <f t="array" aca="1" ref="J174" ca="1">IF(F174="","",
IF(INDIRECT(VLOOKUP(B174,B$14:C$44,2,FALSE)&amp;(9*A174+11))="","",
INDIRECT(VLOOKUP(B174,B$14:C$44,2,FALSE)&amp;(9*A174+11))))</f>
        <v/>
      </c>
      <c r="K174" s="46" t="str" cm="1">
        <f t="array" aca="1" ref="K174" ca="1">IF(F174="","",
IF(AND(OR(F174="土",F174="日"),J174="●"),"指定",
IF(INDIRECT(VLOOKUP(B174,B$14:C$44,2,FALSE)&amp;(9*A174+12))="","",
INDIRECT(VLOOKUP(B174,B$14:C$44,2,FALSE)&amp;(9*A174+12)))))</f>
        <v/>
      </c>
      <c r="L174" s="42" t="str">
        <f t="shared" ca="1" si="46"/>
        <v/>
      </c>
      <c r="M174" s="60" t="str">
        <f t="shared" ca="1" si="47"/>
        <v/>
      </c>
      <c r="N174" s="1" t="str">
        <f t="shared" ca="1" si="42"/>
        <v/>
      </c>
      <c r="O174" s="1" t="str">
        <f t="shared" ca="1" si="43"/>
        <v/>
      </c>
      <c r="Q174" s="31" t="s">
        <v>41</v>
      </c>
      <c r="S174" s="51" t="str">
        <f ca="1">IF(S172="対象外","対象外",S173)</f>
        <v>対象外</v>
      </c>
      <c r="U174" s="13" t="s">
        <v>25</v>
      </c>
      <c r="V174" s="10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32"/>
      <c r="BB174" s="14"/>
      <c r="BC174" s="15"/>
      <c r="BD174" s="15"/>
      <c r="BE174" s="15"/>
      <c r="BF174" s="16"/>
      <c r="BG174" s="53" t="s">
        <v>42</v>
      </c>
    </row>
    <row r="175" spans="1:59" ht="20.25" customHeight="1" x14ac:dyDescent="0.4">
      <c r="A175" s="1">
        <f t="shared" si="48"/>
        <v>6</v>
      </c>
      <c r="B175" s="1">
        <f t="shared" si="49"/>
        <v>7</v>
      </c>
      <c r="E175" s="39" t="str" cm="1">
        <f t="array" aca="1" ref="E175" ca="1">IF(INDIRECT(VLOOKUP(B175,B$14:C$44,2,FALSE)&amp;(9*A175+6))="","",
INDIRECT(VLOOKUP(B175,B$14:C$44,2,FALSE)&amp;(9*A175+6)))</f>
        <v/>
      </c>
      <c r="F175" s="39" t="str">
        <f t="shared" ca="1" si="41"/>
        <v/>
      </c>
      <c r="G175" s="48" t="str" cm="1">
        <f t="array" aca="1" ref="G175" ca="1">IF(F175="","",
IF(INDIRECT(VLOOKUP(B175,B$14:C$44,2,FALSE)&amp;(9*A175+8))="","",
INDIRECT(VLOOKUP(B175,B$14:C$44,2,FALSE)&amp;(9*A175+8))))</f>
        <v/>
      </c>
      <c r="H175" s="48" t="str" cm="1">
        <f t="array" aca="1" ref="H175" ca="1">IF(F175="","",
IF(INDIRECT(VLOOKUP(B175,B$14:C$44,2,FALSE)&amp;(9*A175+9))="","",
INDIRECT(VLOOKUP(B175,B$14:C$44,2,FALSE)&amp;(9*A175+9))))</f>
        <v/>
      </c>
      <c r="I175" s="43" t="str" cm="1">
        <f t="array" aca="1" ref="I175" ca="1">IF(F175="","",
IF(INDIRECT(VLOOKUP(B175,B$14:C$44,2,FALSE)&amp;(9*A175+10))="","",
INDIRECT(VLOOKUP(B175,B$14:C$44,2,FALSE)&amp;(9*A175+10))))</f>
        <v/>
      </c>
      <c r="J175" s="43" t="str" cm="1">
        <f t="array" aca="1" ref="J175" ca="1">IF(F175="","",
IF(INDIRECT(VLOOKUP(B175,B$14:C$44,2,FALSE)&amp;(9*A175+11))="","",
INDIRECT(VLOOKUP(B175,B$14:C$44,2,FALSE)&amp;(9*A175+11))))</f>
        <v/>
      </c>
      <c r="K175" s="46" t="str" cm="1">
        <f t="array" aca="1" ref="K175" ca="1">IF(F175="","",
IF(AND(OR(F175="土",F175="日"),J175="●"),"指定",
IF(INDIRECT(VLOOKUP(B175,B$14:C$44,2,FALSE)&amp;(9*A175+12))="","",
INDIRECT(VLOOKUP(B175,B$14:C$44,2,FALSE)&amp;(9*A175+12)))))</f>
        <v/>
      </c>
      <c r="L175" s="42" t="str">
        <f t="shared" ca="1" si="46"/>
        <v/>
      </c>
      <c r="M175" s="60" t="str">
        <f t="shared" ca="1" si="47"/>
        <v/>
      </c>
      <c r="N175" s="1" t="str">
        <f t="shared" ca="1" si="42"/>
        <v/>
      </c>
      <c r="O175" s="1" t="str">
        <f t="shared" ca="1" si="43"/>
        <v/>
      </c>
    </row>
    <row r="176" spans="1:59" ht="20.25" customHeight="1" thickBot="1" x14ac:dyDescent="0.45">
      <c r="A176" s="1">
        <f t="shared" si="48"/>
        <v>6</v>
      </c>
      <c r="B176" s="1">
        <f t="shared" si="49"/>
        <v>8</v>
      </c>
      <c r="E176" s="39" t="str" cm="1">
        <f t="array" aca="1" ref="E176" ca="1">IF(INDIRECT(VLOOKUP(B176,B$14:C$44,2,FALSE)&amp;(9*A176+6))="","",
INDIRECT(VLOOKUP(B176,B$14:C$44,2,FALSE)&amp;(9*A176+6)))</f>
        <v/>
      </c>
      <c r="F176" s="39" t="str">
        <f t="shared" ca="1" si="41"/>
        <v/>
      </c>
      <c r="G176" s="48" t="str" cm="1">
        <f t="array" aca="1" ref="G176" ca="1">IF(F176="","",
IF(INDIRECT(VLOOKUP(B176,B$14:C$44,2,FALSE)&amp;(9*A176+8))="","",
INDIRECT(VLOOKUP(B176,B$14:C$44,2,FALSE)&amp;(9*A176+8))))</f>
        <v/>
      </c>
      <c r="H176" s="48" t="str" cm="1">
        <f t="array" aca="1" ref="H176" ca="1">IF(F176="","",
IF(INDIRECT(VLOOKUP(B176,B$14:C$44,2,FALSE)&amp;(9*A176+9))="","",
INDIRECT(VLOOKUP(B176,B$14:C$44,2,FALSE)&amp;(9*A176+9))))</f>
        <v/>
      </c>
      <c r="I176" s="43" t="str" cm="1">
        <f t="array" aca="1" ref="I176" ca="1">IF(F176="","",
IF(INDIRECT(VLOOKUP(B176,B$14:C$44,2,FALSE)&amp;(9*A176+10))="","",
INDIRECT(VLOOKUP(B176,B$14:C$44,2,FALSE)&amp;(9*A176+10))))</f>
        <v/>
      </c>
      <c r="J176" s="43" t="str" cm="1">
        <f t="array" aca="1" ref="J176" ca="1">IF(F176="","",
IF(INDIRECT(VLOOKUP(B176,B$14:C$44,2,FALSE)&amp;(9*A176+11))="","",
INDIRECT(VLOOKUP(B176,B$14:C$44,2,FALSE)&amp;(9*A176+11))))</f>
        <v/>
      </c>
      <c r="K176" s="46" t="str" cm="1">
        <f t="array" aca="1" ref="K176" ca="1">IF(F176="","",
IF(AND(OR(F176="土",F176="日"),J176="●"),"指定",
IF(INDIRECT(VLOOKUP(B176,B$14:C$44,2,FALSE)&amp;(9*A176+12))="","",
INDIRECT(VLOOKUP(B176,B$14:C$44,2,FALSE)&amp;(9*A176+12)))))</f>
        <v/>
      </c>
      <c r="L176" s="42" t="str">
        <f t="shared" ca="1" si="46"/>
        <v/>
      </c>
      <c r="M176" s="60" t="str">
        <f t="shared" ca="1" si="47"/>
        <v/>
      </c>
      <c r="N176" s="1" t="str">
        <f t="shared" ca="1" si="42"/>
        <v/>
      </c>
      <c r="O176" s="1" t="str">
        <f t="shared" ca="1" si="43"/>
        <v/>
      </c>
      <c r="Q176" s="28" t="s">
        <v>30</v>
      </c>
      <c r="R176" s="28" t="str">
        <f>IF(R167="","",
IF(S176=1,R167+1,R167))</f>
        <v/>
      </c>
      <c r="S176" s="51" t="str">
        <f>IF(S167="","",
IF(S167=12,1,S167+1))</f>
        <v/>
      </c>
      <c r="U176" s="38" t="str">
        <f>IF(R176="","",
DATE(R176,S176,1))</f>
        <v/>
      </c>
      <c r="W176" s="2"/>
    </row>
    <row r="177" spans="1:59" ht="20.25" customHeight="1" x14ac:dyDescent="0.4">
      <c r="A177" s="1">
        <f t="shared" si="48"/>
        <v>6</v>
      </c>
      <c r="B177" s="1">
        <f t="shared" si="49"/>
        <v>9</v>
      </c>
      <c r="E177" s="39" t="str" cm="1">
        <f t="array" aca="1" ref="E177" ca="1">IF(INDIRECT(VLOOKUP(B177,B$14:C$44,2,FALSE)&amp;(9*A177+6))="","",
INDIRECT(VLOOKUP(B177,B$14:C$44,2,FALSE)&amp;(9*A177+6)))</f>
        <v/>
      </c>
      <c r="F177" s="39" t="str">
        <f t="shared" ca="1" si="41"/>
        <v/>
      </c>
      <c r="G177" s="48" t="str" cm="1">
        <f t="array" aca="1" ref="G177" ca="1">IF(F177="","",
IF(INDIRECT(VLOOKUP(B177,B$14:C$44,2,FALSE)&amp;(9*A177+8))="","",
INDIRECT(VLOOKUP(B177,B$14:C$44,2,FALSE)&amp;(9*A177+8))))</f>
        <v/>
      </c>
      <c r="H177" s="48" t="str" cm="1">
        <f t="array" aca="1" ref="H177" ca="1">IF(F177="","",
IF(INDIRECT(VLOOKUP(B177,B$14:C$44,2,FALSE)&amp;(9*A177+9))="","",
INDIRECT(VLOOKUP(B177,B$14:C$44,2,FALSE)&amp;(9*A177+9))))</f>
        <v/>
      </c>
      <c r="I177" s="43" t="str" cm="1">
        <f t="array" aca="1" ref="I177" ca="1">IF(F177="","",
IF(INDIRECT(VLOOKUP(B177,B$14:C$44,2,FALSE)&amp;(9*A177+10))="","",
INDIRECT(VLOOKUP(B177,B$14:C$44,2,FALSE)&amp;(9*A177+10))))</f>
        <v/>
      </c>
      <c r="J177" s="43" t="str" cm="1">
        <f t="array" aca="1" ref="J177" ca="1">IF(F177="","",
IF(INDIRECT(VLOOKUP(B177,B$14:C$44,2,FALSE)&amp;(9*A177+11))="","",
INDIRECT(VLOOKUP(B177,B$14:C$44,2,FALSE)&amp;(9*A177+11))))</f>
        <v/>
      </c>
      <c r="K177" s="46" t="str" cm="1">
        <f t="array" aca="1" ref="K177" ca="1">IF(F177="","",
IF(AND(OR(F177="土",F177="日"),J177="●"),"指定",
IF(INDIRECT(VLOOKUP(B177,B$14:C$44,2,FALSE)&amp;(9*A177+12))="","",
INDIRECT(VLOOKUP(B177,B$14:C$44,2,FALSE)&amp;(9*A177+12)))))</f>
        <v/>
      </c>
      <c r="L177" s="42" t="str">
        <f t="shared" ca="1" si="46"/>
        <v/>
      </c>
      <c r="M177" s="60" t="str">
        <f t="shared" ca="1" si="47"/>
        <v/>
      </c>
      <c r="N177" s="1" t="str">
        <f t="shared" ca="1" si="42"/>
        <v/>
      </c>
      <c r="O177" s="1" t="str">
        <f t="shared" ca="1" si="43"/>
        <v/>
      </c>
      <c r="U177" s="87"/>
      <c r="V177" s="88"/>
      <c r="W177" s="6" t="str">
        <f>IF($R176="","",DATE($R176,$S176,1))</f>
        <v/>
      </c>
      <c r="X177" s="6" t="str">
        <f>IF($R176="","",DATE($R176,$S176,2))</f>
        <v/>
      </c>
      <c r="Y177" s="6" t="str">
        <f>IF($R176="","",DATE($R176,$S176,3))</f>
        <v/>
      </c>
      <c r="Z177" s="6" t="str">
        <f>IF($R176="","",DATE($R176,$S176,4))</f>
        <v/>
      </c>
      <c r="AA177" s="6" t="str">
        <f>IF($R176="","",DATE($R176,$S176,5))</f>
        <v/>
      </c>
      <c r="AB177" s="6" t="str">
        <f>IF($R176="","",DATE($R176,$S176,6))</f>
        <v/>
      </c>
      <c r="AC177" s="6" t="str">
        <f>IF($R176="","",DATE($R176,$S176,7))</f>
        <v/>
      </c>
      <c r="AD177" s="6" t="str">
        <f>IF($R176="","",DATE($R176,$S176,8))</f>
        <v/>
      </c>
      <c r="AE177" s="6" t="str">
        <f>IF($R176="","",DATE($R176,$S176,9))</f>
        <v/>
      </c>
      <c r="AF177" s="6" t="str">
        <f>IF($R176="","",DATE($R176,$S176,10))</f>
        <v/>
      </c>
      <c r="AG177" s="6" t="str">
        <f>IF($R176="","",DATE($R176,$S176,11))</f>
        <v/>
      </c>
      <c r="AH177" s="6" t="str">
        <f>IF($R176="","",DATE($R176,$S176,12))</f>
        <v/>
      </c>
      <c r="AI177" s="6" t="str">
        <f>IF($R176="","",DATE($R176,$S176,13))</f>
        <v/>
      </c>
      <c r="AJ177" s="6" t="str">
        <f>IF($R176="","",DATE($R176,$S176,14))</f>
        <v/>
      </c>
      <c r="AK177" s="6" t="str">
        <f>IF($R176="","",DATE($R176,$S176,15))</f>
        <v/>
      </c>
      <c r="AL177" s="6" t="str">
        <f>IF($R176="","",DATE($R176,$S176,16))</f>
        <v/>
      </c>
      <c r="AM177" s="6" t="str">
        <f>IF($R176="","",DATE($R176,$S176,17))</f>
        <v/>
      </c>
      <c r="AN177" s="6" t="str">
        <f>IF($R176="","",DATE($R176,$S176,18))</f>
        <v/>
      </c>
      <c r="AO177" s="6" t="str">
        <f>IF($R176="","",DATE($R176,$S176,19))</f>
        <v/>
      </c>
      <c r="AP177" s="6" t="str">
        <f>IF($R176="","",DATE($R176,$S176,20))</f>
        <v/>
      </c>
      <c r="AQ177" s="6" t="str">
        <f>IF($R176="","",DATE($R176,$S176,21))</f>
        <v/>
      </c>
      <c r="AR177" s="6" t="str">
        <f>IF($R176="","",DATE($R176,$S176,22))</f>
        <v/>
      </c>
      <c r="AS177" s="6" t="str">
        <f>IF($R176="","",DATE($R176,$S176,23))</f>
        <v/>
      </c>
      <c r="AT177" s="6" t="str">
        <f>IF($R176="","",DATE($R176,$S176,24))</f>
        <v/>
      </c>
      <c r="AU177" s="6" t="str">
        <f>IF($R176="","",DATE($R176,$S176,25))</f>
        <v/>
      </c>
      <c r="AV177" s="6" t="str">
        <f>IF($R176="","",DATE($R176,$S176,26))</f>
        <v/>
      </c>
      <c r="AW177" s="6" t="str">
        <f>IF($R176="","",DATE($R176,$S176,27))</f>
        <v/>
      </c>
      <c r="AX177" s="6" t="str">
        <f>IF($R176="","",DATE($R176,$S176,28))</f>
        <v/>
      </c>
      <c r="AY177" s="6" t="str">
        <f>IF($R176="","",IF(MONTH(DATE($R176,$S176,29))=$S176,DATE($R176,$S176,29),""))</f>
        <v/>
      </c>
      <c r="AZ177" s="6" t="str">
        <f>IF($R176="","",IF(MONTH(DATE($R176,$S176,30))=$S176,DATE($R176,$S176,30),""))</f>
        <v/>
      </c>
      <c r="BA177" s="6" t="str">
        <f>IF($R176="","",IF(MONTH(DATE($R176,$S176,31))=$S176,DATE($R176,$S176,31),""))</f>
        <v/>
      </c>
      <c r="BB177" s="91" t="s">
        <v>19</v>
      </c>
      <c r="BC177" s="91" t="s">
        <v>31</v>
      </c>
      <c r="BD177" s="93" t="s">
        <v>32</v>
      </c>
      <c r="BE177" s="96" t="s">
        <v>33</v>
      </c>
      <c r="BF177" s="94" t="s">
        <v>34</v>
      </c>
      <c r="BG177" s="76" t="s">
        <v>25</v>
      </c>
    </row>
    <row r="178" spans="1:59" ht="20.25" customHeight="1" thickBot="1" x14ac:dyDescent="0.45">
      <c r="A178" s="1">
        <f t="shared" si="48"/>
        <v>6</v>
      </c>
      <c r="B178" s="1">
        <f t="shared" si="49"/>
        <v>10</v>
      </c>
      <c r="E178" s="39" t="str" cm="1">
        <f t="array" aca="1" ref="E178" ca="1">IF(INDIRECT(VLOOKUP(B178,B$14:C$44,2,FALSE)&amp;(9*A178+6))="","",
INDIRECT(VLOOKUP(B178,B$14:C$44,2,FALSE)&amp;(9*A178+6)))</f>
        <v/>
      </c>
      <c r="F178" s="39" t="str">
        <f t="shared" ca="1" si="41"/>
        <v/>
      </c>
      <c r="G178" s="48" t="str" cm="1">
        <f t="array" aca="1" ref="G178" ca="1">IF(F178="","",
IF(INDIRECT(VLOOKUP(B178,B$14:C$44,2,FALSE)&amp;(9*A178+8))="","",
INDIRECT(VLOOKUP(B178,B$14:C$44,2,FALSE)&amp;(9*A178+8))))</f>
        <v/>
      </c>
      <c r="H178" s="48" t="str" cm="1">
        <f t="array" aca="1" ref="H178" ca="1">IF(F178="","",
IF(INDIRECT(VLOOKUP(B178,B$14:C$44,2,FALSE)&amp;(9*A178+9))="","",
INDIRECT(VLOOKUP(B178,B$14:C$44,2,FALSE)&amp;(9*A178+9))))</f>
        <v/>
      </c>
      <c r="I178" s="43" t="str" cm="1">
        <f t="array" aca="1" ref="I178" ca="1">IF(F178="","",
IF(INDIRECT(VLOOKUP(B178,B$14:C$44,2,FALSE)&amp;(9*A178+10))="","",
INDIRECT(VLOOKUP(B178,B$14:C$44,2,FALSE)&amp;(9*A178+10))))</f>
        <v/>
      </c>
      <c r="J178" s="43" t="str" cm="1">
        <f t="array" aca="1" ref="J178" ca="1">IF(F178="","",
IF(INDIRECT(VLOOKUP(B178,B$14:C$44,2,FALSE)&amp;(9*A178+11))="","",
INDIRECT(VLOOKUP(B178,B$14:C$44,2,FALSE)&amp;(9*A178+11))))</f>
        <v/>
      </c>
      <c r="K178" s="46" t="str" cm="1">
        <f t="array" aca="1" ref="K178" ca="1">IF(F178="","",
IF(AND(OR(F178="土",F178="日"),J178="●"),"指定",
IF(INDIRECT(VLOOKUP(B178,B$14:C$44,2,FALSE)&amp;(9*A178+12))="","",
INDIRECT(VLOOKUP(B178,B$14:C$44,2,FALSE)&amp;(9*A178+12)))))</f>
        <v/>
      </c>
      <c r="L178" s="42" t="str">
        <f t="shared" ca="1" si="46"/>
        <v/>
      </c>
      <c r="M178" s="60" t="str">
        <f t="shared" ca="1" si="47"/>
        <v/>
      </c>
      <c r="N178" s="1" t="str">
        <f t="shared" ca="1" si="42"/>
        <v/>
      </c>
      <c r="O178" s="1" t="str">
        <f t="shared" ca="1" si="43"/>
        <v/>
      </c>
      <c r="Q178" s="28" t="s">
        <v>35</v>
      </c>
      <c r="R178" s="28">
        <f ca="1">COUNTIFS(N:N,R176,O:O,S176,F:F,"土",G:G,"〇")+COUNTIFS(N:N,R176,O:O,S176,F:F,"日",G:G,"〇")</f>
        <v>0</v>
      </c>
      <c r="S178" s="28">
        <f ca="1">COUNTIFS(N:N,R176,O:O,S176,F:F,"土",I:I,"〇",L:L,"&lt;&gt;"&amp;"緊急")+COUNTIFS(N:N,R176,O:O,S176,F:F,"日",I:I,"〇",L:L,"&lt;&gt;"&amp;"緊急")</f>
        <v>0</v>
      </c>
      <c r="U178" s="89"/>
      <c r="V178" s="90"/>
      <c r="W178" s="9" t="str">
        <f>IFERROR(IF(WEEKDAY(W177,1)=1,"日",IF(WEEKDAY(W177,1)=2,"月",IF(WEEKDAY(W177,1)=3,"火",IF(WEEKDAY(W177,1)=4,"水",IF(WEEKDAY(W177,1)=5,"木",IF(WEEKDAY(W177,1)=6,"金","土")))))),"")</f>
        <v/>
      </c>
      <c r="X178" s="9" t="str">
        <f t="shared" ref="X178:AD178" si="56">IFERROR(IF(WEEKDAY(X177,1)=1,"日",IF(WEEKDAY(X177,1)=2,"月",IF(WEEKDAY(X177,1)=3,"火",IF(WEEKDAY(X177,1)=4,"水",IF(WEEKDAY(X177,1)=5,"木",IF(WEEKDAY(X177,1)=6,"金","土")))))),"")</f>
        <v/>
      </c>
      <c r="Y178" s="9" t="str">
        <f t="shared" si="56"/>
        <v/>
      </c>
      <c r="Z178" s="9" t="str">
        <f t="shared" si="56"/>
        <v/>
      </c>
      <c r="AA178" s="9" t="str">
        <f t="shared" si="56"/>
        <v/>
      </c>
      <c r="AB178" s="9" t="str">
        <f t="shared" si="56"/>
        <v/>
      </c>
      <c r="AC178" s="9" t="str">
        <f t="shared" si="56"/>
        <v/>
      </c>
      <c r="AD178" s="9" t="str">
        <f t="shared" si="56"/>
        <v/>
      </c>
      <c r="AE178" s="9" t="str">
        <f>IFERROR(IF(WEEKDAY(AE177,1)=1,"日",IF(WEEKDAY(AE177,1)=2,"月",IF(WEEKDAY(AE177,1)=3,"火",IF(WEEKDAY(AE177,1)=4,"水",IF(WEEKDAY(AE177,1)=5,"木",IF(WEEKDAY(AE177,1)=6,"金","土")))))),"")</f>
        <v/>
      </c>
      <c r="AF178" s="9" t="str">
        <f t="shared" ref="AF178:BA178" si="57">IFERROR(IF(WEEKDAY(AF177,1)=1,"日",IF(WEEKDAY(AF177,1)=2,"月",IF(WEEKDAY(AF177,1)=3,"火",IF(WEEKDAY(AF177,1)=4,"水",IF(WEEKDAY(AF177,1)=5,"木",IF(WEEKDAY(AF177,1)=6,"金","土")))))),"")</f>
        <v/>
      </c>
      <c r="AG178" s="9" t="str">
        <f t="shared" si="57"/>
        <v/>
      </c>
      <c r="AH178" s="9" t="str">
        <f t="shared" si="57"/>
        <v/>
      </c>
      <c r="AI178" s="9" t="str">
        <f t="shared" si="57"/>
        <v/>
      </c>
      <c r="AJ178" s="9" t="str">
        <f t="shared" si="57"/>
        <v/>
      </c>
      <c r="AK178" s="9" t="str">
        <f t="shared" si="57"/>
        <v/>
      </c>
      <c r="AL178" s="9" t="str">
        <f t="shared" si="57"/>
        <v/>
      </c>
      <c r="AM178" s="9" t="str">
        <f t="shared" si="57"/>
        <v/>
      </c>
      <c r="AN178" s="9" t="str">
        <f t="shared" si="57"/>
        <v/>
      </c>
      <c r="AO178" s="9" t="str">
        <f t="shared" si="57"/>
        <v/>
      </c>
      <c r="AP178" s="9" t="str">
        <f t="shared" si="57"/>
        <v/>
      </c>
      <c r="AQ178" s="9" t="str">
        <f t="shared" si="57"/>
        <v/>
      </c>
      <c r="AR178" s="9" t="str">
        <f t="shared" si="57"/>
        <v/>
      </c>
      <c r="AS178" s="9" t="str">
        <f t="shared" si="57"/>
        <v/>
      </c>
      <c r="AT178" s="9" t="str">
        <f t="shared" si="57"/>
        <v/>
      </c>
      <c r="AU178" s="9" t="str">
        <f t="shared" si="57"/>
        <v/>
      </c>
      <c r="AV178" s="9" t="str">
        <f t="shared" si="57"/>
        <v/>
      </c>
      <c r="AW178" s="9" t="str">
        <f t="shared" si="57"/>
        <v/>
      </c>
      <c r="AX178" s="9" t="str">
        <f t="shared" si="57"/>
        <v/>
      </c>
      <c r="AY178" s="9" t="str">
        <f t="shared" si="57"/>
        <v/>
      </c>
      <c r="AZ178" s="9" t="str">
        <f t="shared" si="57"/>
        <v/>
      </c>
      <c r="BA178" s="9" t="str">
        <f t="shared" si="57"/>
        <v/>
      </c>
      <c r="BB178" s="92"/>
      <c r="BC178" s="92"/>
      <c r="BD178" s="92"/>
      <c r="BE178" s="97"/>
      <c r="BF178" s="95"/>
      <c r="BG178" s="77"/>
    </row>
    <row r="179" spans="1:59" ht="20.25" customHeight="1" x14ac:dyDescent="0.4">
      <c r="A179" s="1">
        <f t="shared" si="48"/>
        <v>6</v>
      </c>
      <c r="B179" s="1">
        <f t="shared" si="49"/>
        <v>11</v>
      </c>
      <c r="E179" s="39" t="str" cm="1">
        <f t="array" aca="1" ref="E179" ca="1">IF(INDIRECT(VLOOKUP(B179,B$14:C$44,2,FALSE)&amp;(9*A179+6))="","",
INDIRECT(VLOOKUP(B179,B$14:C$44,2,FALSE)&amp;(9*A179+6)))</f>
        <v/>
      </c>
      <c r="F179" s="39" t="str">
        <f t="shared" ca="1" si="41"/>
        <v/>
      </c>
      <c r="G179" s="48" t="str" cm="1">
        <f t="array" aca="1" ref="G179" ca="1">IF(F179="","",
IF(INDIRECT(VLOOKUP(B179,B$14:C$44,2,FALSE)&amp;(9*A179+8))="","",
INDIRECT(VLOOKUP(B179,B$14:C$44,2,FALSE)&amp;(9*A179+8))))</f>
        <v/>
      </c>
      <c r="H179" s="48" t="str" cm="1">
        <f t="array" aca="1" ref="H179" ca="1">IF(F179="","",
IF(INDIRECT(VLOOKUP(B179,B$14:C$44,2,FALSE)&amp;(9*A179+9))="","",
INDIRECT(VLOOKUP(B179,B$14:C$44,2,FALSE)&amp;(9*A179+9))))</f>
        <v/>
      </c>
      <c r="I179" s="43" t="str" cm="1">
        <f t="array" aca="1" ref="I179" ca="1">IF(F179="","",
IF(INDIRECT(VLOOKUP(B179,B$14:C$44,2,FALSE)&amp;(9*A179+10))="","",
INDIRECT(VLOOKUP(B179,B$14:C$44,2,FALSE)&amp;(9*A179+10))))</f>
        <v/>
      </c>
      <c r="J179" s="43" t="str" cm="1">
        <f t="array" aca="1" ref="J179" ca="1">IF(F179="","",
IF(INDIRECT(VLOOKUP(B179,B$14:C$44,2,FALSE)&amp;(9*A179+11))="","",
INDIRECT(VLOOKUP(B179,B$14:C$44,2,FALSE)&amp;(9*A179+11))))</f>
        <v/>
      </c>
      <c r="K179" s="46" t="str" cm="1">
        <f t="array" aca="1" ref="K179" ca="1">IF(F179="","",
IF(AND(OR(F179="土",F179="日"),J179="●"),"指定",
IF(INDIRECT(VLOOKUP(B179,B$14:C$44,2,FALSE)&amp;(9*A179+12))="","",
INDIRECT(VLOOKUP(B179,B$14:C$44,2,FALSE)&amp;(9*A179+12)))))</f>
        <v/>
      </c>
      <c r="L179" s="42" t="str">
        <f t="shared" ca="1" si="46"/>
        <v/>
      </c>
      <c r="M179" s="60" t="str">
        <f t="shared" ca="1" si="47"/>
        <v/>
      </c>
      <c r="N179" s="1" t="str">
        <f t="shared" ca="1" si="42"/>
        <v/>
      </c>
      <c r="O179" s="1" t="str">
        <f t="shared" ca="1" si="43"/>
        <v/>
      </c>
      <c r="Q179" s="28" t="s">
        <v>23</v>
      </c>
      <c r="R179" s="54">
        <f ca="1">COUNTIFS(N:N,R176,O:O,S176,G:G,"〇")</f>
        <v>0</v>
      </c>
      <c r="S179" s="54">
        <f ca="1">COUNTIFS(N:N,R176,O:O,S176,I:I,"〇",L:L,"&lt;&gt;"&amp;"緊急")</f>
        <v>0</v>
      </c>
      <c r="U179" s="78" t="s">
        <v>15</v>
      </c>
      <c r="V179" s="8" t="s">
        <v>36</v>
      </c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6">
        <f ca="1">R179</f>
        <v>0</v>
      </c>
      <c r="BC179" s="79">
        <f ca="1">IFERROR(R180/R179,0)</f>
        <v>0</v>
      </c>
      <c r="BD179" s="80" t="str">
        <f ca="1">R181</f>
        <v>対象外</v>
      </c>
      <c r="BE179" s="98"/>
      <c r="BF179" s="83"/>
      <c r="BG179" s="81" t="s">
        <v>37</v>
      </c>
    </row>
    <row r="180" spans="1:59" ht="20.25" customHeight="1" thickBot="1" x14ac:dyDescent="0.45">
      <c r="A180" s="1">
        <f t="shared" si="48"/>
        <v>6</v>
      </c>
      <c r="B180" s="1">
        <f t="shared" si="49"/>
        <v>12</v>
      </c>
      <c r="E180" s="39" t="str" cm="1">
        <f t="array" aca="1" ref="E180" ca="1">IF(INDIRECT(VLOOKUP(B180,B$14:C$44,2,FALSE)&amp;(9*A180+6))="","",
INDIRECT(VLOOKUP(B180,B$14:C$44,2,FALSE)&amp;(9*A180+6)))</f>
        <v/>
      </c>
      <c r="F180" s="39" t="str">
        <f t="shared" ca="1" si="41"/>
        <v/>
      </c>
      <c r="G180" s="48" t="str" cm="1">
        <f t="array" aca="1" ref="G180" ca="1">IF(F180="","",
IF(INDIRECT(VLOOKUP(B180,B$14:C$44,2,FALSE)&amp;(9*A180+8))="","",
INDIRECT(VLOOKUP(B180,B$14:C$44,2,FALSE)&amp;(9*A180+8))))</f>
        <v/>
      </c>
      <c r="H180" s="48" t="str" cm="1">
        <f t="array" aca="1" ref="H180" ca="1">IF(F180="","",
IF(INDIRECT(VLOOKUP(B180,B$14:C$44,2,FALSE)&amp;(9*A180+9))="","",
INDIRECT(VLOOKUP(B180,B$14:C$44,2,FALSE)&amp;(9*A180+9))))</f>
        <v/>
      </c>
      <c r="I180" s="43" t="str" cm="1">
        <f t="array" aca="1" ref="I180" ca="1">IF(F180="","",
IF(INDIRECT(VLOOKUP(B180,B$14:C$44,2,FALSE)&amp;(9*A180+10))="","",
INDIRECT(VLOOKUP(B180,B$14:C$44,2,FALSE)&amp;(9*A180+10))))</f>
        <v/>
      </c>
      <c r="J180" s="43" t="str" cm="1">
        <f t="array" aca="1" ref="J180" ca="1">IF(F180="","",
IF(INDIRECT(VLOOKUP(B180,B$14:C$44,2,FALSE)&amp;(9*A180+11))="","",
INDIRECT(VLOOKUP(B180,B$14:C$44,2,FALSE)&amp;(9*A180+11))))</f>
        <v/>
      </c>
      <c r="K180" s="46" t="str" cm="1">
        <f t="array" aca="1" ref="K180" ca="1">IF(F180="","",
IF(AND(OR(F180="土",F180="日"),J180="●"),"指定",
IF(INDIRECT(VLOOKUP(B180,B$14:C$44,2,FALSE)&amp;(9*A180+12))="","",
INDIRECT(VLOOKUP(B180,B$14:C$44,2,FALSE)&amp;(9*A180+12)))))</f>
        <v/>
      </c>
      <c r="L180" s="42" t="str">
        <f t="shared" ca="1" si="46"/>
        <v/>
      </c>
      <c r="M180" s="60" t="str">
        <f t="shared" ca="1" si="47"/>
        <v/>
      </c>
      <c r="N180" s="1" t="str">
        <f t="shared" ca="1" si="42"/>
        <v/>
      </c>
      <c r="O180" s="1" t="str">
        <f t="shared" ca="1" si="43"/>
        <v/>
      </c>
      <c r="Q180" s="28" t="s">
        <v>24</v>
      </c>
      <c r="R180" s="28">
        <f ca="1">COUNTIFS(N:N,R176,O:O,S176,H:H,"●")+COUNTIFS(N:N,R176,O:O,S176,H:H,"〇")</f>
        <v>0</v>
      </c>
      <c r="S180" s="28">
        <f ca="1">COUNTIFS(N:N,R176,O:O,S176,J:J,"●",L:L,"&lt;&gt;"&amp;"緊急")</f>
        <v>0</v>
      </c>
      <c r="U180" s="69"/>
      <c r="V180" s="3" t="s">
        <v>38</v>
      </c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5"/>
      <c r="BB180" s="3">
        <f ca="1">R180</f>
        <v>0</v>
      </c>
      <c r="BC180" s="71"/>
      <c r="BD180" s="73"/>
      <c r="BE180" s="99"/>
      <c r="BF180" s="84"/>
      <c r="BG180" s="82"/>
    </row>
    <row r="181" spans="1:59" ht="20.25" customHeight="1" thickTop="1" x14ac:dyDescent="0.4">
      <c r="A181" s="1">
        <f t="shared" si="48"/>
        <v>6</v>
      </c>
      <c r="B181" s="1">
        <f t="shared" si="49"/>
        <v>13</v>
      </c>
      <c r="E181" s="39" t="str" cm="1">
        <f t="array" aca="1" ref="E181" ca="1">IF(INDIRECT(VLOOKUP(B181,B$14:C$44,2,FALSE)&amp;(9*A181+6))="","",
INDIRECT(VLOOKUP(B181,B$14:C$44,2,FALSE)&amp;(9*A181+6)))</f>
        <v/>
      </c>
      <c r="F181" s="39" t="str">
        <f t="shared" ca="1" si="41"/>
        <v/>
      </c>
      <c r="G181" s="48" t="str" cm="1">
        <f t="array" aca="1" ref="G181" ca="1">IF(F181="","",
IF(INDIRECT(VLOOKUP(B181,B$14:C$44,2,FALSE)&amp;(9*A181+8))="","",
INDIRECT(VLOOKUP(B181,B$14:C$44,2,FALSE)&amp;(9*A181+8))))</f>
        <v/>
      </c>
      <c r="H181" s="48" t="str" cm="1">
        <f t="array" aca="1" ref="H181" ca="1">IF(F181="","",
IF(INDIRECT(VLOOKUP(B181,B$14:C$44,2,FALSE)&amp;(9*A181+9))="","",
INDIRECT(VLOOKUP(B181,B$14:C$44,2,FALSE)&amp;(9*A181+9))))</f>
        <v/>
      </c>
      <c r="I181" s="43" t="str" cm="1">
        <f t="array" aca="1" ref="I181" ca="1">IF(F181="","",
IF(INDIRECT(VLOOKUP(B181,B$14:C$44,2,FALSE)&amp;(9*A181+10))="","",
INDIRECT(VLOOKUP(B181,B$14:C$44,2,FALSE)&amp;(9*A181+10))))</f>
        <v/>
      </c>
      <c r="J181" s="43" t="str" cm="1">
        <f t="array" aca="1" ref="J181" ca="1">IF(F181="","",
IF(INDIRECT(VLOOKUP(B181,B$14:C$44,2,FALSE)&amp;(9*A181+11))="","",
INDIRECT(VLOOKUP(B181,B$14:C$44,2,FALSE)&amp;(9*A181+11))))</f>
        <v/>
      </c>
      <c r="K181" s="46" t="str" cm="1">
        <f t="array" aca="1" ref="K181" ca="1">IF(F181="","",
IF(AND(OR(F181="土",F181="日"),J181="●"),"指定",
IF(INDIRECT(VLOOKUP(B181,B$14:C$44,2,FALSE)&amp;(9*A181+12))="","",
INDIRECT(VLOOKUP(B181,B$14:C$44,2,FALSE)&amp;(9*A181+12)))))</f>
        <v/>
      </c>
      <c r="L181" s="42" t="str">
        <f t="shared" ca="1" si="46"/>
        <v/>
      </c>
      <c r="M181" s="60" t="str">
        <f t="shared" ca="1" si="47"/>
        <v/>
      </c>
      <c r="N181" s="1" t="str">
        <f t="shared" ca="1" si="42"/>
        <v/>
      </c>
      <c r="O181" s="1" t="str">
        <f t="shared" ca="1" si="43"/>
        <v/>
      </c>
      <c r="Q181" s="28" t="s">
        <v>3</v>
      </c>
      <c r="R181" s="30" t="str">
        <f ca="1">IF(AND(R179=0,R180=0),"対象外",
IF(R178=0,"対象外",
IF(AND(R178/R179&lt;0.285,R180&gt;=R178),"〇",
IF(R180/R179&gt;=0.285,"〇",
"×"))))</f>
        <v>対象外</v>
      </c>
      <c r="S181" s="30" t="str">
        <f ca="1">IF(AND(S179=0,S180=0),"対象外",
IF(S178=0,"対象外",
IF(AND(S178/S179&lt;0.285,S180&gt;=S178),"〇",
IF(S180/S179&gt;=0.285,"〇",
"×"))))</f>
        <v>対象外</v>
      </c>
      <c r="U181" s="68" t="s">
        <v>16</v>
      </c>
      <c r="V181" s="4" t="s">
        <v>36</v>
      </c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52">
        <f ca="1">S179</f>
        <v>0</v>
      </c>
      <c r="BC181" s="70">
        <f ca="1">IFERROR(S180/S179,0)</f>
        <v>0</v>
      </c>
      <c r="BD181" s="72" t="str">
        <f ca="1">S181</f>
        <v>対象外</v>
      </c>
      <c r="BE181" s="100" t="str">
        <f ca="1">S183</f>
        <v>対象外</v>
      </c>
      <c r="BF181" s="85" t="str">
        <f ca="1">S182</f>
        <v>－</v>
      </c>
      <c r="BG181" s="74" t="s">
        <v>39</v>
      </c>
    </row>
    <row r="182" spans="1:59" ht="20.25" customHeight="1" thickBot="1" x14ac:dyDescent="0.45">
      <c r="A182" s="1">
        <f t="shared" si="48"/>
        <v>6</v>
      </c>
      <c r="B182" s="1">
        <f t="shared" si="49"/>
        <v>14</v>
      </c>
      <c r="E182" s="39" t="str" cm="1">
        <f t="array" aca="1" ref="E182" ca="1">IF(INDIRECT(VLOOKUP(B182,B$14:C$44,2,FALSE)&amp;(9*A182+6))="","",
INDIRECT(VLOOKUP(B182,B$14:C$44,2,FALSE)&amp;(9*A182+6)))</f>
        <v/>
      </c>
      <c r="F182" s="39" t="str">
        <f t="shared" ca="1" si="41"/>
        <v/>
      </c>
      <c r="G182" s="48" t="str" cm="1">
        <f t="array" aca="1" ref="G182" ca="1">IF(F182="","",
IF(INDIRECT(VLOOKUP(B182,B$14:C$44,2,FALSE)&amp;(9*A182+8))="","",
INDIRECT(VLOOKUP(B182,B$14:C$44,2,FALSE)&amp;(9*A182+8))))</f>
        <v/>
      </c>
      <c r="H182" s="48" t="str" cm="1">
        <f t="array" aca="1" ref="H182" ca="1">IF(F182="","",
IF(INDIRECT(VLOOKUP(B182,B$14:C$44,2,FALSE)&amp;(9*A182+9))="","",
INDIRECT(VLOOKUP(B182,B$14:C$44,2,FALSE)&amp;(9*A182+9))))</f>
        <v/>
      </c>
      <c r="I182" s="43" t="str" cm="1">
        <f t="array" aca="1" ref="I182" ca="1">IF(F182="","",
IF(INDIRECT(VLOOKUP(B182,B$14:C$44,2,FALSE)&amp;(9*A182+10))="","",
INDIRECT(VLOOKUP(B182,B$14:C$44,2,FALSE)&amp;(9*A182+10))))</f>
        <v/>
      </c>
      <c r="J182" s="43" t="str" cm="1">
        <f t="array" aca="1" ref="J182" ca="1">IF(F182="","",
IF(INDIRECT(VLOOKUP(B182,B$14:C$44,2,FALSE)&amp;(9*A182+11))="","",
INDIRECT(VLOOKUP(B182,B$14:C$44,2,FALSE)&amp;(9*A182+11))))</f>
        <v/>
      </c>
      <c r="K182" s="46" t="str" cm="1">
        <f t="array" aca="1" ref="K182" ca="1">IF(F182="","",
IF(AND(OR(F182="土",F182="日"),J182="●"),"指定",
IF(INDIRECT(VLOOKUP(B182,B$14:C$44,2,FALSE)&amp;(9*A182+12))="","",
INDIRECT(VLOOKUP(B182,B$14:C$44,2,FALSE)&amp;(9*A182+12)))))</f>
        <v/>
      </c>
      <c r="L182" s="42" t="str">
        <f t="shared" ca="1" si="46"/>
        <v/>
      </c>
      <c r="M182" s="60" t="str">
        <f t="shared" ca="1" si="47"/>
        <v/>
      </c>
      <c r="N182" s="1" t="str">
        <f t="shared" ca="1" si="42"/>
        <v/>
      </c>
      <c r="O182" s="1" t="str">
        <f t="shared" ca="1" si="43"/>
        <v/>
      </c>
      <c r="Q182" s="28" t="s">
        <v>40</v>
      </c>
      <c r="R182" s="30"/>
      <c r="S182" s="30" t="str">
        <f ca="1">IF(S181="対象外","－",
IF(S181="×","×",
IF(COUNTIFS(N:N,R176,O:O,S176,F:F,"土",I:I,"〇")+COUNTIFS(N:N,R176,O:O,S176,F:F,"日",I:I,"〇")=COUNTIFS(N:N,R176,O:O,S176,F:F,"土",I:I,"〇",J:J,"●",K:K,"&lt;&gt;"&amp;"事前")+COUNTIFS(N:N,R176,O:O,S176,F:F,"日",I:I,"〇",J:J,"●",K:K,"&lt;&gt;"&amp;"事前")+COUNTIFS(N:N,R176,O:O,S176,F:F,"土",I:I,"〇",J:J,"",K:K,"事前",M:M,"適")+COUNTIFS(N:N,R176,O:O,S176,F:F,"日",I:I,"〇",J:J,"",K:K,"事前",M:M,"適"),"〇",
"×")))</f>
        <v>－</v>
      </c>
      <c r="U182" s="69"/>
      <c r="V182" s="3" t="s">
        <v>38</v>
      </c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5"/>
      <c r="BB182" s="3">
        <f ca="1">S180</f>
        <v>0</v>
      </c>
      <c r="BC182" s="71"/>
      <c r="BD182" s="73"/>
      <c r="BE182" s="101"/>
      <c r="BF182" s="86"/>
      <c r="BG182" s="75"/>
    </row>
    <row r="183" spans="1:59" ht="42" customHeight="1" thickTop="1" thickBot="1" x14ac:dyDescent="0.45">
      <c r="A183" s="1">
        <f t="shared" si="48"/>
        <v>6</v>
      </c>
      <c r="B183" s="1">
        <f t="shared" si="49"/>
        <v>15</v>
      </c>
      <c r="E183" s="39" t="str" cm="1">
        <f t="array" aca="1" ref="E183" ca="1">IF(INDIRECT(VLOOKUP(B183,B$14:C$44,2,FALSE)&amp;(9*A183+6))="","",
INDIRECT(VLOOKUP(B183,B$14:C$44,2,FALSE)&amp;(9*A183+6)))</f>
        <v/>
      </c>
      <c r="F183" s="39" t="str">
        <f t="shared" ca="1" si="41"/>
        <v/>
      </c>
      <c r="G183" s="48" t="str" cm="1">
        <f t="array" aca="1" ref="G183" ca="1">IF(F183="","",
IF(INDIRECT(VLOOKUP(B183,B$14:C$44,2,FALSE)&amp;(9*A183+8))="","",
INDIRECT(VLOOKUP(B183,B$14:C$44,2,FALSE)&amp;(9*A183+8))))</f>
        <v/>
      </c>
      <c r="H183" s="48" t="str" cm="1">
        <f t="array" aca="1" ref="H183" ca="1">IF(F183="","",
IF(INDIRECT(VLOOKUP(B183,B$14:C$44,2,FALSE)&amp;(9*A183+9))="","",
INDIRECT(VLOOKUP(B183,B$14:C$44,2,FALSE)&amp;(9*A183+9))))</f>
        <v/>
      </c>
      <c r="I183" s="43" t="str" cm="1">
        <f t="array" aca="1" ref="I183" ca="1">IF(F183="","",
IF(INDIRECT(VLOOKUP(B183,B$14:C$44,2,FALSE)&amp;(9*A183+10))="","",
INDIRECT(VLOOKUP(B183,B$14:C$44,2,FALSE)&amp;(9*A183+10))))</f>
        <v/>
      </c>
      <c r="J183" s="43" t="str" cm="1">
        <f t="array" aca="1" ref="J183" ca="1">IF(F183="","",
IF(INDIRECT(VLOOKUP(B183,B$14:C$44,2,FALSE)&amp;(9*A183+11))="","",
INDIRECT(VLOOKUP(B183,B$14:C$44,2,FALSE)&amp;(9*A183+11))))</f>
        <v/>
      </c>
      <c r="K183" s="46" t="str" cm="1">
        <f t="array" aca="1" ref="K183" ca="1">IF(F183="","",
IF(AND(OR(F183="土",F183="日"),J183="●"),"指定",
IF(INDIRECT(VLOOKUP(B183,B$14:C$44,2,FALSE)&amp;(9*A183+12))="","",
INDIRECT(VLOOKUP(B183,B$14:C$44,2,FALSE)&amp;(9*A183+12)))))</f>
        <v/>
      </c>
      <c r="L183" s="42" t="str">
        <f t="shared" ca="1" si="46"/>
        <v/>
      </c>
      <c r="M183" s="60" t="str">
        <f t="shared" ca="1" si="47"/>
        <v/>
      </c>
      <c r="N183" s="1" t="str">
        <f t="shared" ca="1" si="42"/>
        <v/>
      </c>
      <c r="O183" s="1" t="str">
        <f t="shared" ca="1" si="43"/>
        <v/>
      </c>
      <c r="Q183" s="31" t="s">
        <v>41</v>
      </c>
      <c r="S183" s="51" t="str">
        <f ca="1">IF(S181="対象外","対象外",S182)</f>
        <v>対象外</v>
      </c>
      <c r="U183" s="13" t="s">
        <v>25</v>
      </c>
      <c r="V183" s="10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32"/>
      <c r="BB183" s="14"/>
      <c r="BC183" s="15"/>
      <c r="BD183" s="15"/>
      <c r="BE183" s="15"/>
      <c r="BF183" s="16"/>
      <c r="BG183" s="53" t="s">
        <v>42</v>
      </c>
    </row>
    <row r="184" spans="1:59" ht="20.25" customHeight="1" x14ac:dyDescent="0.4">
      <c r="A184" s="1">
        <f t="shared" si="48"/>
        <v>6</v>
      </c>
      <c r="B184" s="1">
        <f t="shared" si="49"/>
        <v>16</v>
      </c>
      <c r="E184" s="39" t="str" cm="1">
        <f t="array" aca="1" ref="E184" ca="1">IF(INDIRECT(VLOOKUP(B184,B$14:C$44,2,FALSE)&amp;(9*A184+6))="","",
INDIRECT(VLOOKUP(B184,B$14:C$44,2,FALSE)&amp;(9*A184+6)))</f>
        <v/>
      </c>
      <c r="F184" s="39" t="str">
        <f t="shared" ca="1" si="41"/>
        <v/>
      </c>
      <c r="G184" s="48" t="str" cm="1">
        <f t="array" aca="1" ref="G184" ca="1">IF(F184="","",
IF(INDIRECT(VLOOKUP(B184,B$14:C$44,2,FALSE)&amp;(9*A184+8))="","",
INDIRECT(VLOOKUP(B184,B$14:C$44,2,FALSE)&amp;(9*A184+8))))</f>
        <v/>
      </c>
      <c r="H184" s="48" t="str" cm="1">
        <f t="array" aca="1" ref="H184" ca="1">IF(F184="","",
IF(INDIRECT(VLOOKUP(B184,B$14:C$44,2,FALSE)&amp;(9*A184+9))="","",
INDIRECT(VLOOKUP(B184,B$14:C$44,2,FALSE)&amp;(9*A184+9))))</f>
        <v/>
      </c>
      <c r="I184" s="43" t="str" cm="1">
        <f t="array" aca="1" ref="I184" ca="1">IF(F184="","",
IF(INDIRECT(VLOOKUP(B184,B$14:C$44,2,FALSE)&amp;(9*A184+10))="","",
INDIRECT(VLOOKUP(B184,B$14:C$44,2,FALSE)&amp;(9*A184+10))))</f>
        <v/>
      </c>
      <c r="J184" s="43" t="str" cm="1">
        <f t="array" aca="1" ref="J184" ca="1">IF(F184="","",
IF(INDIRECT(VLOOKUP(B184,B$14:C$44,2,FALSE)&amp;(9*A184+11))="","",
INDIRECT(VLOOKUP(B184,B$14:C$44,2,FALSE)&amp;(9*A184+11))))</f>
        <v/>
      </c>
      <c r="K184" s="46" t="str" cm="1">
        <f t="array" aca="1" ref="K184" ca="1">IF(F184="","",
IF(AND(OR(F184="土",F184="日"),J184="●"),"指定",
IF(INDIRECT(VLOOKUP(B184,B$14:C$44,2,FALSE)&amp;(9*A184+12))="","",
INDIRECT(VLOOKUP(B184,B$14:C$44,2,FALSE)&amp;(9*A184+12)))))</f>
        <v/>
      </c>
      <c r="L184" s="42" t="str">
        <f t="shared" ca="1" si="46"/>
        <v/>
      </c>
      <c r="M184" s="60" t="str">
        <f t="shared" ca="1" si="47"/>
        <v/>
      </c>
      <c r="N184" s="1" t="str">
        <f t="shared" ca="1" si="42"/>
        <v/>
      </c>
      <c r="O184" s="1" t="str">
        <f t="shared" ca="1" si="43"/>
        <v/>
      </c>
    </row>
    <row r="185" spans="1:59" ht="20.25" customHeight="1" thickBot="1" x14ac:dyDescent="0.45">
      <c r="A185" s="1">
        <f t="shared" si="48"/>
        <v>6</v>
      </c>
      <c r="B185" s="1">
        <f t="shared" si="49"/>
        <v>17</v>
      </c>
      <c r="E185" s="39" t="str" cm="1">
        <f t="array" aca="1" ref="E185" ca="1">IF(INDIRECT(VLOOKUP(B185,B$14:C$44,2,FALSE)&amp;(9*A185+6))="","",
INDIRECT(VLOOKUP(B185,B$14:C$44,2,FALSE)&amp;(9*A185+6)))</f>
        <v/>
      </c>
      <c r="F185" s="39" t="str">
        <f t="shared" ca="1" si="41"/>
        <v/>
      </c>
      <c r="G185" s="48" t="str" cm="1">
        <f t="array" aca="1" ref="G185" ca="1">IF(F185="","",
IF(INDIRECT(VLOOKUP(B185,B$14:C$44,2,FALSE)&amp;(9*A185+8))="","",
INDIRECT(VLOOKUP(B185,B$14:C$44,2,FALSE)&amp;(9*A185+8))))</f>
        <v/>
      </c>
      <c r="H185" s="48" t="str" cm="1">
        <f t="array" aca="1" ref="H185" ca="1">IF(F185="","",
IF(INDIRECT(VLOOKUP(B185,B$14:C$44,2,FALSE)&amp;(9*A185+9))="","",
INDIRECT(VLOOKUP(B185,B$14:C$44,2,FALSE)&amp;(9*A185+9))))</f>
        <v/>
      </c>
      <c r="I185" s="43" t="str" cm="1">
        <f t="array" aca="1" ref="I185" ca="1">IF(F185="","",
IF(INDIRECT(VLOOKUP(B185,B$14:C$44,2,FALSE)&amp;(9*A185+10))="","",
INDIRECT(VLOOKUP(B185,B$14:C$44,2,FALSE)&amp;(9*A185+10))))</f>
        <v/>
      </c>
      <c r="J185" s="43" t="str" cm="1">
        <f t="array" aca="1" ref="J185" ca="1">IF(F185="","",
IF(INDIRECT(VLOOKUP(B185,B$14:C$44,2,FALSE)&amp;(9*A185+11))="","",
INDIRECT(VLOOKUP(B185,B$14:C$44,2,FALSE)&amp;(9*A185+11))))</f>
        <v/>
      </c>
      <c r="K185" s="46" t="str" cm="1">
        <f t="array" aca="1" ref="K185" ca="1">IF(F185="","",
IF(AND(OR(F185="土",F185="日"),J185="●"),"指定",
IF(INDIRECT(VLOOKUP(B185,B$14:C$44,2,FALSE)&amp;(9*A185+12))="","",
INDIRECT(VLOOKUP(B185,B$14:C$44,2,FALSE)&amp;(9*A185+12)))))</f>
        <v/>
      </c>
      <c r="L185" s="42" t="str">
        <f t="shared" ca="1" si="46"/>
        <v/>
      </c>
      <c r="M185" s="60" t="str">
        <f t="shared" ca="1" si="47"/>
        <v/>
      </c>
      <c r="N185" s="1" t="str">
        <f t="shared" ca="1" si="42"/>
        <v/>
      </c>
      <c r="O185" s="1" t="str">
        <f t="shared" ca="1" si="43"/>
        <v/>
      </c>
      <c r="Q185" s="28" t="s">
        <v>30</v>
      </c>
      <c r="R185" s="28" t="str">
        <f>IF(R176="","",
IF(S185=1,R176+1,R176))</f>
        <v/>
      </c>
      <c r="S185" s="51" t="str">
        <f>IF(S176="","",
IF(S176=12,1,S176+1))</f>
        <v/>
      </c>
      <c r="U185" s="38" t="str">
        <f>IF(R185="","",
DATE(R185,S185,1))</f>
        <v/>
      </c>
      <c r="W185" s="2"/>
    </row>
    <row r="186" spans="1:59" ht="20.25" customHeight="1" x14ac:dyDescent="0.4">
      <c r="A186" s="1">
        <f t="shared" si="48"/>
        <v>6</v>
      </c>
      <c r="B186" s="1">
        <f t="shared" si="49"/>
        <v>18</v>
      </c>
      <c r="E186" s="39" t="str" cm="1">
        <f t="array" aca="1" ref="E186" ca="1">IF(INDIRECT(VLOOKUP(B186,B$14:C$44,2,FALSE)&amp;(9*A186+6))="","",
INDIRECT(VLOOKUP(B186,B$14:C$44,2,FALSE)&amp;(9*A186+6)))</f>
        <v/>
      </c>
      <c r="F186" s="39" t="str">
        <f t="shared" ca="1" si="41"/>
        <v/>
      </c>
      <c r="G186" s="48" t="str" cm="1">
        <f t="array" aca="1" ref="G186" ca="1">IF(F186="","",
IF(INDIRECT(VLOOKUP(B186,B$14:C$44,2,FALSE)&amp;(9*A186+8))="","",
INDIRECT(VLOOKUP(B186,B$14:C$44,2,FALSE)&amp;(9*A186+8))))</f>
        <v/>
      </c>
      <c r="H186" s="48" t="str" cm="1">
        <f t="array" aca="1" ref="H186" ca="1">IF(F186="","",
IF(INDIRECT(VLOOKUP(B186,B$14:C$44,2,FALSE)&amp;(9*A186+9))="","",
INDIRECT(VLOOKUP(B186,B$14:C$44,2,FALSE)&amp;(9*A186+9))))</f>
        <v/>
      </c>
      <c r="I186" s="43" t="str" cm="1">
        <f t="array" aca="1" ref="I186" ca="1">IF(F186="","",
IF(INDIRECT(VLOOKUP(B186,B$14:C$44,2,FALSE)&amp;(9*A186+10))="","",
INDIRECT(VLOOKUP(B186,B$14:C$44,2,FALSE)&amp;(9*A186+10))))</f>
        <v/>
      </c>
      <c r="J186" s="43" t="str" cm="1">
        <f t="array" aca="1" ref="J186" ca="1">IF(F186="","",
IF(INDIRECT(VLOOKUP(B186,B$14:C$44,2,FALSE)&amp;(9*A186+11))="","",
INDIRECT(VLOOKUP(B186,B$14:C$44,2,FALSE)&amp;(9*A186+11))))</f>
        <v/>
      </c>
      <c r="K186" s="46" t="str" cm="1">
        <f t="array" aca="1" ref="K186" ca="1">IF(F186="","",
IF(AND(OR(F186="土",F186="日"),J186="●"),"指定",
IF(INDIRECT(VLOOKUP(B186,B$14:C$44,2,FALSE)&amp;(9*A186+12))="","",
INDIRECT(VLOOKUP(B186,B$14:C$44,2,FALSE)&amp;(9*A186+12)))))</f>
        <v/>
      </c>
      <c r="L186" s="42" t="str">
        <f t="shared" ca="1" si="46"/>
        <v/>
      </c>
      <c r="M186" s="60" t="str">
        <f t="shared" ca="1" si="47"/>
        <v/>
      </c>
      <c r="N186" s="1" t="str">
        <f t="shared" ca="1" si="42"/>
        <v/>
      </c>
      <c r="O186" s="1" t="str">
        <f t="shared" ca="1" si="43"/>
        <v/>
      </c>
      <c r="U186" s="87"/>
      <c r="V186" s="88"/>
      <c r="W186" s="6" t="str">
        <f>IF($R185="","",DATE($R185,$S185,1))</f>
        <v/>
      </c>
      <c r="X186" s="6" t="str">
        <f>IF($R185="","",DATE($R185,$S185,2))</f>
        <v/>
      </c>
      <c r="Y186" s="6" t="str">
        <f>IF($R185="","",DATE($R185,$S185,3))</f>
        <v/>
      </c>
      <c r="Z186" s="6" t="str">
        <f>IF($R185="","",DATE($R185,$S185,4))</f>
        <v/>
      </c>
      <c r="AA186" s="6" t="str">
        <f>IF($R185="","",DATE($R185,$S185,5))</f>
        <v/>
      </c>
      <c r="AB186" s="6" t="str">
        <f>IF($R185="","",DATE($R185,$S185,6))</f>
        <v/>
      </c>
      <c r="AC186" s="6" t="str">
        <f>IF($R185="","",DATE($R185,$S185,7))</f>
        <v/>
      </c>
      <c r="AD186" s="6" t="str">
        <f>IF($R185="","",DATE($R185,$S185,8))</f>
        <v/>
      </c>
      <c r="AE186" s="6" t="str">
        <f>IF($R185="","",DATE($R185,$S185,9))</f>
        <v/>
      </c>
      <c r="AF186" s="6" t="str">
        <f>IF($R185="","",DATE($R185,$S185,10))</f>
        <v/>
      </c>
      <c r="AG186" s="6" t="str">
        <f>IF($R185="","",DATE($R185,$S185,11))</f>
        <v/>
      </c>
      <c r="AH186" s="6" t="str">
        <f>IF($R185="","",DATE($R185,$S185,12))</f>
        <v/>
      </c>
      <c r="AI186" s="6" t="str">
        <f>IF($R185="","",DATE($R185,$S185,13))</f>
        <v/>
      </c>
      <c r="AJ186" s="6" t="str">
        <f>IF($R185="","",DATE($R185,$S185,14))</f>
        <v/>
      </c>
      <c r="AK186" s="6" t="str">
        <f>IF($R185="","",DATE($R185,$S185,15))</f>
        <v/>
      </c>
      <c r="AL186" s="6" t="str">
        <f>IF($R185="","",DATE($R185,$S185,16))</f>
        <v/>
      </c>
      <c r="AM186" s="6" t="str">
        <f>IF($R185="","",DATE($R185,$S185,17))</f>
        <v/>
      </c>
      <c r="AN186" s="6" t="str">
        <f>IF($R185="","",DATE($R185,$S185,18))</f>
        <v/>
      </c>
      <c r="AO186" s="6" t="str">
        <f>IF($R185="","",DATE($R185,$S185,19))</f>
        <v/>
      </c>
      <c r="AP186" s="6" t="str">
        <f>IF($R185="","",DATE($R185,$S185,20))</f>
        <v/>
      </c>
      <c r="AQ186" s="6" t="str">
        <f>IF($R185="","",DATE($R185,$S185,21))</f>
        <v/>
      </c>
      <c r="AR186" s="6" t="str">
        <f>IF($R185="","",DATE($R185,$S185,22))</f>
        <v/>
      </c>
      <c r="AS186" s="6" t="str">
        <f>IF($R185="","",DATE($R185,$S185,23))</f>
        <v/>
      </c>
      <c r="AT186" s="6" t="str">
        <f>IF($R185="","",DATE($R185,$S185,24))</f>
        <v/>
      </c>
      <c r="AU186" s="6" t="str">
        <f>IF($R185="","",DATE($R185,$S185,25))</f>
        <v/>
      </c>
      <c r="AV186" s="6" t="str">
        <f>IF($R185="","",DATE($R185,$S185,26))</f>
        <v/>
      </c>
      <c r="AW186" s="6" t="str">
        <f>IF($R185="","",DATE($R185,$S185,27))</f>
        <v/>
      </c>
      <c r="AX186" s="6" t="str">
        <f>IF($R185="","",DATE($R185,$S185,28))</f>
        <v/>
      </c>
      <c r="AY186" s="6" t="str">
        <f>IF($R185="","",IF(MONTH(DATE($R185,$S185,29))=$S185,DATE($R185,$S185,29),""))</f>
        <v/>
      </c>
      <c r="AZ186" s="6" t="str">
        <f>IF($R185="","",IF(MONTH(DATE($R185,$S185,30))=$S185,DATE($R185,$S185,30),""))</f>
        <v/>
      </c>
      <c r="BA186" s="6" t="str">
        <f>IF($R185="","",IF(MONTH(DATE($R185,$S185,31))=$S185,DATE($R185,$S185,31),""))</f>
        <v/>
      </c>
      <c r="BB186" s="91" t="s">
        <v>19</v>
      </c>
      <c r="BC186" s="91" t="s">
        <v>31</v>
      </c>
      <c r="BD186" s="93" t="s">
        <v>32</v>
      </c>
      <c r="BE186" s="96" t="s">
        <v>33</v>
      </c>
      <c r="BF186" s="94" t="s">
        <v>34</v>
      </c>
      <c r="BG186" s="76" t="s">
        <v>25</v>
      </c>
    </row>
    <row r="187" spans="1:59" ht="20.25" customHeight="1" thickBot="1" x14ac:dyDescent="0.45">
      <c r="A187" s="1">
        <f t="shared" si="48"/>
        <v>6</v>
      </c>
      <c r="B187" s="1">
        <f t="shared" si="49"/>
        <v>19</v>
      </c>
      <c r="E187" s="39" t="str" cm="1">
        <f t="array" aca="1" ref="E187" ca="1">IF(INDIRECT(VLOOKUP(B187,B$14:C$44,2,FALSE)&amp;(9*A187+6))="","",
INDIRECT(VLOOKUP(B187,B$14:C$44,2,FALSE)&amp;(9*A187+6)))</f>
        <v/>
      </c>
      <c r="F187" s="39" t="str">
        <f t="shared" ca="1" si="41"/>
        <v/>
      </c>
      <c r="G187" s="48" t="str" cm="1">
        <f t="array" aca="1" ref="G187" ca="1">IF(F187="","",
IF(INDIRECT(VLOOKUP(B187,B$14:C$44,2,FALSE)&amp;(9*A187+8))="","",
INDIRECT(VLOOKUP(B187,B$14:C$44,2,FALSE)&amp;(9*A187+8))))</f>
        <v/>
      </c>
      <c r="H187" s="48" t="str" cm="1">
        <f t="array" aca="1" ref="H187" ca="1">IF(F187="","",
IF(INDIRECT(VLOOKUP(B187,B$14:C$44,2,FALSE)&amp;(9*A187+9))="","",
INDIRECT(VLOOKUP(B187,B$14:C$44,2,FALSE)&amp;(9*A187+9))))</f>
        <v/>
      </c>
      <c r="I187" s="43" t="str" cm="1">
        <f t="array" aca="1" ref="I187" ca="1">IF(F187="","",
IF(INDIRECT(VLOOKUP(B187,B$14:C$44,2,FALSE)&amp;(9*A187+10))="","",
INDIRECT(VLOOKUP(B187,B$14:C$44,2,FALSE)&amp;(9*A187+10))))</f>
        <v/>
      </c>
      <c r="J187" s="43" t="str" cm="1">
        <f t="array" aca="1" ref="J187" ca="1">IF(F187="","",
IF(INDIRECT(VLOOKUP(B187,B$14:C$44,2,FALSE)&amp;(9*A187+11))="","",
INDIRECT(VLOOKUP(B187,B$14:C$44,2,FALSE)&amp;(9*A187+11))))</f>
        <v/>
      </c>
      <c r="K187" s="46" t="str" cm="1">
        <f t="array" aca="1" ref="K187" ca="1">IF(F187="","",
IF(AND(OR(F187="土",F187="日"),J187="●"),"指定",
IF(INDIRECT(VLOOKUP(B187,B$14:C$44,2,FALSE)&amp;(9*A187+12))="","",
INDIRECT(VLOOKUP(B187,B$14:C$44,2,FALSE)&amp;(9*A187+12)))))</f>
        <v/>
      </c>
      <c r="L187" s="42" t="str">
        <f t="shared" ca="1" si="46"/>
        <v/>
      </c>
      <c r="M187" s="60" t="str">
        <f t="shared" ca="1" si="47"/>
        <v/>
      </c>
      <c r="N187" s="1" t="str">
        <f t="shared" ca="1" si="42"/>
        <v/>
      </c>
      <c r="O187" s="1" t="str">
        <f t="shared" ca="1" si="43"/>
        <v/>
      </c>
      <c r="Q187" s="28" t="s">
        <v>35</v>
      </c>
      <c r="R187" s="28">
        <f ca="1">COUNTIFS(N:N,R185,O:O,S185,F:F,"土",G:G,"〇")+COUNTIFS(N:N,R185,O:O,S185,F:F,"日",G:G,"〇")</f>
        <v>0</v>
      </c>
      <c r="S187" s="28">
        <f ca="1">COUNTIFS(N:N,R185,O:O,S185,F:F,"土",I:I,"〇",L:L,"&lt;&gt;"&amp;"緊急")+COUNTIFS(N:N,R185,O:O,S185,F:F,"日",I:I,"〇",L:L,"&lt;&gt;"&amp;"緊急")</f>
        <v>0</v>
      </c>
      <c r="U187" s="89"/>
      <c r="V187" s="90"/>
      <c r="W187" s="9" t="str">
        <f>IFERROR(IF(WEEKDAY(W186,1)=1,"日",IF(WEEKDAY(W186,1)=2,"月",IF(WEEKDAY(W186,1)=3,"火",IF(WEEKDAY(W186,1)=4,"水",IF(WEEKDAY(W186,1)=5,"木",IF(WEEKDAY(W186,1)=6,"金","土")))))),"")</f>
        <v/>
      </c>
      <c r="X187" s="9" t="str">
        <f t="shared" ref="X187:AD187" si="58">IFERROR(IF(WEEKDAY(X186,1)=1,"日",IF(WEEKDAY(X186,1)=2,"月",IF(WEEKDAY(X186,1)=3,"火",IF(WEEKDAY(X186,1)=4,"水",IF(WEEKDAY(X186,1)=5,"木",IF(WEEKDAY(X186,1)=6,"金","土")))))),"")</f>
        <v/>
      </c>
      <c r="Y187" s="9" t="str">
        <f t="shared" si="58"/>
        <v/>
      </c>
      <c r="Z187" s="9" t="str">
        <f t="shared" si="58"/>
        <v/>
      </c>
      <c r="AA187" s="9" t="str">
        <f t="shared" si="58"/>
        <v/>
      </c>
      <c r="AB187" s="9" t="str">
        <f t="shared" si="58"/>
        <v/>
      </c>
      <c r="AC187" s="9" t="str">
        <f t="shared" si="58"/>
        <v/>
      </c>
      <c r="AD187" s="9" t="str">
        <f t="shared" si="58"/>
        <v/>
      </c>
      <c r="AE187" s="9" t="str">
        <f>IFERROR(IF(WEEKDAY(AE186,1)=1,"日",IF(WEEKDAY(AE186,1)=2,"月",IF(WEEKDAY(AE186,1)=3,"火",IF(WEEKDAY(AE186,1)=4,"水",IF(WEEKDAY(AE186,1)=5,"木",IF(WEEKDAY(AE186,1)=6,"金","土")))))),"")</f>
        <v/>
      </c>
      <c r="AF187" s="9" t="str">
        <f t="shared" ref="AF187:BA187" si="59">IFERROR(IF(WEEKDAY(AF186,1)=1,"日",IF(WEEKDAY(AF186,1)=2,"月",IF(WEEKDAY(AF186,1)=3,"火",IF(WEEKDAY(AF186,1)=4,"水",IF(WEEKDAY(AF186,1)=5,"木",IF(WEEKDAY(AF186,1)=6,"金","土")))))),"")</f>
        <v/>
      </c>
      <c r="AG187" s="9" t="str">
        <f t="shared" si="59"/>
        <v/>
      </c>
      <c r="AH187" s="9" t="str">
        <f t="shared" si="59"/>
        <v/>
      </c>
      <c r="AI187" s="9" t="str">
        <f t="shared" si="59"/>
        <v/>
      </c>
      <c r="AJ187" s="9" t="str">
        <f t="shared" si="59"/>
        <v/>
      </c>
      <c r="AK187" s="9" t="str">
        <f t="shared" si="59"/>
        <v/>
      </c>
      <c r="AL187" s="9" t="str">
        <f t="shared" si="59"/>
        <v/>
      </c>
      <c r="AM187" s="9" t="str">
        <f t="shared" si="59"/>
        <v/>
      </c>
      <c r="AN187" s="9" t="str">
        <f t="shared" si="59"/>
        <v/>
      </c>
      <c r="AO187" s="9" t="str">
        <f t="shared" si="59"/>
        <v/>
      </c>
      <c r="AP187" s="9" t="str">
        <f t="shared" si="59"/>
        <v/>
      </c>
      <c r="AQ187" s="9" t="str">
        <f t="shared" si="59"/>
        <v/>
      </c>
      <c r="AR187" s="9" t="str">
        <f t="shared" si="59"/>
        <v/>
      </c>
      <c r="AS187" s="9" t="str">
        <f t="shared" si="59"/>
        <v/>
      </c>
      <c r="AT187" s="9" t="str">
        <f t="shared" si="59"/>
        <v/>
      </c>
      <c r="AU187" s="9" t="str">
        <f t="shared" si="59"/>
        <v/>
      </c>
      <c r="AV187" s="9" t="str">
        <f t="shared" si="59"/>
        <v/>
      </c>
      <c r="AW187" s="9" t="str">
        <f t="shared" si="59"/>
        <v/>
      </c>
      <c r="AX187" s="9" t="str">
        <f t="shared" si="59"/>
        <v/>
      </c>
      <c r="AY187" s="9" t="str">
        <f t="shared" si="59"/>
        <v/>
      </c>
      <c r="AZ187" s="9" t="str">
        <f t="shared" si="59"/>
        <v/>
      </c>
      <c r="BA187" s="9" t="str">
        <f t="shared" si="59"/>
        <v/>
      </c>
      <c r="BB187" s="92"/>
      <c r="BC187" s="92"/>
      <c r="BD187" s="92"/>
      <c r="BE187" s="97"/>
      <c r="BF187" s="95"/>
      <c r="BG187" s="77"/>
    </row>
    <row r="188" spans="1:59" ht="20.25" customHeight="1" x14ac:dyDescent="0.4">
      <c r="A188" s="1">
        <f t="shared" si="48"/>
        <v>6</v>
      </c>
      <c r="B188" s="1">
        <f t="shared" si="49"/>
        <v>20</v>
      </c>
      <c r="E188" s="39" t="str" cm="1">
        <f t="array" aca="1" ref="E188" ca="1">IF(INDIRECT(VLOOKUP(B188,B$14:C$44,2,FALSE)&amp;(9*A188+6))="","",
INDIRECT(VLOOKUP(B188,B$14:C$44,2,FALSE)&amp;(9*A188+6)))</f>
        <v/>
      </c>
      <c r="F188" s="39" t="str">
        <f t="shared" ca="1" si="41"/>
        <v/>
      </c>
      <c r="G188" s="48" t="str" cm="1">
        <f t="array" aca="1" ref="G188" ca="1">IF(F188="","",
IF(INDIRECT(VLOOKUP(B188,B$14:C$44,2,FALSE)&amp;(9*A188+8))="","",
INDIRECT(VLOOKUP(B188,B$14:C$44,2,FALSE)&amp;(9*A188+8))))</f>
        <v/>
      </c>
      <c r="H188" s="48" t="str" cm="1">
        <f t="array" aca="1" ref="H188" ca="1">IF(F188="","",
IF(INDIRECT(VLOOKUP(B188,B$14:C$44,2,FALSE)&amp;(9*A188+9))="","",
INDIRECT(VLOOKUP(B188,B$14:C$44,2,FALSE)&amp;(9*A188+9))))</f>
        <v/>
      </c>
      <c r="I188" s="43" t="str" cm="1">
        <f t="array" aca="1" ref="I188" ca="1">IF(F188="","",
IF(INDIRECT(VLOOKUP(B188,B$14:C$44,2,FALSE)&amp;(9*A188+10))="","",
INDIRECT(VLOOKUP(B188,B$14:C$44,2,FALSE)&amp;(9*A188+10))))</f>
        <v/>
      </c>
      <c r="J188" s="43" t="str" cm="1">
        <f t="array" aca="1" ref="J188" ca="1">IF(F188="","",
IF(INDIRECT(VLOOKUP(B188,B$14:C$44,2,FALSE)&amp;(9*A188+11))="","",
INDIRECT(VLOOKUP(B188,B$14:C$44,2,FALSE)&amp;(9*A188+11))))</f>
        <v/>
      </c>
      <c r="K188" s="46" t="str" cm="1">
        <f t="array" aca="1" ref="K188" ca="1">IF(F188="","",
IF(AND(OR(F188="土",F188="日"),J188="●"),"指定",
IF(INDIRECT(VLOOKUP(B188,B$14:C$44,2,FALSE)&amp;(9*A188+12))="","",
INDIRECT(VLOOKUP(B188,B$14:C$44,2,FALSE)&amp;(9*A188+12)))))</f>
        <v/>
      </c>
      <c r="L188" s="42" t="str">
        <f t="shared" ca="1" si="46"/>
        <v/>
      </c>
      <c r="M188" s="60" t="str">
        <f t="shared" ca="1" si="47"/>
        <v/>
      </c>
      <c r="N188" s="1" t="str">
        <f t="shared" ca="1" si="42"/>
        <v/>
      </c>
      <c r="O188" s="1" t="str">
        <f t="shared" ca="1" si="43"/>
        <v/>
      </c>
      <c r="Q188" s="28" t="s">
        <v>23</v>
      </c>
      <c r="R188" s="54">
        <f ca="1">COUNTIFS(N:N,R185,O:O,S185,G:G,"〇")</f>
        <v>0</v>
      </c>
      <c r="S188" s="54">
        <f ca="1">COUNTIFS(N:N,R185,O:O,S185,I:I,"〇",L:L,"&lt;&gt;"&amp;"緊急")</f>
        <v>0</v>
      </c>
      <c r="U188" s="78" t="s">
        <v>15</v>
      </c>
      <c r="V188" s="8" t="s">
        <v>36</v>
      </c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6">
        <f ca="1">R188</f>
        <v>0</v>
      </c>
      <c r="BC188" s="79">
        <f ca="1">IFERROR(R189/R188,0)</f>
        <v>0</v>
      </c>
      <c r="BD188" s="80" t="str">
        <f ca="1">R190</f>
        <v>対象外</v>
      </c>
      <c r="BE188" s="98"/>
      <c r="BF188" s="83"/>
      <c r="BG188" s="81" t="s">
        <v>37</v>
      </c>
    </row>
    <row r="189" spans="1:59" ht="20.25" customHeight="1" thickBot="1" x14ac:dyDescent="0.45">
      <c r="A189" s="1">
        <f t="shared" si="48"/>
        <v>6</v>
      </c>
      <c r="B189" s="1">
        <f t="shared" si="49"/>
        <v>21</v>
      </c>
      <c r="E189" s="39" t="str" cm="1">
        <f t="array" aca="1" ref="E189" ca="1">IF(INDIRECT(VLOOKUP(B189,B$14:C$44,2,FALSE)&amp;(9*A189+6))="","",
INDIRECT(VLOOKUP(B189,B$14:C$44,2,FALSE)&amp;(9*A189+6)))</f>
        <v/>
      </c>
      <c r="F189" s="39" t="str">
        <f t="shared" ca="1" si="41"/>
        <v/>
      </c>
      <c r="G189" s="48" t="str" cm="1">
        <f t="array" aca="1" ref="G189" ca="1">IF(F189="","",
IF(INDIRECT(VLOOKUP(B189,B$14:C$44,2,FALSE)&amp;(9*A189+8))="","",
INDIRECT(VLOOKUP(B189,B$14:C$44,2,FALSE)&amp;(9*A189+8))))</f>
        <v/>
      </c>
      <c r="H189" s="48" t="str" cm="1">
        <f t="array" aca="1" ref="H189" ca="1">IF(F189="","",
IF(INDIRECT(VLOOKUP(B189,B$14:C$44,2,FALSE)&amp;(9*A189+9))="","",
INDIRECT(VLOOKUP(B189,B$14:C$44,2,FALSE)&amp;(9*A189+9))))</f>
        <v/>
      </c>
      <c r="I189" s="43" t="str" cm="1">
        <f t="array" aca="1" ref="I189" ca="1">IF(F189="","",
IF(INDIRECT(VLOOKUP(B189,B$14:C$44,2,FALSE)&amp;(9*A189+10))="","",
INDIRECT(VLOOKUP(B189,B$14:C$44,2,FALSE)&amp;(9*A189+10))))</f>
        <v/>
      </c>
      <c r="J189" s="43" t="str" cm="1">
        <f t="array" aca="1" ref="J189" ca="1">IF(F189="","",
IF(INDIRECT(VLOOKUP(B189,B$14:C$44,2,FALSE)&amp;(9*A189+11))="","",
INDIRECT(VLOOKUP(B189,B$14:C$44,2,FALSE)&amp;(9*A189+11))))</f>
        <v/>
      </c>
      <c r="K189" s="46" t="str" cm="1">
        <f t="array" aca="1" ref="K189" ca="1">IF(F189="","",
IF(AND(OR(F189="土",F189="日"),J189="●"),"指定",
IF(INDIRECT(VLOOKUP(B189,B$14:C$44,2,FALSE)&amp;(9*A189+12))="","",
INDIRECT(VLOOKUP(B189,B$14:C$44,2,FALSE)&amp;(9*A189+12)))))</f>
        <v/>
      </c>
      <c r="L189" s="42" t="str">
        <f t="shared" ca="1" si="46"/>
        <v/>
      </c>
      <c r="M189" s="60" t="str">
        <f t="shared" ca="1" si="47"/>
        <v/>
      </c>
      <c r="N189" s="1" t="str">
        <f t="shared" ca="1" si="42"/>
        <v/>
      </c>
      <c r="O189" s="1" t="str">
        <f t="shared" ca="1" si="43"/>
        <v/>
      </c>
      <c r="Q189" s="28" t="s">
        <v>24</v>
      </c>
      <c r="R189" s="28">
        <f ca="1">COUNTIFS(N:N,R185,O:O,S185,H:H,"●")+COUNTIFS(N:N,R185,O:O,S185,H:H,"〇")</f>
        <v>0</v>
      </c>
      <c r="S189" s="28">
        <f ca="1">COUNTIFS(N:N,R185,O:O,S185,J:J,"●",L:L,"&lt;&gt;"&amp;"緊急")</f>
        <v>0</v>
      </c>
      <c r="U189" s="69"/>
      <c r="V189" s="3" t="s">
        <v>38</v>
      </c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5"/>
      <c r="BB189" s="3">
        <f ca="1">R189</f>
        <v>0</v>
      </c>
      <c r="BC189" s="71"/>
      <c r="BD189" s="73"/>
      <c r="BE189" s="99"/>
      <c r="BF189" s="84"/>
      <c r="BG189" s="82"/>
    </row>
    <row r="190" spans="1:59" ht="20.25" customHeight="1" thickTop="1" x14ac:dyDescent="0.4">
      <c r="A190" s="1">
        <f t="shared" si="48"/>
        <v>6</v>
      </c>
      <c r="B190" s="1">
        <f t="shared" si="49"/>
        <v>22</v>
      </c>
      <c r="E190" s="39" t="str" cm="1">
        <f t="array" aca="1" ref="E190" ca="1">IF(INDIRECT(VLOOKUP(B190,B$14:C$44,2,FALSE)&amp;(9*A190+6))="","",
INDIRECT(VLOOKUP(B190,B$14:C$44,2,FALSE)&amp;(9*A190+6)))</f>
        <v/>
      </c>
      <c r="F190" s="39" t="str">
        <f t="shared" ca="1" si="41"/>
        <v/>
      </c>
      <c r="G190" s="48" t="str" cm="1">
        <f t="array" aca="1" ref="G190" ca="1">IF(F190="","",
IF(INDIRECT(VLOOKUP(B190,B$14:C$44,2,FALSE)&amp;(9*A190+8))="","",
INDIRECT(VLOOKUP(B190,B$14:C$44,2,FALSE)&amp;(9*A190+8))))</f>
        <v/>
      </c>
      <c r="H190" s="48" t="str" cm="1">
        <f t="array" aca="1" ref="H190" ca="1">IF(F190="","",
IF(INDIRECT(VLOOKUP(B190,B$14:C$44,2,FALSE)&amp;(9*A190+9))="","",
INDIRECT(VLOOKUP(B190,B$14:C$44,2,FALSE)&amp;(9*A190+9))))</f>
        <v/>
      </c>
      <c r="I190" s="43" t="str" cm="1">
        <f t="array" aca="1" ref="I190" ca="1">IF(F190="","",
IF(INDIRECT(VLOOKUP(B190,B$14:C$44,2,FALSE)&amp;(9*A190+10))="","",
INDIRECT(VLOOKUP(B190,B$14:C$44,2,FALSE)&amp;(9*A190+10))))</f>
        <v/>
      </c>
      <c r="J190" s="43" t="str" cm="1">
        <f t="array" aca="1" ref="J190" ca="1">IF(F190="","",
IF(INDIRECT(VLOOKUP(B190,B$14:C$44,2,FALSE)&amp;(9*A190+11))="","",
INDIRECT(VLOOKUP(B190,B$14:C$44,2,FALSE)&amp;(9*A190+11))))</f>
        <v/>
      </c>
      <c r="K190" s="46" t="str" cm="1">
        <f t="array" aca="1" ref="K190" ca="1">IF(F190="","",
IF(AND(OR(F190="土",F190="日"),J190="●"),"指定",
IF(INDIRECT(VLOOKUP(B190,B$14:C$44,2,FALSE)&amp;(9*A190+12))="","",
INDIRECT(VLOOKUP(B190,B$14:C$44,2,FALSE)&amp;(9*A190+12)))))</f>
        <v/>
      </c>
      <c r="L190" s="42" t="str">
        <f t="shared" ca="1" si="46"/>
        <v/>
      </c>
      <c r="M190" s="60" t="str">
        <f t="shared" ca="1" si="47"/>
        <v/>
      </c>
      <c r="N190" s="1" t="str">
        <f t="shared" ca="1" si="42"/>
        <v/>
      </c>
      <c r="O190" s="1" t="str">
        <f t="shared" ca="1" si="43"/>
        <v/>
      </c>
      <c r="Q190" s="28" t="s">
        <v>3</v>
      </c>
      <c r="R190" s="30" t="str">
        <f ca="1">IF(AND(R188=0,R189=0),"対象外",
IF(R187=0,"対象外",
IF(AND(R187/R188&lt;0.285,R189&gt;=R187),"〇",
IF(R189/R188&gt;=0.285,"〇",
"×"))))</f>
        <v>対象外</v>
      </c>
      <c r="S190" s="30" t="str">
        <f ca="1">IF(AND(S188=0,S189=0),"対象外",
IF(S187=0,"対象外",
IF(AND(S187/S188&lt;0.285,S189&gt;=S187),"〇",
IF(S189/S188&gt;=0.285,"〇",
"×"))))</f>
        <v>対象外</v>
      </c>
      <c r="U190" s="68" t="s">
        <v>16</v>
      </c>
      <c r="V190" s="4" t="s">
        <v>36</v>
      </c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52">
        <f ca="1">S188</f>
        <v>0</v>
      </c>
      <c r="BC190" s="70">
        <f ca="1">IFERROR(S189/S188,0)</f>
        <v>0</v>
      </c>
      <c r="BD190" s="72" t="str">
        <f ca="1">S190</f>
        <v>対象外</v>
      </c>
      <c r="BE190" s="100" t="str">
        <f ca="1">S192</f>
        <v>対象外</v>
      </c>
      <c r="BF190" s="85" t="str">
        <f ca="1">S191</f>
        <v>－</v>
      </c>
      <c r="BG190" s="74" t="s">
        <v>39</v>
      </c>
    </row>
    <row r="191" spans="1:59" ht="20.25" customHeight="1" thickBot="1" x14ac:dyDescent="0.45">
      <c r="A191" s="1">
        <f t="shared" si="48"/>
        <v>6</v>
      </c>
      <c r="B191" s="1">
        <f t="shared" si="49"/>
        <v>23</v>
      </c>
      <c r="E191" s="39" t="str" cm="1">
        <f t="array" aca="1" ref="E191" ca="1">IF(INDIRECT(VLOOKUP(B191,B$14:C$44,2,FALSE)&amp;(9*A191+6))="","",
INDIRECT(VLOOKUP(B191,B$14:C$44,2,FALSE)&amp;(9*A191+6)))</f>
        <v/>
      </c>
      <c r="F191" s="39" t="str">
        <f t="shared" ca="1" si="41"/>
        <v/>
      </c>
      <c r="G191" s="48" t="str" cm="1">
        <f t="array" aca="1" ref="G191" ca="1">IF(F191="","",
IF(INDIRECT(VLOOKUP(B191,B$14:C$44,2,FALSE)&amp;(9*A191+8))="","",
INDIRECT(VLOOKUP(B191,B$14:C$44,2,FALSE)&amp;(9*A191+8))))</f>
        <v/>
      </c>
      <c r="H191" s="48" t="str" cm="1">
        <f t="array" aca="1" ref="H191" ca="1">IF(F191="","",
IF(INDIRECT(VLOOKUP(B191,B$14:C$44,2,FALSE)&amp;(9*A191+9))="","",
INDIRECT(VLOOKUP(B191,B$14:C$44,2,FALSE)&amp;(9*A191+9))))</f>
        <v/>
      </c>
      <c r="I191" s="43" t="str" cm="1">
        <f t="array" aca="1" ref="I191" ca="1">IF(F191="","",
IF(INDIRECT(VLOOKUP(B191,B$14:C$44,2,FALSE)&amp;(9*A191+10))="","",
INDIRECT(VLOOKUP(B191,B$14:C$44,2,FALSE)&amp;(9*A191+10))))</f>
        <v/>
      </c>
      <c r="J191" s="43" t="str" cm="1">
        <f t="array" aca="1" ref="J191" ca="1">IF(F191="","",
IF(INDIRECT(VLOOKUP(B191,B$14:C$44,2,FALSE)&amp;(9*A191+11))="","",
INDIRECT(VLOOKUP(B191,B$14:C$44,2,FALSE)&amp;(9*A191+11))))</f>
        <v/>
      </c>
      <c r="K191" s="46" t="str" cm="1">
        <f t="array" aca="1" ref="K191" ca="1">IF(F191="","",
IF(AND(OR(F191="土",F191="日"),J191="●"),"指定",
IF(INDIRECT(VLOOKUP(B191,B$14:C$44,2,FALSE)&amp;(9*A191+12))="","",
INDIRECT(VLOOKUP(B191,B$14:C$44,2,FALSE)&amp;(9*A191+12)))))</f>
        <v/>
      </c>
      <c r="L191" s="42" t="str">
        <f t="shared" ca="1" si="46"/>
        <v/>
      </c>
      <c r="M191" s="60" t="str">
        <f t="shared" ca="1" si="47"/>
        <v/>
      </c>
      <c r="N191" s="1" t="str">
        <f t="shared" ca="1" si="42"/>
        <v/>
      </c>
      <c r="O191" s="1" t="str">
        <f t="shared" ca="1" si="43"/>
        <v/>
      </c>
      <c r="Q191" s="28" t="s">
        <v>40</v>
      </c>
      <c r="R191" s="30"/>
      <c r="S191" s="30" t="str">
        <f ca="1">IF(S190="対象外","－",
IF(S190="×","×",
IF(COUNTIFS(N:N,R185,O:O,S185,F:F,"土",I:I,"〇")+COUNTIFS(N:N,R185,O:O,S185,F:F,"日",I:I,"〇")=COUNTIFS(N:N,R185,O:O,S185,F:F,"土",I:I,"〇",J:J,"●",K:K,"&lt;&gt;"&amp;"事前")+COUNTIFS(N:N,R185,O:O,S185,F:F,"日",I:I,"〇",J:J,"●",K:K,"&lt;&gt;"&amp;"事前")+COUNTIFS(N:N,R185,O:O,S185,F:F,"土",I:I,"〇",J:J,"",K:K,"事前",M:M,"適")+COUNTIFS(N:N,R185,O:O,S185,F:F,"日",I:I,"〇",J:J,"",K:K,"事前",M:M,"適"),"〇",
"×")))</f>
        <v>－</v>
      </c>
      <c r="U191" s="69"/>
      <c r="V191" s="3" t="s">
        <v>38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5"/>
      <c r="BB191" s="3">
        <f ca="1">S189</f>
        <v>0</v>
      </c>
      <c r="BC191" s="71"/>
      <c r="BD191" s="73"/>
      <c r="BE191" s="101"/>
      <c r="BF191" s="86"/>
      <c r="BG191" s="75"/>
    </row>
    <row r="192" spans="1:59" ht="42" customHeight="1" thickTop="1" thickBot="1" x14ac:dyDescent="0.45">
      <c r="A192" s="1">
        <f t="shared" si="48"/>
        <v>6</v>
      </c>
      <c r="B192" s="1">
        <f t="shared" si="49"/>
        <v>24</v>
      </c>
      <c r="E192" s="39" t="str" cm="1">
        <f t="array" aca="1" ref="E192" ca="1">IF(INDIRECT(VLOOKUP(B192,B$14:C$44,2,FALSE)&amp;(9*A192+6))="","",
INDIRECT(VLOOKUP(B192,B$14:C$44,2,FALSE)&amp;(9*A192+6)))</f>
        <v/>
      </c>
      <c r="F192" s="39" t="str">
        <f t="shared" ca="1" si="41"/>
        <v/>
      </c>
      <c r="G192" s="48" t="str" cm="1">
        <f t="array" aca="1" ref="G192" ca="1">IF(F192="","",
IF(INDIRECT(VLOOKUP(B192,B$14:C$44,2,FALSE)&amp;(9*A192+8))="","",
INDIRECT(VLOOKUP(B192,B$14:C$44,2,FALSE)&amp;(9*A192+8))))</f>
        <v/>
      </c>
      <c r="H192" s="48" t="str" cm="1">
        <f t="array" aca="1" ref="H192" ca="1">IF(F192="","",
IF(INDIRECT(VLOOKUP(B192,B$14:C$44,2,FALSE)&amp;(9*A192+9))="","",
INDIRECT(VLOOKUP(B192,B$14:C$44,2,FALSE)&amp;(9*A192+9))))</f>
        <v/>
      </c>
      <c r="I192" s="43" t="str" cm="1">
        <f t="array" aca="1" ref="I192" ca="1">IF(F192="","",
IF(INDIRECT(VLOOKUP(B192,B$14:C$44,2,FALSE)&amp;(9*A192+10))="","",
INDIRECT(VLOOKUP(B192,B$14:C$44,2,FALSE)&amp;(9*A192+10))))</f>
        <v/>
      </c>
      <c r="J192" s="43" t="str" cm="1">
        <f t="array" aca="1" ref="J192" ca="1">IF(F192="","",
IF(INDIRECT(VLOOKUP(B192,B$14:C$44,2,FALSE)&amp;(9*A192+11))="","",
INDIRECT(VLOOKUP(B192,B$14:C$44,2,FALSE)&amp;(9*A192+11))))</f>
        <v/>
      </c>
      <c r="K192" s="46" t="str" cm="1">
        <f t="array" aca="1" ref="K192" ca="1">IF(F192="","",
IF(AND(OR(F192="土",F192="日"),J192="●"),"指定",
IF(INDIRECT(VLOOKUP(B192,B$14:C$44,2,FALSE)&amp;(9*A192+12))="","",
INDIRECT(VLOOKUP(B192,B$14:C$44,2,FALSE)&amp;(9*A192+12)))))</f>
        <v/>
      </c>
      <c r="L192" s="42" t="str">
        <f t="shared" ca="1" si="46"/>
        <v/>
      </c>
      <c r="M192" s="60" t="str">
        <f t="shared" ca="1" si="47"/>
        <v/>
      </c>
      <c r="N192" s="1" t="str">
        <f t="shared" ca="1" si="42"/>
        <v/>
      </c>
      <c r="O192" s="1" t="str">
        <f t="shared" ca="1" si="43"/>
        <v/>
      </c>
      <c r="Q192" s="31" t="s">
        <v>41</v>
      </c>
      <c r="S192" s="51" t="str">
        <f ca="1">IF(S190="対象外","対象外",S191)</f>
        <v>対象外</v>
      </c>
      <c r="U192" s="13" t="s">
        <v>25</v>
      </c>
      <c r="V192" s="10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32"/>
      <c r="BB192" s="14"/>
      <c r="BC192" s="15"/>
      <c r="BD192" s="15"/>
      <c r="BE192" s="15"/>
      <c r="BF192" s="16"/>
      <c r="BG192" s="53" t="s">
        <v>42</v>
      </c>
    </row>
    <row r="193" spans="1:59" ht="20.25" customHeight="1" x14ac:dyDescent="0.4">
      <c r="A193" s="1">
        <f t="shared" si="48"/>
        <v>6</v>
      </c>
      <c r="B193" s="1">
        <f t="shared" si="49"/>
        <v>25</v>
      </c>
      <c r="E193" s="39" t="str" cm="1">
        <f t="array" aca="1" ref="E193" ca="1">IF(INDIRECT(VLOOKUP(B193,B$14:C$44,2,FALSE)&amp;(9*A193+6))="","",
INDIRECT(VLOOKUP(B193,B$14:C$44,2,FALSE)&amp;(9*A193+6)))</f>
        <v/>
      </c>
      <c r="F193" s="39" t="str">
        <f t="shared" ca="1" si="41"/>
        <v/>
      </c>
      <c r="G193" s="48" t="str" cm="1">
        <f t="array" aca="1" ref="G193" ca="1">IF(F193="","",
IF(INDIRECT(VLOOKUP(B193,B$14:C$44,2,FALSE)&amp;(9*A193+8))="","",
INDIRECT(VLOOKUP(B193,B$14:C$44,2,FALSE)&amp;(9*A193+8))))</f>
        <v/>
      </c>
      <c r="H193" s="48" t="str" cm="1">
        <f t="array" aca="1" ref="H193" ca="1">IF(F193="","",
IF(INDIRECT(VLOOKUP(B193,B$14:C$44,2,FALSE)&amp;(9*A193+9))="","",
INDIRECT(VLOOKUP(B193,B$14:C$44,2,FALSE)&amp;(9*A193+9))))</f>
        <v/>
      </c>
      <c r="I193" s="43" t="str" cm="1">
        <f t="array" aca="1" ref="I193" ca="1">IF(F193="","",
IF(INDIRECT(VLOOKUP(B193,B$14:C$44,2,FALSE)&amp;(9*A193+10))="","",
INDIRECT(VLOOKUP(B193,B$14:C$44,2,FALSE)&amp;(9*A193+10))))</f>
        <v/>
      </c>
      <c r="J193" s="43" t="str" cm="1">
        <f t="array" aca="1" ref="J193" ca="1">IF(F193="","",
IF(INDIRECT(VLOOKUP(B193,B$14:C$44,2,FALSE)&amp;(9*A193+11))="","",
INDIRECT(VLOOKUP(B193,B$14:C$44,2,FALSE)&amp;(9*A193+11))))</f>
        <v/>
      </c>
      <c r="K193" s="46" t="str" cm="1">
        <f t="array" aca="1" ref="K193" ca="1">IF(F193="","",
IF(AND(OR(F193="土",F193="日"),J193="●"),"指定",
IF(INDIRECT(VLOOKUP(B193,B$14:C$44,2,FALSE)&amp;(9*A193+12))="","",
INDIRECT(VLOOKUP(B193,B$14:C$44,2,FALSE)&amp;(9*A193+12)))))</f>
        <v/>
      </c>
      <c r="L193" s="42" t="str">
        <f t="shared" ca="1" si="46"/>
        <v/>
      </c>
      <c r="M193" s="60" t="str">
        <f t="shared" ca="1" si="47"/>
        <v/>
      </c>
      <c r="N193" s="1" t="str">
        <f t="shared" ca="1" si="42"/>
        <v/>
      </c>
      <c r="O193" s="1" t="str">
        <f t="shared" ca="1" si="43"/>
        <v/>
      </c>
    </row>
    <row r="194" spans="1:59" ht="20.25" customHeight="1" thickBot="1" x14ac:dyDescent="0.45">
      <c r="A194" s="1">
        <f t="shared" si="48"/>
        <v>6</v>
      </c>
      <c r="B194" s="1">
        <f t="shared" si="49"/>
        <v>26</v>
      </c>
      <c r="E194" s="39" t="str" cm="1">
        <f t="array" aca="1" ref="E194" ca="1">IF(INDIRECT(VLOOKUP(B194,B$14:C$44,2,FALSE)&amp;(9*A194+6))="","",
INDIRECT(VLOOKUP(B194,B$14:C$44,2,FALSE)&amp;(9*A194+6)))</f>
        <v/>
      </c>
      <c r="F194" s="39" t="str">
        <f t="shared" ca="1" si="41"/>
        <v/>
      </c>
      <c r="G194" s="48" t="str" cm="1">
        <f t="array" aca="1" ref="G194" ca="1">IF(F194="","",
IF(INDIRECT(VLOOKUP(B194,B$14:C$44,2,FALSE)&amp;(9*A194+8))="","",
INDIRECT(VLOOKUP(B194,B$14:C$44,2,FALSE)&amp;(9*A194+8))))</f>
        <v/>
      </c>
      <c r="H194" s="48" t="str" cm="1">
        <f t="array" aca="1" ref="H194" ca="1">IF(F194="","",
IF(INDIRECT(VLOOKUP(B194,B$14:C$44,2,FALSE)&amp;(9*A194+9))="","",
INDIRECT(VLOOKUP(B194,B$14:C$44,2,FALSE)&amp;(9*A194+9))))</f>
        <v/>
      </c>
      <c r="I194" s="43" t="str" cm="1">
        <f t="array" aca="1" ref="I194" ca="1">IF(F194="","",
IF(INDIRECT(VLOOKUP(B194,B$14:C$44,2,FALSE)&amp;(9*A194+10))="","",
INDIRECT(VLOOKUP(B194,B$14:C$44,2,FALSE)&amp;(9*A194+10))))</f>
        <v/>
      </c>
      <c r="J194" s="43" t="str" cm="1">
        <f t="array" aca="1" ref="J194" ca="1">IF(F194="","",
IF(INDIRECT(VLOOKUP(B194,B$14:C$44,2,FALSE)&amp;(9*A194+11))="","",
INDIRECT(VLOOKUP(B194,B$14:C$44,2,FALSE)&amp;(9*A194+11))))</f>
        <v/>
      </c>
      <c r="K194" s="46" t="str" cm="1">
        <f t="array" aca="1" ref="K194" ca="1">IF(F194="","",
IF(AND(OR(F194="土",F194="日"),J194="●"),"指定",
IF(INDIRECT(VLOOKUP(B194,B$14:C$44,2,FALSE)&amp;(9*A194+12))="","",
INDIRECT(VLOOKUP(B194,B$14:C$44,2,FALSE)&amp;(9*A194+12)))))</f>
        <v/>
      </c>
      <c r="L194" s="42" t="str">
        <f t="shared" ca="1" si="46"/>
        <v/>
      </c>
      <c r="M194" s="60" t="str">
        <f t="shared" ca="1" si="47"/>
        <v/>
      </c>
      <c r="N194" s="1" t="str">
        <f t="shared" ca="1" si="42"/>
        <v/>
      </c>
      <c r="O194" s="1" t="str">
        <f t="shared" ca="1" si="43"/>
        <v/>
      </c>
      <c r="Q194" s="28" t="s">
        <v>30</v>
      </c>
      <c r="R194" s="28" t="str">
        <f>IF(R185="","",
IF(S194=1,R185+1,R185))</f>
        <v/>
      </c>
      <c r="S194" s="51" t="str">
        <f>IF(S185="","",
IF(S185=12,1,S185+1))</f>
        <v/>
      </c>
      <c r="U194" s="38" t="str">
        <f>IF(R194="","",
DATE(R194,S194,1))</f>
        <v/>
      </c>
      <c r="W194" s="2"/>
    </row>
    <row r="195" spans="1:59" ht="20.25" customHeight="1" x14ac:dyDescent="0.4">
      <c r="A195" s="1">
        <f t="shared" si="48"/>
        <v>6</v>
      </c>
      <c r="B195" s="1">
        <f t="shared" si="49"/>
        <v>27</v>
      </c>
      <c r="E195" s="39" t="str" cm="1">
        <f t="array" aca="1" ref="E195" ca="1">IF(INDIRECT(VLOOKUP(B195,B$14:C$44,2,FALSE)&amp;(9*A195+6))="","",
INDIRECT(VLOOKUP(B195,B$14:C$44,2,FALSE)&amp;(9*A195+6)))</f>
        <v/>
      </c>
      <c r="F195" s="39" t="str">
        <f t="shared" ca="1" si="41"/>
        <v/>
      </c>
      <c r="G195" s="48" t="str" cm="1">
        <f t="array" aca="1" ref="G195" ca="1">IF(F195="","",
IF(INDIRECT(VLOOKUP(B195,B$14:C$44,2,FALSE)&amp;(9*A195+8))="","",
INDIRECT(VLOOKUP(B195,B$14:C$44,2,FALSE)&amp;(9*A195+8))))</f>
        <v/>
      </c>
      <c r="H195" s="48" t="str" cm="1">
        <f t="array" aca="1" ref="H195" ca="1">IF(F195="","",
IF(INDIRECT(VLOOKUP(B195,B$14:C$44,2,FALSE)&amp;(9*A195+9))="","",
INDIRECT(VLOOKUP(B195,B$14:C$44,2,FALSE)&amp;(9*A195+9))))</f>
        <v/>
      </c>
      <c r="I195" s="43" t="str" cm="1">
        <f t="array" aca="1" ref="I195" ca="1">IF(F195="","",
IF(INDIRECT(VLOOKUP(B195,B$14:C$44,2,FALSE)&amp;(9*A195+10))="","",
INDIRECT(VLOOKUP(B195,B$14:C$44,2,FALSE)&amp;(9*A195+10))))</f>
        <v/>
      </c>
      <c r="J195" s="43" t="str" cm="1">
        <f t="array" aca="1" ref="J195" ca="1">IF(F195="","",
IF(INDIRECT(VLOOKUP(B195,B$14:C$44,2,FALSE)&amp;(9*A195+11))="","",
INDIRECT(VLOOKUP(B195,B$14:C$44,2,FALSE)&amp;(9*A195+11))))</f>
        <v/>
      </c>
      <c r="K195" s="46" t="str" cm="1">
        <f t="array" aca="1" ref="K195" ca="1">IF(F195="","",
IF(AND(OR(F195="土",F195="日"),J195="●"),"指定",
IF(INDIRECT(VLOOKUP(B195,B$14:C$44,2,FALSE)&amp;(9*A195+12))="","",
INDIRECT(VLOOKUP(B195,B$14:C$44,2,FALSE)&amp;(9*A195+12)))))</f>
        <v/>
      </c>
      <c r="L195" s="42" t="str">
        <f t="shared" ca="1" si="46"/>
        <v/>
      </c>
      <c r="M195" s="60" t="str">
        <f t="shared" ca="1" si="47"/>
        <v/>
      </c>
      <c r="N195" s="1" t="str">
        <f t="shared" ca="1" si="42"/>
        <v/>
      </c>
      <c r="O195" s="1" t="str">
        <f t="shared" ca="1" si="43"/>
        <v/>
      </c>
      <c r="U195" s="87"/>
      <c r="V195" s="88"/>
      <c r="W195" s="6" t="str">
        <f>IF($R194="","",DATE($R194,$S194,1))</f>
        <v/>
      </c>
      <c r="X195" s="6" t="str">
        <f>IF($R194="","",DATE($R194,$S194,2))</f>
        <v/>
      </c>
      <c r="Y195" s="6" t="str">
        <f>IF($R194="","",DATE($R194,$S194,3))</f>
        <v/>
      </c>
      <c r="Z195" s="6" t="str">
        <f>IF($R194="","",DATE($R194,$S194,4))</f>
        <v/>
      </c>
      <c r="AA195" s="6" t="str">
        <f>IF($R194="","",DATE($R194,$S194,5))</f>
        <v/>
      </c>
      <c r="AB195" s="6" t="str">
        <f>IF($R194="","",DATE($R194,$S194,6))</f>
        <v/>
      </c>
      <c r="AC195" s="6" t="str">
        <f>IF($R194="","",DATE($R194,$S194,7))</f>
        <v/>
      </c>
      <c r="AD195" s="6" t="str">
        <f>IF($R194="","",DATE($R194,$S194,8))</f>
        <v/>
      </c>
      <c r="AE195" s="6" t="str">
        <f>IF($R194="","",DATE($R194,$S194,9))</f>
        <v/>
      </c>
      <c r="AF195" s="6" t="str">
        <f>IF($R194="","",DATE($R194,$S194,10))</f>
        <v/>
      </c>
      <c r="AG195" s="6" t="str">
        <f>IF($R194="","",DATE($R194,$S194,11))</f>
        <v/>
      </c>
      <c r="AH195" s="6" t="str">
        <f>IF($R194="","",DATE($R194,$S194,12))</f>
        <v/>
      </c>
      <c r="AI195" s="6" t="str">
        <f>IF($R194="","",DATE($R194,$S194,13))</f>
        <v/>
      </c>
      <c r="AJ195" s="6" t="str">
        <f>IF($R194="","",DATE($R194,$S194,14))</f>
        <v/>
      </c>
      <c r="AK195" s="6" t="str">
        <f>IF($R194="","",DATE($R194,$S194,15))</f>
        <v/>
      </c>
      <c r="AL195" s="6" t="str">
        <f>IF($R194="","",DATE($R194,$S194,16))</f>
        <v/>
      </c>
      <c r="AM195" s="6" t="str">
        <f>IF($R194="","",DATE($R194,$S194,17))</f>
        <v/>
      </c>
      <c r="AN195" s="6" t="str">
        <f>IF($R194="","",DATE($R194,$S194,18))</f>
        <v/>
      </c>
      <c r="AO195" s="6" t="str">
        <f>IF($R194="","",DATE($R194,$S194,19))</f>
        <v/>
      </c>
      <c r="AP195" s="6" t="str">
        <f>IF($R194="","",DATE($R194,$S194,20))</f>
        <v/>
      </c>
      <c r="AQ195" s="6" t="str">
        <f>IF($R194="","",DATE($R194,$S194,21))</f>
        <v/>
      </c>
      <c r="AR195" s="6" t="str">
        <f>IF($R194="","",DATE($R194,$S194,22))</f>
        <v/>
      </c>
      <c r="AS195" s="6" t="str">
        <f>IF($R194="","",DATE($R194,$S194,23))</f>
        <v/>
      </c>
      <c r="AT195" s="6" t="str">
        <f>IF($R194="","",DATE($R194,$S194,24))</f>
        <v/>
      </c>
      <c r="AU195" s="6" t="str">
        <f>IF($R194="","",DATE($R194,$S194,25))</f>
        <v/>
      </c>
      <c r="AV195" s="6" t="str">
        <f>IF($R194="","",DATE($R194,$S194,26))</f>
        <v/>
      </c>
      <c r="AW195" s="6" t="str">
        <f>IF($R194="","",DATE($R194,$S194,27))</f>
        <v/>
      </c>
      <c r="AX195" s="6" t="str">
        <f>IF($R194="","",DATE($R194,$S194,28))</f>
        <v/>
      </c>
      <c r="AY195" s="6" t="str">
        <f>IF($R194="","",IF(MONTH(DATE($R194,$S194,29))=$S194,DATE($R194,$S194,29),""))</f>
        <v/>
      </c>
      <c r="AZ195" s="6" t="str">
        <f>IF($R194="","",IF(MONTH(DATE($R194,$S194,30))=$S194,DATE($R194,$S194,30),""))</f>
        <v/>
      </c>
      <c r="BA195" s="6" t="str">
        <f>IF($R194="","",IF(MONTH(DATE($R194,$S194,31))=$S194,DATE($R194,$S194,31),""))</f>
        <v/>
      </c>
      <c r="BB195" s="91" t="s">
        <v>19</v>
      </c>
      <c r="BC195" s="91" t="s">
        <v>31</v>
      </c>
      <c r="BD195" s="93" t="s">
        <v>32</v>
      </c>
      <c r="BE195" s="96" t="s">
        <v>33</v>
      </c>
      <c r="BF195" s="94" t="s">
        <v>34</v>
      </c>
      <c r="BG195" s="76" t="s">
        <v>25</v>
      </c>
    </row>
    <row r="196" spans="1:59" ht="20.25" customHeight="1" thickBot="1" x14ac:dyDescent="0.45">
      <c r="A196" s="1">
        <f t="shared" si="48"/>
        <v>6</v>
      </c>
      <c r="B196" s="1">
        <f t="shared" si="49"/>
        <v>28</v>
      </c>
      <c r="E196" s="39" t="str" cm="1">
        <f t="array" aca="1" ref="E196" ca="1">IF(INDIRECT(VLOOKUP(B196,B$14:C$44,2,FALSE)&amp;(9*A196+6))="","",
INDIRECT(VLOOKUP(B196,B$14:C$44,2,FALSE)&amp;(9*A196+6)))</f>
        <v/>
      </c>
      <c r="F196" s="39" t="str">
        <f t="shared" ca="1" si="41"/>
        <v/>
      </c>
      <c r="G196" s="48" t="str" cm="1">
        <f t="array" aca="1" ref="G196" ca="1">IF(F196="","",
IF(INDIRECT(VLOOKUP(B196,B$14:C$44,2,FALSE)&amp;(9*A196+8))="","",
INDIRECT(VLOOKUP(B196,B$14:C$44,2,FALSE)&amp;(9*A196+8))))</f>
        <v/>
      </c>
      <c r="H196" s="48" t="str" cm="1">
        <f t="array" aca="1" ref="H196" ca="1">IF(F196="","",
IF(INDIRECT(VLOOKUP(B196,B$14:C$44,2,FALSE)&amp;(9*A196+9))="","",
INDIRECT(VLOOKUP(B196,B$14:C$44,2,FALSE)&amp;(9*A196+9))))</f>
        <v/>
      </c>
      <c r="I196" s="43" t="str" cm="1">
        <f t="array" aca="1" ref="I196" ca="1">IF(F196="","",
IF(INDIRECT(VLOOKUP(B196,B$14:C$44,2,FALSE)&amp;(9*A196+10))="","",
INDIRECT(VLOOKUP(B196,B$14:C$44,2,FALSE)&amp;(9*A196+10))))</f>
        <v/>
      </c>
      <c r="J196" s="43" t="str" cm="1">
        <f t="array" aca="1" ref="J196" ca="1">IF(F196="","",
IF(INDIRECT(VLOOKUP(B196,B$14:C$44,2,FALSE)&amp;(9*A196+11))="","",
INDIRECT(VLOOKUP(B196,B$14:C$44,2,FALSE)&amp;(9*A196+11))))</f>
        <v/>
      </c>
      <c r="K196" s="46" t="str" cm="1">
        <f t="array" aca="1" ref="K196" ca="1">IF(F196="","",
IF(AND(OR(F196="土",F196="日"),J196="●"),"指定",
IF(INDIRECT(VLOOKUP(B196,B$14:C$44,2,FALSE)&amp;(9*A196+12))="","",
INDIRECT(VLOOKUP(B196,B$14:C$44,2,FALSE)&amp;(9*A196+12)))))</f>
        <v/>
      </c>
      <c r="L196" s="42" t="str">
        <f t="shared" ca="1" si="46"/>
        <v/>
      </c>
      <c r="M196" s="60" t="str">
        <f t="shared" ca="1" si="47"/>
        <v/>
      </c>
      <c r="N196" s="1" t="str">
        <f t="shared" ca="1" si="42"/>
        <v/>
      </c>
      <c r="O196" s="1" t="str">
        <f t="shared" ca="1" si="43"/>
        <v/>
      </c>
      <c r="Q196" s="28" t="s">
        <v>35</v>
      </c>
      <c r="R196" s="28">
        <f ca="1">COUNTIFS(N:N,R194,O:O,S194,F:F,"土",G:G,"〇")+COUNTIFS(N:N,R194,O:O,S194,F:F,"日",G:G,"〇")</f>
        <v>0</v>
      </c>
      <c r="S196" s="28">
        <f ca="1">COUNTIFS(N:N,R194,O:O,S194,F:F,"土",I:I,"〇",L:L,"&lt;&gt;"&amp;"緊急")+COUNTIFS(N:N,R194,O:O,S194,F:F,"日",I:I,"〇",L:L,"&lt;&gt;"&amp;"緊急")</f>
        <v>0</v>
      </c>
      <c r="U196" s="89"/>
      <c r="V196" s="90"/>
      <c r="W196" s="9" t="str">
        <f>IFERROR(IF(WEEKDAY(W195,1)=1,"日",IF(WEEKDAY(W195,1)=2,"月",IF(WEEKDAY(W195,1)=3,"火",IF(WEEKDAY(W195,1)=4,"水",IF(WEEKDAY(W195,1)=5,"木",IF(WEEKDAY(W195,1)=6,"金","土")))))),"")</f>
        <v/>
      </c>
      <c r="X196" s="9" t="str">
        <f t="shared" ref="X196:AD196" si="60">IFERROR(IF(WEEKDAY(X195,1)=1,"日",IF(WEEKDAY(X195,1)=2,"月",IF(WEEKDAY(X195,1)=3,"火",IF(WEEKDAY(X195,1)=4,"水",IF(WEEKDAY(X195,1)=5,"木",IF(WEEKDAY(X195,1)=6,"金","土")))))),"")</f>
        <v/>
      </c>
      <c r="Y196" s="9" t="str">
        <f t="shared" si="60"/>
        <v/>
      </c>
      <c r="Z196" s="9" t="str">
        <f t="shared" si="60"/>
        <v/>
      </c>
      <c r="AA196" s="9" t="str">
        <f t="shared" si="60"/>
        <v/>
      </c>
      <c r="AB196" s="9" t="str">
        <f t="shared" si="60"/>
        <v/>
      </c>
      <c r="AC196" s="9" t="str">
        <f t="shared" si="60"/>
        <v/>
      </c>
      <c r="AD196" s="9" t="str">
        <f t="shared" si="60"/>
        <v/>
      </c>
      <c r="AE196" s="9" t="str">
        <f>IFERROR(IF(WEEKDAY(AE195,1)=1,"日",IF(WEEKDAY(AE195,1)=2,"月",IF(WEEKDAY(AE195,1)=3,"火",IF(WEEKDAY(AE195,1)=4,"水",IF(WEEKDAY(AE195,1)=5,"木",IF(WEEKDAY(AE195,1)=6,"金","土")))))),"")</f>
        <v/>
      </c>
      <c r="AF196" s="9" t="str">
        <f t="shared" ref="AF196:BA196" si="61">IFERROR(IF(WEEKDAY(AF195,1)=1,"日",IF(WEEKDAY(AF195,1)=2,"月",IF(WEEKDAY(AF195,1)=3,"火",IF(WEEKDAY(AF195,1)=4,"水",IF(WEEKDAY(AF195,1)=5,"木",IF(WEEKDAY(AF195,1)=6,"金","土")))))),"")</f>
        <v/>
      </c>
      <c r="AG196" s="9" t="str">
        <f t="shared" si="61"/>
        <v/>
      </c>
      <c r="AH196" s="9" t="str">
        <f t="shared" si="61"/>
        <v/>
      </c>
      <c r="AI196" s="9" t="str">
        <f t="shared" si="61"/>
        <v/>
      </c>
      <c r="AJ196" s="9" t="str">
        <f t="shared" si="61"/>
        <v/>
      </c>
      <c r="AK196" s="9" t="str">
        <f t="shared" si="61"/>
        <v/>
      </c>
      <c r="AL196" s="9" t="str">
        <f t="shared" si="61"/>
        <v/>
      </c>
      <c r="AM196" s="9" t="str">
        <f t="shared" si="61"/>
        <v/>
      </c>
      <c r="AN196" s="9" t="str">
        <f t="shared" si="61"/>
        <v/>
      </c>
      <c r="AO196" s="9" t="str">
        <f t="shared" si="61"/>
        <v/>
      </c>
      <c r="AP196" s="9" t="str">
        <f t="shared" si="61"/>
        <v/>
      </c>
      <c r="AQ196" s="9" t="str">
        <f t="shared" si="61"/>
        <v/>
      </c>
      <c r="AR196" s="9" t="str">
        <f t="shared" si="61"/>
        <v/>
      </c>
      <c r="AS196" s="9" t="str">
        <f t="shared" si="61"/>
        <v/>
      </c>
      <c r="AT196" s="9" t="str">
        <f t="shared" si="61"/>
        <v/>
      </c>
      <c r="AU196" s="9" t="str">
        <f t="shared" si="61"/>
        <v/>
      </c>
      <c r="AV196" s="9" t="str">
        <f t="shared" si="61"/>
        <v/>
      </c>
      <c r="AW196" s="9" t="str">
        <f t="shared" si="61"/>
        <v/>
      </c>
      <c r="AX196" s="9" t="str">
        <f t="shared" si="61"/>
        <v/>
      </c>
      <c r="AY196" s="9" t="str">
        <f t="shared" si="61"/>
        <v/>
      </c>
      <c r="AZ196" s="9" t="str">
        <f t="shared" si="61"/>
        <v/>
      </c>
      <c r="BA196" s="9" t="str">
        <f t="shared" si="61"/>
        <v/>
      </c>
      <c r="BB196" s="92"/>
      <c r="BC196" s="92"/>
      <c r="BD196" s="92"/>
      <c r="BE196" s="97"/>
      <c r="BF196" s="95"/>
      <c r="BG196" s="77"/>
    </row>
    <row r="197" spans="1:59" ht="20.25" customHeight="1" x14ac:dyDescent="0.4">
      <c r="A197" s="1">
        <f t="shared" si="48"/>
        <v>6</v>
      </c>
      <c r="B197" s="1">
        <f t="shared" si="49"/>
        <v>29</v>
      </c>
      <c r="E197" s="39" t="str" cm="1">
        <f t="array" aca="1" ref="E197" ca="1">IF(INDIRECT(VLOOKUP(B197,B$14:C$44,2,FALSE)&amp;(9*A197+6))="","",
INDIRECT(VLOOKUP(B197,B$14:C$44,2,FALSE)&amp;(9*A197+6)))</f>
        <v/>
      </c>
      <c r="F197" s="39" t="str">
        <f t="shared" ca="1" si="41"/>
        <v/>
      </c>
      <c r="G197" s="48" t="str" cm="1">
        <f t="array" aca="1" ref="G197" ca="1">IF(F197="","",
IF(INDIRECT(VLOOKUP(B197,B$14:C$44,2,FALSE)&amp;(9*A197+8))="","",
INDIRECT(VLOOKUP(B197,B$14:C$44,2,FALSE)&amp;(9*A197+8))))</f>
        <v/>
      </c>
      <c r="H197" s="48" t="str" cm="1">
        <f t="array" aca="1" ref="H197" ca="1">IF(F197="","",
IF(INDIRECT(VLOOKUP(B197,B$14:C$44,2,FALSE)&amp;(9*A197+9))="","",
INDIRECT(VLOOKUP(B197,B$14:C$44,2,FALSE)&amp;(9*A197+9))))</f>
        <v/>
      </c>
      <c r="I197" s="43" t="str" cm="1">
        <f t="array" aca="1" ref="I197" ca="1">IF(F197="","",
IF(INDIRECT(VLOOKUP(B197,B$14:C$44,2,FALSE)&amp;(9*A197+10))="","",
INDIRECT(VLOOKUP(B197,B$14:C$44,2,FALSE)&amp;(9*A197+10))))</f>
        <v/>
      </c>
      <c r="J197" s="43" t="str" cm="1">
        <f t="array" aca="1" ref="J197" ca="1">IF(F197="","",
IF(INDIRECT(VLOOKUP(B197,B$14:C$44,2,FALSE)&amp;(9*A197+11))="","",
INDIRECT(VLOOKUP(B197,B$14:C$44,2,FALSE)&amp;(9*A197+11))))</f>
        <v/>
      </c>
      <c r="K197" s="46" t="str" cm="1">
        <f t="array" aca="1" ref="K197" ca="1">IF(F197="","",
IF(AND(OR(F197="土",F197="日"),J197="●"),"指定",
IF(INDIRECT(VLOOKUP(B197,B$14:C$44,2,FALSE)&amp;(9*A197+12))="","",
INDIRECT(VLOOKUP(B197,B$14:C$44,2,FALSE)&amp;(9*A197+12)))))</f>
        <v/>
      </c>
      <c r="L197" s="42" t="str">
        <f t="shared" ca="1" si="46"/>
        <v/>
      </c>
      <c r="M197" s="60" t="str">
        <f t="shared" ca="1" si="47"/>
        <v/>
      </c>
      <c r="N197" s="1" t="str">
        <f t="shared" ca="1" si="42"/>
        <v/>
      </c>
      <c r="O197" s="1" t="str">
        <f t="shared" ca="1" si="43"/>
        <v/>
      </c>
      <c r="Q197" s="28" t="s">
        <v>23</v>
      </c>
      <c r="R197" s="54">
        <f ca="1">COUNTIFS(N:N,R194,O:O,S194,G:G,"〇")</f>
        <v>0</v>
      </c>
      <c r="S197" s="54">
        <f ca="1">COUNTIFS(N:N,R194,O:O,S194,I:I,"〇",L:L,"&lt;&gt;"&amp;"緊急")</f>
        <v>0</v>
      </c>
      <c r="U197" s="78" t="s">
        <v>15</v>
      </c>
      <c r="V197" s="8" t="s">
        <v>36</v>
      </c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6">
        <f ca="1">R197</f>
        <v>0</v>
      </c>
      <c r="BC197" s="79">
        <f ca="1">IFERROR(R198/R197,0)</f>
        <v>0</v>
      </c>
      <c r="BD197" s="80" t="str">
        <f ca="1">R199</f>
        <v>対象外</v>
      </c>
      <c r="BE197" s="98"/>
      <c r="BF197" s="83"/>
      <c r="BG197" s="81" t="s">
        <v>37</v>
      </c>
    </row>
    <row r="198" spans="1:59" ht="20.25" customHeight="1" thickBot="1" x14ac:dyDescent="0.45">
      <c r="A198" s="1">
        <f t="shared" si="48"/>
        <v>6</v>
      </c>
      <c r="B198" s="1">
        <f t="shared" si="49"/>
        <v>30</v>
      </c>
      <c r="E198" s="39" t="str" cm="1">
        <f t="array" aca="1" ref="E198" ca="1">IF(INDIRECT(VLOOKUP(B198,B$14:C$44,2,FALSE)&amp;(9*A198+6))="","",
INDIRECT(VLOOKUP(B198,B$14:C$44,2,FALSE)&amp;(9*A198+6)))</f>
        <v/>
      </c>
      <c r="F198" s="39" t="str">
        <f t="shared" ca="1" si="41"/>
        <v/>
      </c>
      <c r="G198" s="48" t="str" cm="1">
        <f t="array" aca="1" ref="G198" ca="1">IF(F198="","",
IF(INDIRECT(VLOOKUP(B198,B$14:C$44,2,FALSE)&amp;(9*A198+8))="","",
INDIRECT(VLOOKUP(B198,B$14:C$44,2,FALSE)&amp;(9*A198+8))))</f>
        <v/>
      </c>
      <c r="H198" s="48" t="str" cm="1">
        <f t="array" aca="1" ref="H198" ca="1">IF(F198="","",
IF(INDIRECT(VLOOKUP(B198,B$14:C$44,2,FALSE)&amp;(9*A198+9))="","",
INDIRECT(VLOOKUP(B198,B$14:C$44,2,FALSE)&amp;(9*A198+9))))</f>
        <v/>
      </c>
      <c r="I198" s="43" t="str" cm="1">
        <f t="array" aca="1" ref="I198" ca="1">IF(F198="","",
IF(INDIRECT(VLOOKUP(B198,B$14:C$44,2,FALSE)&amp;(9*A198+10))="","",
INDIRECT(VLOOKUP(B198,B$14:C$44,2,FALSE)&amp;(9*A198+10))))</f>
        <v/>
      </c>
      <c r="J198" s="43" t="str" cm="1">
        <f t="array" aca="1" ref="J198" ca="1">IF(F198="","",
IF(INDIRECT(VLOOKUP(B198,B$14:C$44,2,FALSE)&amp;(9*A198+11))="","",
INDIRECT(VLOOKUP(B198,B$14:C$44,2,FALSE)&amp;(9*A198+11))))</f>
        <v/>
      </c>
      <c r="K198" s="46" t="str" cm="1">
        <f t="array" aca="1" ref="K198" ca="1">IF(F198="","",
IF(AND(OR(F198="土",F198="日"),J198="●"),"指定",
IF(INDIRECT(VLOOKUP(B198,B$14:C$44,2,FALSE)&amp;(9*A198+12))="","",
INDIRECT(VLOOKUP(B198,B$14:C$44,2,FALSE)&amp;(9*A198+12)))))</f>
        <v/>
      </c>
      <c r="L198" s="42" t="str">
        <f t="shared" ca="1" si="46"/>
        <v/>
      </c>
      <c r="M198" s="60" t="str">
        <f t="shared" ca="1" si="47"/>
        <v/>
      </c>
      <c r="N198" s="1" t="str">
        <f t="shared" ca="1" si="42"/>
        <v/>
      </c>
      <c r="O198" s="1" t="str">
        <f t="shared" ca="1" si="43"/>
        <v/>
      </c>
      <c r="Q198" s="28" t="s">
        <v>24</v>
      </c>
      <c r="R198" s="28">
        <f ca="1">COUNTIFS(N:N,R194,O:O,S194,H:H,"●")+COUNTIFS(N:N,R194,O:O,S194,H:H,"〇")</f>
        <v>0</v>
      </c>
      <c r="S198" s="28">
        <f ca="1">COUNTIFS(N:N,R194,O:O,S194,J:J,"●",L:L,"&lt;&gt;"&amp;"緊急")</f>
        <v>0</v>
      </c>
      <c r="U198" s="69"/>
      <c r="V198" s="3" t="s">
        <v>38</v>
      </c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5"/>
      <c r="BB198" s="3">
        <f ca="1">R198</f>
        <v>0</v>
      </c>
      <c r="BC198" s="71"/>
      <c r="BD198" s="73"/>
      <c r="BE198" s="99"/>
      <c r="BF198" s="84"/>
      <c r="BG198" s="82"/>
    </row>
    <row r="199" spans="1:59" ht="20.25" customHeight="1" thickTop="1" x14ac:dyDescent="0.4">
      <c r="A199" s="1">
        <f t="shared" si="48"/>
        <v>6</v>
      </c>
      <c r="B199" s="1">
        <f t="shared" si="49"/>
        <v>31</v>
      </c>
      <c r="E199" s="39" t="str" cm="1">
        <f t="array" aca="1" ref="E199" ca="1">IF(INDIRECT(VLOOKUP(B199,B$14:C$44,2,FALSE)&amp;(9*A199+6))="","",
INDIRECT(VLOOKUP(B199,B$14:C$44,2,FALSE)&amp;(9*A199+6)))</f>
        <v/>
      </c>
      <c r="F199" s="39" t="str">
        <f t="shared" ca="1" si="41"/>
        <v/>
      </c>
      <c r="G199" s="48" t="str" cm="1">
        <f t="array" aca="1" ref="G199" ca="1">IF(F199="","",
IF(INDIRECT(VLOOKUP(B199,B$14:C$44,2,FALSE)&amp;(9*A199+8))="","",
INDIRECT(VLOOKUP(B199,B$14:C$44,2,FALSE)&amp;(9*A199+8))))</f>
        <v/>
      </c>
      <c r="H199" s="48" t="str" cm="1">
        <f t="array" aca="1" ref="H199" ca="1">IF(F199="","",
IF(INDIRECT(VLOOKUP(B199,B$14:C$44,2,FALSE)&amp;(9*A199+9))="","",
INDIRECT(VLOOKUP(B199,B$14:C$44,2,FALSE)&amp;(9*A199+9))))</f>
        <v/>
      </c>
      <c r="I199" s="43" t="str" cm="1">
        <f t="array" aca="1" ref="I199" ca="1">IF(F199="","",
IF(INDIRECT(VLOOKUP(B199,B$14:C$44,2,FALSE)&amp;(9*A199+10))="","",
INDIRECT(VLOOKUP(B199,B$14:C$44,2,FALSE)&amp;(9*A199+10))))</f>
        <v/>
      </c>
      <c r="J199" s="43" t="str" cm="1">
        <f t="array" aca="1" ref="J199" ca="1">IF(F199="","",
IF(INDIRECT(VLOOKUP(B199,B$14:C$44,2,FALSE)&amp;(9*A199+11))="","",
INDIRECT(VLOOKUP(B199,B$14:C$44,2,FALSE)&amp;(9*A199+11))))</f>
        <v/>
      </c>
      <c r="K199" s="46" t="str" cm="1">
        <f t="array" aca="1" ref="K199" ca="1">IF(F199="","",
IF(AND(OR(F199="土",F199="日"),J199="●"),"指定",
IF(INDIRECT(VLOOKUP(B199,B$14:C$44,2,FALSE)&amp;(9*A199+12))="","",
INDIRECT(VLOOKUP(B199,B$14:C$44,2,FALSE)&amp;(9*A199+12)))))</f>
        <v/>
      </c>
      <c r="L199" s="42" t="str">
        <f t="shared" ca="1" si="46"/>
        <v/>
      </c>
      <c r="M199" s="60" t="str">
        <f t="shared" ca="1" si="47"/>
        <v/>
      </c>
      <c r="N199" s="1" t="str">
        <f t="shared" ca="1" si="42"/>
        <v/>
      </c>
      <c r="O199" s="1" t="str">
        <f t="shared" ca="1" si="43"/>
        <v/>
      </c>
      <c r="Q199" s="28" t="s">
        <v>3</v>
      </c>
      <c r="R199" s="30" t="str">
        <f ca="1">IF(AND(R197=0,R198=0),"対象外",
IF(R196=0,"対象外",
IF(AND(R196/R197&lt;0.285,R198&gt;=R196),"〇",
IF(R198/R197&gt;=0.285,"〇",
"×"))))</f>
        <v>対象外</v>
      </c>
      <c r="S199" s="30" t="str">
        <f ca="1">IF(AND(S197=0,S198=0),"対象外",
IF(S196=0,"対象外",
IF(AND(S196/S197&lt;0.285,S198&gt;=S196),"〇",
IF(S198/S197&gt;=0.285,"〇",
"×"))))</f>
        <v>対象外</v>
      </c>
      <c r="U199" s="68" t="s">
        <v>16</v>
      </c>
      <c r="V199" s="4" t="s">
        <v>36</v>
      </c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52">
        <f ca="1">S197</f>
        <v>0</v>
      </c>
      <c r="BC199" s="70">
        <f ca="1">IFERROR(S198/S197,0)</f>
        <v>0</v>
      </c>
      <c r="BD199" s="72" t="str">
        <f ca="1">S199</f>
        <v>対象外</v>
      </c>
      <c r="BE199" s="100" t="str">
        <f ca="1">S201</f>
        <v>対象外</v>
      </c>
      <c r="BF199" s="85" t="str">
        <f ca="1">S200</f>
        <v>－</v>
      </c>
      <c r="BG199" s="74" t="s">
        <v>39</v>
      </c>
    </row>
    <row r="200" spans="1:59" ht="20.25" customHeight="1" thickBot="1" x14ac:dyDescent="0.45">
      <c r="A200" s="1">
        <f t="shared" si="48"/>
        <v>7</v>
      </c>
      <c r="B200" s="1">
        <f t="shared" si="49"/>
        <v>1</v>
      </c>
      <c r="E200" s="39" t="str" cm="1">
        <f t="array" aca="1" ref="E200" ca="1">IF(INDIRECT(VLOOKUP(B200,B$14:C$44,2,FALSE)&amp;(9*A200+6))="","",
INDIRECT(VLOOKUP(B200,B$14:C$44,2,FALSE)&amp;(9*A200+6)))</f>
        <v/>
      </c>
      <c r="F200" s="39" t="str">
        <f t="shared" ca="1" si="41"/>
        <v/>
      </c>
      <c r="G200" s="48" t="str" cm="1">
        <f t="array" aca="1" ref="G200" ca="1">IF(F200="","",
IF(INDIRECT(VLOOKUP(B200,B$14:C$44,2,FALSE)&amp;(9*A200+8))="","",
INDIRECT(VLOOKUP(B200,B$14:C$44,2,FALSE)&amp;(9*A200+8))))</f>
        <v/>
      </c>
      <c r="H200" s="48" t="str" cm="1">
        <f t="array" aca="1" ref="H200" ca="1">IF(F200="","",
IF(INDIRECT(VLOOKUP(B200,B$14:C$44,2,FALSE)&amp;(9*A200+9))="","",
INDIRECT(VLOOKUP(B200,B$14:C$44,2,FALSE)&amp;(9*A200+9))))</f>
        <v/>
      </c>
      <c r="I200" s="43" t="str" cm="1">
        <f t="array" aca="1" ref="I200" ca="1">IF(F200="","",
IF(INDIRECT(VLOOKUP(B200,B$14:C$44,2,FALSE)&amp;(9*A200+10))="","",
INDIRECT(VLOOKUP(B200,B$14:C$44,2,FALSE)&amp;(9*A200+10))))</f>
        <v/>
      </c>
      <c r="J200" s="43" t="str" cm="1">
        <f t="array" aca="1" ref="J200" ca="1">IF(F200="","",
IF(INDIRECT(VLOOKUP(B200,B$14:C$44,2,FALSE)&amp;(9*A200+11))="","",
INDIRECT(VLOOKUP(B200,B$14:C$44,2,FALSE)&amp;(9*A200+11))))</f>
        <v/>
      </c>
      <c r="K200" s="46" t="str" cm="1">
        <f t="array" aca="1" ref="K200" ca="1">IF(F200="","",
IF(AND(OR(F200="土",F200="日"),J200="●"),"指定",
IF(INDIRECT(VLOOKUP(B200,B$14:C$44,2,FALSE)&amp;(9*A200+12))="","",
INDIRECT(VLOOKUP(B200,B$14:C$44,2,FALSE)&amp;(9*A200+12)))))</f>
        <v/>
      </c>
      <c r="L200" s="42" t="str">
        <f t="shared" ca="1" si="46"/>
        <v/>
      </c>
      <c r="M200" s="60" t="str">
        <f t="shared" ca="1" si="47"/>
        <v/>
      </c>
      <c r="N200" s="1" t="str">
        <f t="shared" ca="1" si="42"/>
        <v/>
      </c>
      <c r="O200" s="1" t="str">
        <f t="shared" ca="1" si="43"/>
        <v/>
      </c>
      <c r="Q200" s="28" t="s">
        <v>40</v>
      </c>
      <c r="R200" s="30"/>
      <c r="S200" s="30" t="str">
        <f ca="1">IF(S199="対象外","－",
IF(S199="×","×",
IF(COUNTIFS(N:N,R194,O:O,S194,F:F,"土",I:I,"〇")+COUNTIFS(N:N,R194,O:O,S194,F:F,"日",I:I,"〇")=COUNTIFS(N:N,R194,O:O,S194,F:F,"土",I:I,"〇",J:J,"●",K:K,"&lt;&gt;"&amp;"事前")+COUNTIFS(N:N,R194,O:O,S194,F:F,"日",I:I,"〇",J:J,"●",K:K,"&lt;&gt;"&amp;"事前")+COUNTIFS(N:N,R194,O:O,S194,F:F,"土",I:I,"〇",J:J,"",K:K,"事前",M:M,"適")+COUNTIFS(N:N,R194,O:O,S194,F:F,"日",I:I,"〇",J:J,"",K:K,"事前",M:M,"適"),"〇",
"×")))</f>
        <v>－</v>
      </c>
      <c r="U200" s="69"/>
      <c r="V200" s="3" t="s">
        <v>38</v>
      </c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5"/>
      <c r="BB200" s="3">
        <f ca="1">S198</f>
        <v>0</v>
      </c>
      <c r="BC200" s="71"/>
      <c r="BD200" s="73"/>
      <c r="BE200" s="101"/>
      <c r="BF200" s="86"/>
      <c r="BG200" s="75"/>
    </row>
    <row r="201" spans="1:59" ht="42" customHeight="1" thickTop="1" thickBot="1" x14ac:dyDescent="0.45">
      <c r="A201" s="1">
        <f t="shared" si="48"/>
        <v>7</v>
      </c>
      <c r="B201" s="1">
        <f t="shared" si="49"/>
        <v>2</v>
      </c>
      <c r="E201" s="39" t="str" cm="1">
        <f t="array" aca="1" ref="E201" ca="1">IF(INDIRECT(VLOOKUP(B201,B$14:C$44,2,FALSE)&amp;(9*A201+6))="","",
INDIRECT(VLOOKUP(B201,B$14:C$44,2,FALSE)&amp;(9*A201+6)))</f>
        <v/>
      </c>
      <c r="F201" s="39" t="str">
        <f t="shared" ca="1" si="41"/>
        <v/>
      </c>
      <c r="G201" s="48" t="str" cm="1">
        <f t="array" aca="1" ref="G201" ca="1">IF(F201="","",
IF(INDIRECT(VLOOKUP(B201,B$14:C$44,2,FALSE)&amp;(9*A201+8))="","",
INDIRECT(VLOOKUP(B201,B$14:C$44,2,FALSE)&amp;(9*A201+8))))</f>
        <v/>
      </c>
      <c r="H201" s="48" t="str" cm="1">
        <f t="array" aca="1" ref="H201" ca="1">IF(F201="","",
IF(INDIRECT(VLOOKUP(B201,B$14:C$44,2,FALSE)&amp;(9*A201+9))="","",
INDIRECT(VLOOKUP(B201,B$14:C$44,2,FALSE)&amp;(9*A201+9))))</f>
        <v/>
      </c>
      <c r="I201" s="43" t="str" cm="1">
        <f t="array" aca="1" ref="I201" ca="1">IF(F201="","",
IF(INDIRECT(VLOOKUP(B201,B$14:C$44,2,FALSE)&amp;(9*A201+10))="","",
INDIRECT(VLOOKUP(B201,B$14:C$44,2,FALSE)&amp;(9*A201+10))))</f>
        <v/>
      </c>
      <c r="J201" s="43" t="str" cm="1">
        <f t="array" aca="1" ref="J201" ca="1">IF(F201="","",
IF(INDIRECT(VLOOKUP(B201,B$14:C$44,2,FALSE)&amp;(9*A201+11))="","",
INDIRECT(VLOOKUP(B201,B$14:C$44,2,FALSE)&amp;(9*A201+11))))</f>
        <v/>
      </c>
      <c r="K201" s="46" t="str" cm="1">
        <f t="array" aca="1" ref="K201" ca="1">IF(F201="","",
IF(AND(OR(F201="土",F201="日"),J201="●"),"指定",
IF(INDIRECT(VLOOKUP(B201,B$14:C$44,2,FALSE)&amp;(9*A201+12))="","",
INDIRECT(VLOOKUP(B201,B$14:C$44,2,FALSE)&amp;(9*A201+12)))))</f>
        <v/>
      </c>
      <c r="L201" s="42" t="str">
        <f t="shared" ca="1" si="46"/>
        <v/>
      </c>
      <c r="M201" s="60" t="str">
        <f t="shared" ca="1" si="47"/>
        <v/>
      </c>
      <c r="N201" s="1" t="str">
        <f t="shared" ca="1" si="42"/>
        <v/>
      </c>
      <c r="O201" s="1" t="str">
        <f t="shared" ca="1" si="43"/>
        <v/>
      </c>
      <c r="Q201" s="31" t="s">
        <v>41</v>
      </c>
      <c r="S201" s="51" t="str">
        <f ca="1">IF(S199="対象外","対象外",S200)</f>
        <v>対象外</v>
      </c>
      <c r="U201" s="13" t="s">
        <v>25</v>
      </c>
      <c r="V201" s="10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32"/>
      <c r="BB201" s="14"/>
      <c r="BC201" s="15"/>
      <c r="BD201" s="15"/>
      <c r="BE201" s="15"/>
      <c r="BF201" s="16"/>
      <c r="BG201" s="53" t="s">
        <v>42</v>
      </c>
    </row>
    <row r="202" spans="1:59" ht="20.25" customHeight="1" x14ac:dyDescent="0.4">
      <c r="A202" s="1">
        <f t="shared" si="48"/>
        <v>7</v>
      </c>
      <c r="B202" s="1">
        <f t="shared" si="49"/>
        <v>3</v>
      </c>
      <c r="E202" s="39" t="str" cm="1">
        <f t="array" aca="1" ref="E202" ca="1">IF(INDIRECT(VLOOKUP(B202,B$14:C$44,2,FALSE)&amp;(9*A202+6))="","",
INDIRECT(VLOOKUP(B202,B$14:C$44,2,FALSE)&amp;(9*A202+6)))</f>
        <v/>
      </c>
      <c r="F202" s="39" t="str">
        <f t="shared" ca="1" si="41"/>
        <v/>
      </c>
      <c r="G202" s="48" t="str" cm="1">
        <f t="array" aca="1" ref="G202" ca="1">IF(F202="","",
IF(INDIRECT(VLOOKUP(B202,B$14:C$44,2,FALSE)&amp;(9*A202+8))="","",
INDIRECT(VLOOKUP(B202,B$14:C$44,2,FALSE)&amp;(9*A202+8))))</f>
        <v/>
      </c>
      <c r="H202" s="48" t="str" cm="1">
        <f t="array" aca="1" ref="H202" ca="1">IF(F202="","",
IF(INDIRECT(VLOOKUP(B202,B$14:C$44,2,FALSE)&amp;(9*A202+9))="","",
INDIRECT(VLOOKUP(B202,B$14:C$44,2,FALSE)&amp;(9*A202+9))))</f>
        <v/>
      </c>
      <c r="I202" s="43" t="str" cm="1">
        <f t="array" aca="1" ref="I202" ca="1">IF(F202="","",
IF(INDIRECT(VLOOKUP(B202,B$14:C$44,2,FALSE)&amp;(9*A202+10))="","",
INDIRECT(VLOOKUP(B202,B$14:C$44,2,FALSE)&amp;(9*A202+10))))</f>
        <v/>
      </c>
      <c r="J202" s="43" t="str" cm="1">
        <f t="array" aca="1" ref="J202" ca="1">IF(F202="","",
IF(INDIRECT(VLOOKUP(B202,B$14:C$44,2,FALSE)&amp;(9*A202+11))="","",
INDIRECT(VLOOKUP(B202,B$14:C$44,2,FALSE)&amp;(9*A202+11))))</f>
        <v/>
      </c>
      <c r="K202" s="46" t="str" cm="1">
        <f t="array" aca="1" ref="K202" ca="1">IF(F202="","",
IF(AND(OR(F202="土",F202="日"),J202="●"),"指定",
IF(INDIRECT(VLOOKUP(B202,B$14:C$44,2,FALSE)&amp;(9*A202+12))="","",
INDIRECT(VLOOKUP(B202,B$14:C$44,2,FALSE)&amp;(9*A202+12)))))</f>
        <v/>
      </c>
      <c r="L202" s="42" t="str">
        <f t="shared" ca="1" si="46"/>
        <v/>
      </c>
      <c r="M202" s="60" t="str">
        <f t="shared" ca="1" si="47"/>
        <v/>
      </c>
      <c r="N202" s="1" t="str">
        <f t="shared" ca="1" si="42"/>
        <v/>
      </c>
      <c r="O202" s="1" t="str">
        <f t="shared" ca="1" si="43"/>
        <v/>
      </c>
    </row>
    <row r="203" spans="1:59" ht="20.25" customHeight="1" thickBot="1" x14ac:dyDescent="0.45">
      <c r="A203" s="1">
        <f t="shared" si="48"/>
        <v>7</v>
      </c>
      <c r="B203" s="1">
        <f t="shared" si="49"/>
        <v>4</v>
      </c>
      <c r="E203" s="39" t="str" cm="1">
        <f t="array" aca="1" ref="E203" ca="1">IF(INDIRECT(VLOOKUP(B203,B$14:C$44,2,FALSE)&amp;(9*A203+6))="","",
INDIRECT(VLOOKUP(B203,B$14:C$44,2,FALSE)&amp;(9*A203+6)))</f>
        <v/>
      </c>
      <c r="F203" s="39" t="str">
        <f t="shared" ca="1" si="41"/>
        <v/>
      </c>
      <c r="G203" s="48" t="str" cm="1">
        <f t="array" aca="1" ref="G203" ca="1">IF(F203="","",
IF(INDIRECT(VLOOKUP(B203,B$14:C$44,2,FALSE)&amp;(9*A203+8))="","",
INDIRECT(VLOOKUP(B203,B$14:C$44,2,FALSE)&amp;(9*A203+8))))</f>
        <v/>
      </c>
      <c r="H203" s="48" t="str" cm="1">
        <f t="array" aca="1" ref="H203" ca="1">IF(F203="","",
IF(INDIRECT(VLOOKUP(B203,B$14:C$44,2,FALSE)&amp;(9*A203+9))="","",
INDIRECT(VLOOKUP(B203,B$14:C$44,2,FALSE)&amp;(9*A203+9))))</f>
        <v/>
      </c>
      <c r="I203" s="43" t="str" cm="1">
        <f t="array" aca="1" ref="I203" ca="1">IF(F203="","",
IF(INDIRECT(VLOOKUP(B203,B$14:C$44,2,FALSE)&amp;(9*A203+10))="","",
INDIRECT(VLOOKUP(B203,B$14:C$44,2,FALSE)&amp;(9*A203+10))))</f>
        <v/>
      </c>
      <c r="J203" s="43" t="str" cm="1">
        <f t="array" aca="1" ref="J203" ca="1">IF(F203="","",
IF(INDIRECT(VLOOKUP(B203,B$14:C$44,2,FALSE)&amp;(9*A203+11))="","",
INDIRECT(VLOOKUP(B203,B$14:C$44,2,FALSE)&amp;(9*A203+11))))</f>
        <v/>
      </c>
      <c r="K203" s="46" t="str" cm="1">
        <f t="array" aca="1" ref="K203" ca="1">IF(F203="","",
IF(AND(OR(F203="土",F203="日"),J203="●"),"指定",
IF(INDIRECT(VLOOKUP(B203,B$14:C$44,2,FALSE)&amp;(9*A203+12))="","",
INDIRECT(VLOOKUP(B203,B$14:C$44,2,FALSE)&amp;(9*A203+12)))))</f>
        <v/>
      </c>
      <c r="L203" s="42" t="str">
        <f t="shared" ca="1" si="46"/>
        <v/>
      </c>
      <c r="M203" s="60" t="str">
        <f t="shared" ca="1" si="47"/>
        <v/>
      </c>
      <c r="N203" s="1" t="str">
        <f t="shared" ca="1" si="42"/>
        <v/>
      </c>
      <c r="O203" s="1" t="str">
        <f t="shared" ca="1" si="43"/>
        <v/>
      </c>
      <c r="Q203" s="28" t="s">
        <v>30</v>
      </c>
      <c r="R203" s="28" t="str">
        <f>IF(R194="","",
IF(S203=1,R194+1,R194))</f>
        <v/>
      </c>
      <c r="S203" s="51" t="str">
        <f>IF(S194="","",
IF(S194=12,1,S194+1))</f>
        <v/>
      </c>
      <c r="U203" s="38" t="str">
        <f>IF(R203="","",
DATE(R203,S203,1))</f>
        <v/>
      </c>
      <c r="W203" s="2"/>
    </row>
    <row r="204" spans="1:59" ht="20.25" customHeight="1" x14ac:dyDescent="0.4">
      <c r="A204" s="1">
        <f t="shared" si="48"/>
        <v>7</v>
      </c>
      <c r="B204" s="1">
        <f t="shared" si="49"/>
        <v>5</v>
      </c>
      <c r="E204" s="39" t="str" cm="1">
        <f t="array" aca="1" ref="E204" ca="1">IF(INDIRECT(VLOOKUP(B204,B$14:C$44,2,FALSE)&amp;(9*A204+6))="","",
INDIRECT(VLOOKUP(B204,B$14:C$44,2,FALSE)&amp;(9*A204+6)))</f>
        <v/>
      </c>
      <c r="F204" s="39" t="str">
        <f t="shared" ca="1" si="41"/>
        <v/>
      </c>
      <c r="G204" s="48" t="str" cm="1">
        <f t="array" aca="1" ref="G204" ca="1">IF(F204="","",
IF(INDIRECT(VLOOKUP(B204,B$14:C$44,2,FALSE)&amp;(9*A204+8))="","",
INDIRECT(VLOOKUP(B204,B$14:C$44,2,FALSE)&amp;(9*A204+8))))</f>
        <v/>
      </c>
      <c r="H204" s="48" t="str" cm="1">
        <f t="array" aca="1" ref="H204" ca="1">IF(F204="","",
IF(INDIRECT(VLOOKUP(B204,B$14:C$44,2,FALSE)&amp;(9*A204+9))="","",
INDIRECT(VLOOKUP(B204,B$14:C$44,2,FALSE)&amp;(9*A204+9))))</f>
        <v/>
      </c>
      <c r="I204" s="43" t="str" cm="1">
        <f t="array" aca="1" ref="I204" ca="1">IF(F204="","",
IF(INDIRECT(VLOOKUP(B204,B$14:C$44,2,FALSE)&amp;(9*A204+10))="","",
INDIRECT(VLOOKUP(B204,B$14:C$44,2,FALSE)&amp;(9*A204+10))))</f>
        <v/>
      </c>
      <c r="J204" s="43" t="str" cm="1">
        <f t="array" aca="1" ref="J204" ca="1">IF(F204="","",
IF(INDIRECT(VLOOKUP(B204,B$14:C$44,2,FALSE)&amp;(9*A204+11))="","",
INDIRECT(VLOOKUP(B204,B$14:C$44,2,FALSE)&amp;(9*A204+11))))</f>
        <v/>
      </c>
      <c r="K204" s="46" t="str" cm="1">
        <f t="array" aca="1" ref="K204" ca="1">IF(F204="","",
IF(AND(OR(F204="土",F204="日"),J204="●"),"指定",
IF(INDIRECT(VLOOKUP(B204,B$14:C$44,2,FALSE)&amp;(9*A204+12))="","",
INDIRECT(VLOOKUP(B204,B$14:C$44,2,FALSE)&amp;(9*A204+12)))))</f>
        <v/>
      </c>
      <c r="L204" s="42" t="str">
        <f t="shared" ca="1" si="46"/>
        <v/>
      </c>
      <c r="M204" s="60" t="str">
        <f t="shared" ca="1" si="47"/>
        <v/>
      </c>
      <c r="N204" s="1" t="str">
        <f t="shared" ca="1" si="42"/>
        <v/>
      </c>
      <c r="O204" s="1" t="str">
        <f t="shared" ca="1" si="43"/>
        <v/>
      </c>
      <c r="U204" s="87"/>
      <c r="V204" s="88"/>
      <c r="W204" s="6" t="str">
        <f>IF($R203="","",DATE($R203,$S203,1))</f>
        <v/>
      </c>
      <c r="X204" s="6" t="str">
        <f>IF($R203="","",DATE($R203,$S203,2))</f>
        <v/>
      </c>
      <c r="Y204" s="6" t="str">
        <f>IF($R203="","",DATE($R203,$S203,3))</f>
        <v/>
      </c>
      <c r="Z204" s="6" t="str">
        <f>IF($R203="","",DATE($R203,$S203,4))</f>
        <v/>
      </c>
      <c r="AA204" s="6" t="str">
        <f>IF($R203="","",DATE($R203,$S203,5))</f>
        <v/>
      </c>
      <c r="AB204" s="6" t="str">
        <f>IF($R203="","",DATE($R203,$S203,6))</f>
        <v/>
      </c>
      <c r="AC204" s="6" t="str">
        <f>IF($R203="","",DATE($R203,$S203,7))</f>
        <v/>
      </c>
      <c r="AD204" s="6" t="str">
        <f>IF($R203="","",DATE($R203,$S203,8))</f>
        <v/>
      </c>
      <c r="AE204" s="6" t="str">
        <f>IF($R203="","",DATE($R203,$S203,9))</f>
        <v/>
      </c>
      <c r="AF204" s="6" t="str">
        <f>IF($R203="","",DATE($R203,$S203,10))</f>
        <v/>
      </c>
      <c r="AG204" s="6" t="str">
        <f>IF($R203="","",DATE($R203,$S203,11))</f>
        <v/>
      </c>
      <c r="AH204" s="6" t="str">
        <f>IF($R203="","",DATE($R203,$S203,12))</f>
        <v/>
      </c>
      <c r="AI204" s="6" t="str">
        <f>IF($R203="","",DATE($R203,$S203,13))</f>
        <v/>
      </c>
      <c r="AJ204" s="6" t="str">
        <f>IF($R203="","",DATE($R203,$S203,14))</f>
        <v/>
      </c>
      <c r="AK204" s="6" t="str">
        <f>IF($R203="","",DATE($R203,$S203,15))</f>
        <v/>
      </c>
      <c r="AL204" s="6" t="str">
        <f>IF($R203="","",DATE($R203,$S203,16))</f>
        <v/>
      </c>
      <c r="AM204" s="6" t="str">
        <f>IF($R203="","",DATE($R203,$S203,17))</f>
        <v/>
      </c>
      <c r="AN204" s="6" t="str">
        <f>IF($R203="","",DATE($R203,$S203,18))</f>
        <v/>
      </c>
      <c r="AO204" s="6" t="str">
        <f>IF($R203="","",DATE($R203,$S203,19))</f>
        <v/>
      </c>
      <c r="AP204" s="6" t="str">
        <f>IF($R203="","",DATE($R203,$S203,20))</f>
        <v/>
      </c>
      <c r="AQ204" s="6" t="str">
        <f>IF($R203="","",DATE($R203,$S203,21))</f>
        <v/>
      </c>
      <c r="AR204" s="6" t="str">
        <f>IF($R203="","",DATE($R203,$S203,22))</f>
        <v/>
      </c>
      <c r="AS204" s="6" t="str">
        <f>IF($R203="","",DATE($R203,$S203,23))</f>
        <v/>
      </c>
      <c r="AT204" s="6" t="str">
        <f>IF($R203="","",DATE($R203,$S203,24))</f>
        <v/>
      </c>
      <c r="AU204" s="6" t="str">
        <f>IF($R203="","",DATE($R203,$S203,25))</f>
        <v/>
      </c>
      <c r="AV204" s="6" t="str">
        <f>IF($R203="","",DATE($R203,$S203,26))</f>
        <v/>
      </c>
      <c r="AW204" s="6" t="str">
        <f>IF($R203="","",DATE($R203,$S203,27))</f>
        <v/>
      </c>
      <c r="AX204" s="6" t="str">
        <f>IF($R203="","",DATE($R203,$S203,28))</f>
        <v/>
      </c>
      <c r="AY204" s="6" t="str">
        <f>IF($R203="","",IF(MONTH(DATE($R203,$S203,29))=$S203,DATE($R203,$S203,29),""))</f>
        <v/>
      </c>
      <c r="AZ204" s="6" t="str">
        <f>IF($R203="","",IF(MONTH(DATE($R203,$S203,30))=$S203,DATE($R203,$S203,30),""))</f>
        <v/>
      </c>
      <c r="BA204" s="6" t="str">
        <f>IF($R203="","",IF(MONTH(DATE($R203,$S203,31))=$S203,DATE($R203,$S203,31),""))</f>
        <v/>
      </c>
      <c r="BB204" s="91" t="s">
        <v>19</v>
      </c>
      <c r="BC204" s="91" t="s">
        <v>31</v>
      </c>
      <c r="BD204" s="93" t="s">
        <v>32</v>
      </c>
      <c r="BE204" s="96" t="s">
        <v>33</v>
      </c>
      <c r="BF204" s="94" t="s">
        <v>34</v>
      </c>
      <c r="BG204" s="76" t="s">
        <v>25</v>
      </c>
    </row>
    <row r="205" spans="1:59" ht="20.25" customHeight="1" thickBot="1" x14ac:dyDescent="0.45">
      <c r="A205" s="1">
        <f t="shared" si="48"/>
        <v>7</v>
      </c>
      <c r="B205" s="1">
        <f t="shared" si="49"/>
        <v>6</v>
      </c>
      <c r="E205" s="39" t="str" cm="1">
        <f t="array" aca="1" ref="E205" ca="1">IF(INDIRECT(VLOOKUP(B205,B$14:C$44,2,FALSE)&amp;(9*A205+6))="","",
INDIRECT(VLOOKUP(B205,B$14:C$44,2,FALSE)&amp;(9*A205+6)))</f>
        <v/>
      </c>
      <c r="F205" s="39" t="str">
        <f t="shared" ca="1" si="41"/>
        <v/>
      </c>
      <c r="G205" s="48" t="str" cm="1">
        <f t="array" aca="1" ref="G205" ca="1">IF(F205="","",
IF(INDIRECT(VLOOKUP(B205,B$14:C$44,2,FALSE)&amp;(9*A205+8))="","",
INDIRECT(VLOOKUP(B205,B$14:C$44,2,FALSE)&amp;(9*A205+8))))</f>
        <v/>
      </c>
      <c r="H205" s="48" t="str" cm="1">
        <f t="array" aca="1" ref="H205" ca="1">IF(F205="","",
IF(INDIRECT(VLOOKUP(B205,B$14:C$44,2,FALSE)&amp;(9*A205+9))="","",
INDIRECT(VLOOKUP(B205,B$14:C$44,2,FALSE)&amp;(9*A205+9))))</f>
        <v/>
      </c>
      <c r="I205" s="43" t="str" cm="1">
        <f t="array" aca="1" ref="I205" ca="1">IF(F205="","",
IF(INDIRECT(VLOOKUP(B205,B$14:C$44,2,FALSE)&amp;(9*A205+10))="","",
INDIRECT(VLOOKUP(B205,B$14:C$44,2,FALSE)&amp;(9*A205+10))))</f>
        <v/>
      </c>
      <c r="J205" s="43" t="str" cm="1">
        <f t="array" aca="1" ref="J205" ca="1">IF(F205="","",
IF(INDIRECT(VLOOKUP(B205,B$14:C$44,2,FALSE)&amp;(9*A205+11))="","",
INDIRECT(VLOOKUP(B205,B$14:C$44,2,FALSE)&amp;(9*A205+11))))</f>
        <v/>
      </c>
      <c r="K205" s="46" t="str" cm="1">
        <f t="array" aca="1" ref="K205" ca="1">IF(F205="","",
IF(AND(OR(F205="土",F205="日"),J205="●"),"指定",
IF(INDIRECT(VLOOKUP(B205,B$14:C$44,2,FALSE)&amp;(9*A205+12))="","",
INDIRECT(VLOOKUP(B205,B$14:C$44,2,FALSE)&amp;(9*A205+12)))))</f>
        <v/>
      </c>
      <c r="L205" s="42" t="str">
        <f t="shared" ca="1" si="46"/>
        <v/>
      </c>
      <c r="M205" s="60" t="str">
        <f t="shared" ca="1" si="47"/>
        <v/>
      </c>
      <c r="N205" s="1" t="str">
        <f t="shared" ca="1" si="42"/>
        <v/>
      </c>
      <c r="O205" s="1" t="str">
        <f t="shared" ca="1" si="43"/>
        <v/>
      </c>
      <c r="Q205" s="28" t="s">
        <v>35</v>
      </c>
      <c r="R205" s="28">
        <f ca="1">COUNTIFS(N:N,R203,O:O,S203,F:F,"土",G:G,"〇")+COUNTIFS(N:N,R203,O:O,S203,F:F,"日",G:G,"〇")</f>
        <v>0</v>
      </c>
      <c r="S205" s="28">
        <f ca="1">COUNTIFS(N:N,R203,O:O,S203,F:F,"土",I:I,"〇",L:L,"&lt;&gt;"&amp;"緊急")+COUNTIFS(N:N,R203,O:O,S203,F:F,"日",I:I,"〇",L:L,"&lt;&gt;"&amp;"緊急")</f>
        <v>0</v>
      </c>
      <c r="U205" s="89"/>
      <c r="V205" s="90"/>
      <c r="W205" s="9" t="str">
        <f>IFERROR(IF(WEEKDAY(W204,1)=1,"日",IF(WEEKDAY(W204,1)=2,"月",IF(WEEKDAY(W204,1)=3,"火",IF(WEEKDAY(W204,1)=4,"水",IF(WEEKDAY(W204,1)=5,"木",IF(WEEKDAY(W204,1)=6,"金","土")))))),"")</f>
        <v/>
      </c>
      <c r="X205" s="9" t="str">
        <f t="shared" ref="X205:AD205" si="62">IFERROR(IF(WEEKDAY(X204,1)=1,"日",IF(WEEKDAY(X204,1)=2,"月",IF(WEEKDAY(X204,1)=3,"火",IF(WEEKDAY(X204,1)=4,"水",IF(WEEKDAY(X204,1)=5,"木",IF(WEEKDAY(X204,1)=6,"金","土")))))),"")</f>
        <v/>
      </c>
      <c r="Y205" s="9" t="str">
        <f t="shared" si="62"/>
        <v/>
      </c>
      <c r="Z205" s="9" t="str">
        <f t="shared" si="62"/>
        <v/>
      </c>
      <c r="AA205" s="9" t="str">
        <f t="shared" si="62"/>
        <v/>
      </c>
      <c r="AB205" s="9" t="str">
        <f t="shared" si="62"/>
        <v/>
      </c>
      <c r="AC205" s="9" t="str">
        <f t="shared" si="62"/>
        <v/>
      </c>
      <c r="AD205" s="9" t="str">
        <f t="shared" si="62"/>
        <v/>
      </c>
      <c r="AE205" s="9" t="str">
        <f>IFERROR(IF(WEEKDAY(AE204,1)=1,"日",IF(WEEKDAY(AE204,1)=2,"月",IF(WEEKDAY(AE204,1)=3,"火",IF(WEEKDAY(AE204,1)=4,"水",IF(WEEKDAY(AE204,1)=5,"木",IF(WEEKDAY(AE204,1)=6,"金","土")))))),"")</f>
        <v/>
      </c>
      <c r="AF205" s="9" t="str">
        <f t="shared" ref="AF205:BA205" si="63">IFERROR(IF(WEEKDAY(AF204,1)=1,"日",IF(WEEKDAY(AF204,1)=2,"月",IF(WEEKDAY(AF204,1)=3,"火",IF(WEEKDAY(AF204,1)=4,"水",IF(WEEKDAY(AF204,1)=5,"木",IF(WEEKDAY(AF204,1)=6,"金","土")))))),"")</f>
        <v/>
      </c>
      <c r="AG205" s="9" t="str">
        <f t="shared" si="63"/>
        <v/>
      </c>
      <c r="AH205" s="9" t="str">
        <f t="shared" si="63"/>
        <v/>
      </c>
      <c r="AI205" s="9" t="str">
        <f t="shared" si="63"/>
        <v/>
      </c>
      <c r="AJ205" s="9" t="str">
        <f t="shared" si="63"/>
        <v/>
      </c>
      <c r="AK205" s="9" t="str">
        <f t="shared" si="63"/>
        <v/>
      </c>
      <c r="AL205" s="9" t="str">
        <f t="shared" si="63"/>
        <v/>
      </c>
      <c r="AM205" s="9" t="str">
        <f t="shared" si="63"/>
        <v/>
      </c>
      <c r="AN205" s="9" t="str">
        <f t="shared" si="63"/>
        <v/>
      </c>
      <c r="AO205" s="9" t="str">
        <f t="shared" si="63"/>
        <v/>
      </c>
      <c r="AP205" s="9" t="str">
        <f t="shared" si="63"/>
        <v/>
      </c>
      <c r="AQ205" s="9" t="str">
        <f t="shared" si="63"/>
        <v/>
      </c>
      <c r="AR205" s="9" t="str">
        <f t="shared" si="63"/>
        <v/>
      </c>
      <c r="AS205" s="9" t="str">
        <f t="shared" si="63"/>
        <v/>
      </c>
      <c r="AT205" s="9" t="str">
        <f t="shared" si="63"/>
        <v/>
      </c>
      <c r="AU205" s="9" t="str">
        <f t="shared" si="63"/>
        <v/>
      </c>
      <c r="AV205" s="9" t="str">
        <f t="shared" si="63"/>
        <v/>
      </c>
      <c r="AW205" s="9" t="str">
        <f t="shared" si="63"/>
        <v/>
      </c>
      <c r="AX205" s="9" t="str">
        <f t="shared" si="63"/>
        <v/>
      </c>
      <c r="AY205" s="9" t="str">
        <f t="shared" si="63"/>
        <v/>
      </c>
      <c r="AZ205" s="9" t="str">
        <f t="shared" si="63"/>
        <v/>
      </c>
      <c r="BA205" s="9" t="str">
        <f t="shared" si="63"/>
        <v/>
      </c>
      <c r="BB205" s="92"/>
      <c r="BC205" s="92"/>
      <c r="BD205" s="92"/>
      <c r="BE205" s="97"/>
      <c r="BF205" s="95"/>
      <c r="BG205" s="77"/>
    </row>
    <row r="206" spans="1:59" ht="20.25" customHeight="1" x14ac:dyDescent="0.4">
      <c r="A206" s="1">
        <f t="shared" si="48"/>
        <v>7</v>
      </c>
      <c r="B206" s="1">
        <f t="shared" si="49"/>
        <v>7</v>
      </c>
      <c r="E206" s="39" t="str" cm="1">
        <f t="array" aca="1" ref="E206" ca="1">IF(INDIRECT(VLOOKUP(B206,B$14:C$44,2,FALSE)&amp;(9*A206+6))="","",
INDIRECT(VLOOKUP(B206,B$14:C$44,2,FALSE)&amp;(9*A206+6)))</f>
        <v/>
      </c>
      <c r="F206" s="39" t="str">
        <f t="shared" ref="F206:F269" ca="1" si="64">IF(OR(E206="",E206&lt;X$5,AF$5&lt;E206),"",
IF(WEEKDAY(E206,1)=1,"日",
IF(WEEKDAY(E206,1)=2,"月",
IF(WEEKDAY(E206,1)=3,"火",
IF(WEEKDAY(E206,1)=4,"水",
IF(WEEKDAY(E206,1)=5,"木",
IF(WEEKDAY(E206,1)=6,"金","土")))))))</f>
        <v/>
      </c>
      <c r="G206" s="48" t="str" cm="1">
        <f t="array" aca="1" ref="G206" ca="1">IF(F206="","",
IF(INDIRECT(VLOOKUP(B206,B$14:C$44,2,FALSE)&amp;(9*A206+8))="","",
INDIRECT(VLOOKUP(B206,B$14:C$44,2,FALSE)&amp;(9*A206+8))))</f>
        <v/>
      </c>
      <c r="H206" s="48" t="str" cm="1">
        <f t="array" aca="1" ref="H206" ca="1">IF(F206="","",
IF(INDIRECT(VLOOKUP(B206,B$14:C$44,2,FALSE)&amp;(9*A206+9))="","",
INDIRECT(VLOOKUP(B206,B$14:C$44,2,FALSE)&amp;(9*A206+9))))</f>
        <v/>
      </c>
      <c r="I206" s="43" t="str" cm="1">
        <f t="array" aca="1" ref="I206" ca="1">IF(F206="","",
IF(INDIRECT(VLOOKUP(B206,B$14:C$44,2,FALSE)&amp;(9*A206+10))="","",
INDIRECT(VLOOKUP(B206,B$14:C$44,2,FALSE)&amp;(9*A206+10))))</f>
        <v/>
      </c>
      <c r="J206" s="43" t="str" cm="1">
        <f t="array" aca="1" ref="J206" ca="1">IF(F206="","",
IF(INDIRECT(VLOOKUP(B206,B$14:C$44,2,FALSE)&amp;(9*A206+11))="","",
INDIRECT(VLOOKUP(B206,B$14:C$44,2,FALSE)&amp;(9*A206+11))))</f>
        <v/>
      </c>
      <c r="K206" s="46" t="str" cm="1">
        <f t="array" aca="1" ref="K206" ca="1">IF(F206="","",
IF(AND(OR(F206="土",F206="日"),J206="●"),"指定",
IF(INDIRECT(VLOOKUP(B206,B$14:C$44,2,FALSE)&amp;(9*A206+12))="","",
INDIRECT(VLOOKUP(B206,B$14:C$44,2,FALSE)&amp;(9*A206+12)))))</f>
        <v/>
      </c>
      <c r="L206" s="42" t="str">
        <f t="shared" ca="1" si="46"/>
        <v/>
      </c>
      <c r="M206" s="60" t="str">
        <f t="shared" ca="1" si="47"/>
        <v/>
      </c>
      <c r="N206" s="1" t="str">
        <f t="shared" ref="N206:N269" ca="1" si="65">IF(OR(E206="",F206=""),"",
YEAR(E206))</f>
        <v/>
      </c>
      <c r="O206" s="1" t="str">
        <f t="shared" ref="O206:O269" ca="1" si="66">IF(OR(E206="",F206=""),"",
MONTH(E206))</f>
        <v/>
      </c>
      <c r="Q206" s="28" t="s">
        <v>23</v>
      </c>
      <c r="R206" s="54">
        <f ca="1">COUNTIFS(N:N,R203,O:O,S203,G:G,"〇")</f>
        <v>0</v>
      </c>
      <c r="S206" s="54">
        <f ca="1">COUNTIFS(N:N,R203,O:O,S203,I:I,"〇",L:L,"&lt;&gt;"&amp;"緊急")</f>
        <v>0</v>
      </c>
      <c r="U206" s="78" t="s">
        <v>15</v>
      </c>
      <c r="V206" s="8" t="s">
        <v>36</v>
      </c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6">
        <f ca="1">R206</f>
        <v>0</v>
      </c>
      <c r="BC206" s="79">
        <f ca="1">IFERROR(R207/R206,0)</f>
        <v>0</v>
      </c>
      <c r="BD206" s="80" t="str">
        <f ca="1">R208</f>
        <v>対象外</v>
      </c>
      <c r="BE206" s="98"/>
      <c r="BF206" s="83"/>
      <c r="BG206" s="81" t="s">
        <v>37</v>
      </c>
    </row>
    <row r="207" spans="1:59" ht="20.25" customHeight="1" thickBot="1" x14ac:dyDescent="0.45">
      <c r="A207" s="1">
        <f t="shared" si="48"/>
        <v>7</v>
      </c>
      <c r="B207" s="1">
        <f t="shared" si="49"/>
        <v>8</v>
      </c>
      <c r="E207" s="39" t="str" cm="1">
        <f t="array" aca="1" ref="E207" ca="1">IF(INDIRECT(VLOOKUP(B207,B$14:C$44,2,FALSE)&amp;(9*A207+6))="","",
INDIRECT(VLOOKUP(B207,B$14:C$44,2,FALSE)&amp;(9*A207+6)))</f>
        <v/>
      </c>
      <c r="F207" s="39" t="str">
        <f t="shared" ca="1" si="64"/>
        <v/>
      </c>
      <c r="G207" s="48" t="str" cm="1">
        <f t="array" aca="1" ref="G207" ca="1">IF(F207="","",
IF(INDIRECT(VLOOKUP(B207,B$14:C$44,2,FALSE)&amp;(9*A207+8))="","",
INDIRECT(VLOOKUP(B207,B$14:C$44,2,FALSE)&amp;(9*A207+8))))</f>
        <v/>
      </c>
      <c r="H207" s="48" t="str" cm="1">
        <f t="array" aca="1" ref="H207" ca="1">IF(F207="","",
IF(INDIRECT(VLOOKUP(B207,B$14:C$44,2,FALSE)&amp;(9*A207+9))="","",
INDIRECT(VLOOKUP(B207,B$14:C$44,2,FALSE)&amp;(9*A207+9))))</f>
        <v/>
      </c>
      <c r="I207" s="43" t="str" cm="1">
        <f t="array" aca="1" ref="I207" ca="1">IF(F207="","",
IF(INDIRECT(VLOOKUP(B207,B$14:C$44,2,FALSE)&amp;(9*A207+10))="","",
INDIRECT(VLOOKUP(B207,B$14:C$44,2,FALSE)&amp;(9*A207+10))))</f>
        <v/>
      </c>
      <c r="J207" s="43" t="str" cm="1">
        <f t="array" aca="1" ref="J207" ca="1">IF(F207="","",
IF(INDIRECT(VLOOKUP(B207,B$14:C$44,2,FALSE)&amp;(9*A207+11))="","",
INDIRECT(VLOOKUP(B207,B$14:C$44,2,FALSE)&amp;(9*A207+11))))</f>
        <v/>
      </c>
      <c r="K207" s="46" t="str" cm="1">
        <f t="array" aca="1" ref="K207" ca="1">IF(F207="","",
IF(AND(OR(F207="土",F207="日"),J207="●"),"指定",
IF(INDIRECT(VLOOKUP(B207,B$14:C$44,2,FALSE)&amp;(9*A207+12))="","",
INDIRECT(VLOOKUP(B207,B$14:C$44,2,FALSE)&amp;(9*A207+12)))))</f>
        <v/>
      </c>
      <c r="L207" s="42" t="str">
        <f t="shared" ref="L207:L270" ca="1" si="67">IF(F207="","",
IF(I207="準","準備",
IF(I207="夏","夏休",
IF(I207="年","年末年始休",
IF(I207="製","工場製作",
IF(I207="片","片付",
IF(I207="事","事故",
IF(I207="災","災害",
IF(I207="他","その他",
IF(AND(F207&lt;&gt;"土",F207&lt;&gt;"日",J207="●",K207="振替"),"振替",
IF(AND(OR(F207="土",F207="日"),J207="●",K207="指定"),"閉所",
IF(AND(OR(F207="土",F207="日"),J207="",K207="事前"),"事前",
IF(AND(F207&lt;&gt;"土",F207&lt;&gt;"日",J207="●",K207=""),"閉所","")))))))))))))</f>
        <v/>
      </c>
      <c r="M207" s="60" t="str">
        <f t="shared" ref="M207:M270" ca="1" si="68">IFERROR(IF(VLOOKUP(E207,BJ:BL,3,FALSE)="〇","適",""),"")</f>
        <v/>
      </c>
      <c r="N207" s="1" t="str">
        <f t="shared" ca="1" si="65"/>
        <v/>
      </c>
      <c r="O207" s="1" t="str">
        <f t="shared" ca="1" si="66"/>
        <v/>
      </c>
      <c r="Q207" s="28" t="s">
        <v>24</v>
      </c>
      <c r="R207" s="28">
        <f ca="1">COUNTIFS(N:N,R203,O:O,S203,H:H,"●")+COUNTIFS(N:N,R203,O:O,S203,H:H,"〇")</f>
        <v>0</v>
      </c>
      <c r="S207" s="28">
        <f ca="1">COUNTIFS(N:N,R203,O:O,S203,J:J,"●",L:L,"&lt;&gt;"&amp;"緊急")</f>
        <v>0</v>
      </c>
      <c r="U207" s="69"/>
      <c r="V207" s="3" t="s">
        <v>38</v>
      </c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5"/>
      <c r="BB207" s="3">
        <f ca="1">R207</f>
        <v>0</v>
      </c>
      <c r="BC207" s="71"/>
      <c r="BD207" s="73"/>
      <c r="BE207" s="99"/>
      <c r="BF207" s="84"/>
      <c r="BG207" s="82"/>
    </row>
    <row r="208" spans="1:59" ht="20.25" customHeight="1" thickTop="1" x14ac:dyDescent="0.4">
      <c r="A208" s="1">
        <f t="shared" ref="A208:A271" si="69">IF(B208=1,A207+1,A207)</f>
        <v>7</v>
      </c>
      <c r="B208" s="1">
        <f t="shared" ref="B208:B271" si="70">IF(B207=31,1,B207+1)</f>
        <v>9</v>
      </c>
      <c r="E208" s="39" t="str" cm="1">
        <f t="array" aca="1" ref="E208" ca="1">IF(INDIRECT(VLOOKUP(B208,B$14:C$44,2,FALSE)&amp;(9*A208+6))="","",
INDIRECT(VLOOKUP(B208,B$14:C$44,2,FALSE)&amp;(9*A208+6)))</f>
        <v/>
      </c>
      <c r="F208" s="39" t="str">
        <f t="shared" ca="1" si="64"/>
        <v/>
      </c>
      <c r="G208" s="48" t="str" cm="1">
        <f t="array" aca="1" ref="G208" ca="1">IF(F208="","",
IF(INDIRECT(VLOOKUP(B208,B$14:C$44,2,FALSE)&amp;(9*A208+8))="","",
INDIRECT(VLOOKUP(B208,B$14:C$44,2,FALSE)&amp;(9*A208+8))))</f>
        <v/>
      </c>
      <c r="H208" s="48" t="str" cm="1">
        <f t="array" aca="1" ref="H208" ca="1">IF(F208="","",
IF(INDIRECT(VLOOKUP(B208,B$14:C$44,2,FALSE)&amp;(9*A208+9))="","",
INDIRECT(VLOOKUP(B208,B$14:C$44,2,FALSE)&amp;(9*A208+9))))</f>
        <v/>
      </c>
      <c r="I208" s="43" t="str" cm="1">
        <f t="array" aca="1" ref="I208" ca="1">IF(F208="","",
IF(INDIRECT(VLOOKUP(B208,B$14:C$44,2,FALSE)&amp;(9*A208+10))="","",
INDIRECT(VLOOKUP(B208,B$14:C$44,2,FALSE)&amp;(9*A208+10))))</f>
        <v/>
      </c>
      <c r="J208" s="43" t="str" cm="1">
        <f t="array" aca="1" ref="J208" ca="1">IF(F208="","",
IF(INDIRECT(VLOOKUP(B208,B$14:C$44,2,FALSE)&amp;(9*A208+11))="","",
INDIRECT(VLOOKUP(B208,B$14:C$44,2,FALSE)&amp;(9*A208+11))))</f>
        <v/>
      </c>
      <c r="K208" s="46" t="str" cm="1">
        <f t="array" aca="1" ref="K208" ca="1">IF(F208="","",
IF(AND(OR(F208="土",F208="日"),J208="●"),"指定",
IF(INDIRECT(VLOOKUP(B208,B$14:C$44,2,FALSE)&amp;(9*A208+12))="","",
INDIRECT(VLOOKUP(B208,B$14:C$44,2,FALSE)&amp;(9*A208+12)))))</f>
        <v/>
      </c>
      <c r="L208" s="42" t="str">
        <f t="shared" ca="1" si="67"/>
        <v/>
      </c>
      <c r="M208" s="60" t="str">
        <f t="shared" ca="1" si="68"/>
        <v/>
      </c>
      <c r="N208" s="1" t="str">
        <f t="shared" ca="1" si="65"/>
        <v/>
      </c>
      <c r="O208" s="1" t="str">
        <f t="shared" ca="1" si="66"/>
        <v/>
      </c>
      <c r="Q208" s="28" t="s">
        <v>3</v>
      </c>
      <c r="R208" s="30" t="str">
        <f ca="1">IF(AND(R206=0,R207=0),"対象外",
IF(R205=0,"対象外",
IF(AND(R205/R206&lt;0.285,R207&gt;=R205),"〇",
IF(R207/R206&gt;=0.285,"〇",
"×"))))</f>
        <v>対象外</v>
      </c>
      <c r="S208" s="30" t="str">
        <f ca="1">IF(AND(S206=0,S207=0),"対象外",
IF(S205=0,"対象外",
IF(AND(S205/S206&lt;0.285,S207&gt;=S205),"〇",
IF(S207/S206&gt;=0.285,"〇",
"×"))))</f>
        <v>対象外</v>
      </c>
      <c r="U208" s="68" t="s">
        <v>16</v>
      </c>
      <c r="V208" s="4" t="s">
        <v>36</v>
      </c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52">
        <f ca="1">S206</f>
        <v>0</v>
      </c>
      <c r="BC208" s="70">
        <f ca="1">IFERROR(S207/S206,0)</f>
        <v>0</v>
      </c>
      <c r="BD208" s="72" t="str">
        <f ca="1">S208</f>
        <v>対象外</v>
      </c>
      <c r="BE208" s="100" t="str">
        <f ca="1">S210</f>
        <v>対象外</v>
      </c>
      <c r="BF208" s="85" t="str">
        <f ca="1">S209</f>
        <v>－</v>
      </c>
      <c r="BG208" s="74" t="s">
        <v>39</v>
      </c>
    </row>
    <row r="209" spans="1:59" ht="20.25" customHeight="1" thickBot="1" x14ac:dyDescent="0.45">
      <c r="A209" s="1">
        <f t="shared" si="69"/>
        <v>7</v>
      </c>
      <c r="B209" s="1">
        <f t="shared" si="70"/>
        <v>10</v>
      </c>
      <c r="E209" s="39" t="str" cm="1">
        <f t="array" aca="1" ref="E209" ca="1">IF(INDIRECT(VLOOKUP(B209,B$14:C$44,2,FALSE)&amp;(9*A209+6))="","",
INDIRECT(VLOOKUP(B209,B$14:C$44,2,FALSE)&amp;(9*A209+6)))</f>
        <v/>
      </c>
      <c r="F209" s="39" t="str">
        <f t="shared" ca="1" si="64"/>
        <v/>
      </c>
      <c r="G209" s="48" t="str" cm="1">
        <f t="array" aca="1" ref="G209" ca="1">IF(F209="","",
IF(INDIRECT(VLOOKUP(B209,B$14:C$44,2,FALSE)&amp;(9*A209+8))="","",
INDIRECT(VLOOKUP(B209,B$14:C$44,2,FALSE)&amp;(9*A209+8))))</f>
        <v/>
      </c>
      <c r="H209" s="48" t="str" cm="1">
        <f t="array" aca="1" ref="H209" ca="1">IF(F209="","",
IF(INDIRECT(VLOOKUP(B209,B$14:C$44,2,FALSE)&amp;(9*A209+9))="","",
INDIRECT(VLOOKUP(B209,B$14:C$44,2,FALSE)&amp;(9*A209+9))))</f>
        <v/>
      </c>
      <c r="I209" s="43" t="str" cm="1">
        <f t="array" aca="1" ref="I209" ca="1">IF(F209="","",
IF(INDIRECT(VLOOKUP(B209,B$14:C$44,2,FALSE)&amp;(9*A209+10))="","",
INDIRECT(VLOOKUP(B209,B$14:C$44,2,FALSE)&amp;(9*A209+10))))</f>
        <v/>
      </c>
      <c r="J209" s="43" t="str" cm="1">
        <f t="array" aca="1" ref="J209" ca="1">IF(F209="","",
IF(INDIRECT(VLOOKUP(B209,B$14:C$44,2,FALSE)&amp;(9*A209+11))="","",
INDIRECT(VLOOKUP(B209,B$14:C$44,2,FALSE)&amp;(9*A209+11))))</f>
        <v/>
      </c>
      <c r="K209" s="46" t="str" cm="1">
        <f t="array" aca="1" ref="K209" ca="1">IF(F209="","",
IF(AND(OR(F209="土",F209="日"),J209="●"),"指定",
IF(INDIRECT(VLOOKUP(B209,B$14:C$44,2,FALSE)&amp;(9*A209+12))="","",
INDIRECT(VLOOKUP(B209,B$14:C$44,2,FALSE)&amp;(9*A209+12)))))</f>
        <v/>
      </c>
      <c r="L209" s="42" t="str">
        <f t="shared" ca="1" si="67"/>
        <v/>
      </c>
      <c r="M209" s="60" t="str">
        <f t="shared" ca="1" si="68"/>
        <v/>
      </c>
      <c r="N209" s="1" t="str">
        <f t="shared" ca="1" si="65"/>
        <v/>
      </c>
      <c r="O209" s="1" t="str">
        <f t="shared" ca="1" si="66"/>
        <v/>
      </c>
      <c r="Q209" s="28" t="s">
        <v>40</v>
      </c>
      <c r="R209" s="30"/>
      <c r="S209" s="30" t="str">
        <f ca="1">IF(S208="対象外","－",
IF(S208="×","×",
IF(COUNTIFS(N:N,R203,O:O,S203,F:F,"土",I:I,"〇")+COUNTIFS(N:N,R203,O:O,S203,F:F,"日",I:I,"〇")=COUNTIFS(N:N,R203,O:O,S203,F:F,"土",I:I,"〇",J:J,"●",K:K,"&lt;&gt;"&amp;"事前")+COUNTIFS(N:N,R203,O:O,S203,F:F,"日",I:I,"〇",J:J,"●",K:K,"&lt;&gt;"&amp;"事前")+COUNTIFS(N:N,R203,O:O,S203,F:F,"土",I:I,"〇",J:J,"",K:K,"事前",M:M,"適")+COUNTIFS(N:N,R203,O:O,S203,F:F,"日",I:I,"〇",J:J,"",K:K,"事前",M:M,"適"),"〇",
"×")))</f>
        <v>－</v>
      </c>
      <c r="U209" s="69"/>
      <c r="V209" s="3" t="s">
        <v>38</v>
      </c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5"/>
      <c r="BB209" s="3">
        <f ca="1">S207</f>
        <v>0</v>
      </c>
      <c r="BC209" s="71"/>
      <c r="BD209" s="73"/>
      <c r="BE209" s="101"/>
      <c r="BF209" s="86"/>
      <c r="BG209" s="75"/>
    </row>
    <row r="210" spans="1:59" ht="42" customHeight="1" thickTop="1" thickBot="1" x14ac:dyDescent="0.45">
      <c r="A210" s="1">
        <f t="shared" si="69"/>
        <v>7</v>
      </c>
      <c r="B210" s="1">
        <f t="shared" si="70"/>
        <v>11</v>
      </c>
      <c r="E210" s="39" t="str" cm="1">
        <f t="array" aca="1" ref="E210" ca="1">IF(INDIRECT(VLOOKUP(B210,B$14:C$44,2,FALSE)&amp;(9*A210+6))="","",
INDIRECT(VLOOKUP(B210,B$14:C$44,2,FALSE)&amp;(9*A210+6)))</f>
        <v/>
      </c>
      <c r="F210" s="39" t="str">
        <f t="shared" ca="1" si="64"/>
        <v/>
      </c>
      <c r="G210" s="48" t="str" cm="1">
        <f t="array" aca="1" ref="G210" ca="1">IF(F210="","",
IF(INDIRECT(VLOOKUP(B210,B$14:C$44,2,FALSE)&amp;(9*A210+8))="","",
INDIRECT(VLOOKUP(B210,B$14:C$44,2,FALSE)&amp;(9*A210+8))))</f>
        <v/>
      </c>
      <c r="H210" s="48" t="str" cm="1">
        <f t="array" aca="1" ref="H210" ca="1">IF(F210="","",
IF(INDIRECT(VLOOKUP(B210,B$14:C$44,2,FALSE)&amp;(9*A210+9))="","",
INDIRECT(VLOOKUP(B210,B$14:C$44,2,FALSE)&amp;(9*A210+9))))</f>
        <v/>
      </c>
      <c r="I210" s="43" t="str" cm="1">
        <f t="array" aca="1" ref="I210" ca="1">IF(F210="","",
IF(INDIRECT(VLOOKUP(B210,B$14:C$44,2,FALSE)&amp;(9*A210+10))="","",
INDIRECT(VLOOKUP(B210,B$14:C$44,2,FALSE)&amp;(9*A210+10))))</f>
        <v/>
      </c>
      <c r="J210" s="43" t="str" cm="1">
        <f t="array" aca="1" ref="J210" ca="1">IF(F210="","",
IF(INDIRECT(VLOOKUP(B210,B$14:C$44,2,FALSE)&amp;(9*A210+11))="","",
INDIRECT(VLOOKUP(B210,B$14:C$44,2,FALSE)&amp;(9*A210+11))))</f>
        <v/>
      </c>
      <c r="K210" s="46" t="str" cm="1">
        <f t="array" aca="1" ref="K210" ca="1">IF(F210="","",
IF(AND(OR(F210="土",F210="日"),J210="●"),"指定",
IF(INDIRECT(VLOOKUP(B210,B$14:C$44,2,FALSE)&amp;(9*A210+12))="","",
INDIRECT(VLOOKUP(B210,B$14:C$44,2,FALSE)&amp;(9*A210+12)))))</f>
        <v/>
      </c>
      <c r="L210" s="42" t="str">
        <f t="shared" ca="1" si="67"/>
        <v/>
      </c>
      <c r="M210" s="60" t="str">
        <f t="shared" ca="1" si="68"/>
        <v/>
      </c>
      <c r="N210" s="1" t="str">
        <f t="shared" ca="1" si="65"/>
        <v/>
      </c>
      <c r="O210" s="1" t="str">
        <f t="shared" ca="1" si="66"/>
        <v/>
      </c>
      <c r="Q210" s="31" t="s">
        <v>41</v>
      </c>
      <c r="S210" s="51" t="str">
        <f ca="1">IF(S208="対象外","対象外",S209)</f>
        <v>対象外</v>
      </c>
      <c r="U210" s="13" t="s">
        <v>25</v>
      </c>
      <c r="V210" s="10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32"/>
      <c r="BB210" s="14"/>
      <c r="BC210" s="15"/>
      <c r="BD210" s="15"/>
      <c r="BE210" s="15"/>
      <c r="BF210" s="16"/>
      <c r="BG210" s="53" t="s">
        <v>42</v>
      </c>
    </row>
    <row r="211" spans="1:59" ht="20.25" customHeight="1" x14ac:dyDescent="0.4">
      <c r="A211" s="1">
        <f t="shared" si="69"/>
        <v>7</v>
      </c>
      <c r="B211" s="1">
        <f t="shared" si="70"/>
        <v>12</v>
      </c>
      <c r="E211" s="39" t="str" cm="1">
        <f t="array" aca="1" ref="E211" ca="1">IF(INDIRECT(VLOOKUP(B211,B$14:C$44,2,FALSE)&amp;(9*A211+6))="","",
INDIRECT(VLOOKUP(B211,B$14:C$44,2,FALSE)&amp;(9*A211+6)))</f>
        <v/>
      </c>
      <c r="F211" s="39" t="str">
        <f t="shared" ca="1" si="64"/>
        <v/>
      </c>
      <c r="G211" s="48" t="str" cm="1">
        <f t="array" aca="1" ref="G211" ca="1">IF(F211="","",
IF(INDIRECT(VLOOKUP(B211,B$14:C$44,2,FALSE)&amp;(9*A211+8))="","",
INDIRECT(VLOOKUP(B211,B$14:C$44,2,FALSE)&amp;(9*A211+8))))</f>
        <v/>
      </c>
      <c r="H211" s="48" t="str" cm="1">
        <f t="array" aca="1" ref="H211" ca="1">IF(F211="","",
IF(INDIRECT(VLOOKUP(B211,B$14:C$44,2,FALSE)&amp;(9*A211+9))="","",
INDIRECT(VLOOKUP(B211,B$14:C$44,2,FALSE)&amp;(9*A211+9))))</f>
        <v/>
      </c>
      <c r="I211" s="43" t="str" cm="1">
        <f t="array" aca="1" ref="I211" ca="1">IF(F211="","",
IF(INDIRECT(VLOOKUP(B211,B$14:C$44,2,FALSE)&amp;(9*A211+10))="","",
INDIRECT(VLOOKUP(B211,B$14:C$44,2,FALSE)&amp;(9*A211+10))))</f>
        <v/>
      </c>
      <c r="J211" s="43" t="str" cm="1">
        <f t="array" aca="1" ref="J211" ca="1">IF(F211="","",
IF(INDIRECT(VLOOKUP(B211,B$14:C$44,2,FALSE)&amp;(9*A211+11))="","",
INDIRECT(VLOOKUP(B211,B$14:C$44,2,FALSE)&amp;(9*A211+11))))</f>
        <v/>
      </c>
      <c r="K211" s="46" t="str" cm="1">
        <f t="array" aca="1" ref="K211" ca="1">IF(F211="","",
IF(AND(OR(F211="土",F211="日"),J211="●"),"指定",
IF(INDIRECT(VLOOKUP(B211,B$14:C$44,2,FALSE)&amp;(9*A211+12))="","",
INDIRECT(VLOOKUP(B211,B$14:C$44,2,FALSE)&amp;(9*A211+12)))))</f>
        <v/>
      </c>
      <c r="L211" s="42" t="str">
        <f t="shared" ca="1" si="67"/>
        <v/>
      </c>
      <c r="M211" s="60" t="str">
        <f t="shared" ca="1" si="68"/>
        <v/>
      </c>
      <c r="N211" s="1" t="str">
        <f t="shared" ca="1" si="65"/>
        <v/>
      </c>
      <c r="O211" s="1" t="str">
        <f t="shared" ca="1" si="66"/>
        <v/>
      </c>
    </row>
    <row r="212" spans="1:59" ht="20.25" customHeight="1" thickBot="1" x14ac:dyDescent="0.45">
      <c r="A212" s="1">
        <f t="shared" si="69"/>
        <v>7</v>
      </c>
      <c r="B212" s="1">
        <f t="shared" si="70"/>
        <v>13</v>
      </c>
      <c r="E212" s="39" t="str" cm="1">
        <f t="array" aca="1" ref="E212" ca="1">IF(INDIRECT(VLOOKUP(B212,B$14:C$44,2,FALSE)&amp;(9*A212+6))="","",
INDIRECT(VLOOKUP(B212,B$14:C$44,2,FALSE)&amp;(9*A212+6)))</f>
        <v/>
      </c>
      <c r="F212" s="39" t="str">
        <f t="shared" ca="1" si="64"/>
        <v/>
      </c>
      <c r="G212" s="48" t="str" cm="1">
        <f t="array" aca="1" ref="G212" ca="1">IF(F212="","",
IF(INDIRECT(VLOOKUP(B212,B$14:C$44,2,FALSE)&amp;(9*A212+8))="","",
INDIRECT(VLOOKUP(B212,B$14:C$44,2,FALSE)&amp;(9*A212+8))))</f>
        <v/>
      </c>
      <c r="H212" s="48" t="str" cm="1">
        <f t="array" aca="1" ref="H212" ca="1">IF(F212="","",
IF(INDIRECT(VLOOKUP(B212,B$14:C$44,2,FALSE)&amp;(9*A212+9))="","",
INDIRECT(VLOOKUP(B212,B$14:C$44,2,FALSE)&amp;(9*A212+9))))</f>
        <v/>
      </c>
      <c r="I212" s="43" t="str" cm="1">
        <f t="array" aca="1" ref="I212" ca="1">IF(F212="","",
IF(INDIRECT(VLOOKUP(B212,B$14:C$44,2,FALSE)&amp;(9*A212+10))="","",
INDIRECT(VLOOKUP(B212,B$14:C$44,2,FALSE)&amp;(9*A212+10))))</f>
        <v/>
      </c>
      <c r="J212" s="43" t="str" cm="1">
        <f t="array" aca="1" ref="J212" ca="1">IF(F212="","",
IF(INDIRECT(VLOOKUP(B212,B$14:C$44,2,FALSE)&amp;(9*A212+11))="","",
INDIRECT(VLOOKUP(B212,B$14:C$44,2,FALSE)&amp;(9*A212+11))))</f>
        <v/>
      </c>
      <c r="K212" s="46" t="str" cm="1">
        <f t="array" aca="1" ref="K212" ca="1">IF(F212="","",
IF(AND(OR(F212="土",F212="日"),J212="●"),"指定",
IF(INDIRECT(VLOOKUP(B212,B$14:C$44,2,FALSE)&amp;(9*A212+12))="","",
INDIRECT(VLOOKUP(B212,B$14:C$44,2,FALSE)&amp;(9*A212+12)))))</f>
        <v/>
      </c>
      <c r="L212" s="42" t="str">
        <f t="shared" ca="1" si="67"/>
        <v/>
      </c>
      <c r="M212" s="60" t="str">
        <f t="shared" ca="1" si="68"/>
        <v/>
      </c>
      <c r="N212" s="1" t="str">
        <f t="shared" ca="1" si="65"/>
        <v/>
      </c>
      <c r="O212" s="1" t="str">
        <f t="shared" ca="1" si="66"/>
        <v/>
      </c>
      <c r="Q212" s="28" t="s">
        <v>30</v>
      </c>
      <c r="R212" s="28" t="str">
        <f>IF(R203="","",
IF(S212=1,R203+1,R203))</f>
        <v/>
      </c>
      <c r="S212" s="51" t="str">
        <f>IF(S203="","",
IF(S203=12,1,S203+1))</f>
        <v/>
      </c>
      <c r="U212" s="38" t="str">
        <f>IF(R212="","",
DATE(R212,S212,1))</f>
        <v/>
      </c>
      <c r="W212" s="2"/>
    </row>
    <row r="213" spans="1:59" ht="20.25" customHeight="1" x14ac:dyDescent="0.4">
      <c r="A213" s="1">
        <f t="shared" si="69"/>
        <v>7</v>
      </c>
      <c r="B213" s="1">
        <f t="shared" si="70"/>
        <v>14</v>
      </c>
      <c r="E213" s="39" t="str" cm="1">
        <f t="array" aca="1" ref="E213" ca="1">IF(INDIRECT(VLOOKUP(B213,B$14:C$44,2,FALSE)&amp;(9*A213+6))="","",
INDIRECT(VLOOKUP(B213,B$14:C$44,2,FALSE)&amp;(9*A213+6)))</f>
        <v/>
      </c>
      <c r="F213" s="39" t="str">
        <f t="shared" ca="1" si="64"/>
        <v/>
      </c>
      <c r="G213" s="48" t="str" cm="1">
        <f t="array" aca="1" ref="G213" ca="1">IF(F213="","",
IF(INDIRECT(VLOOKUP(B213,B$14:C$44,2,FALSE)&amp;(9*A213+8))="","",
INDIRECT(VLOOKUP(B213,B$14:C$44,2,FALSE)&amp;(9*A213+8))))</f>
        <v/>
      </c>
      <c r="H213" s="48" t="str" cm="1">
        <f t="array" aca="1" ref="H213" ca="1">IF(F213="","",
IF(INDIRECT(VLOOKUP(B213,B$14:C$44,2,FALSE)&amp;(9*A213+9))="","",
INDIRECT(VLOOKUP(B213,B$14:C$44,2,FALSE)&amp;(9*A213+9))))</f>
        <v/>
      </c>
      <c r="I213" s="43" t="str" cm="1">
        <f t="array" aca="1" ref="I213" ca="1">IF(F213="","",
IF(INDIRECT(VLOOKUP(B213,B$14:C$44,2,FALSE)&amp;(9*A213+10))="","",
INDIRECT(VLOOKUP(B213,B$14:C$44,2,FALSE)&amp;(9*A213+10))))</f>
        <v/>
      </c>
      <c r="J213" s="43" t="str" cm="1">
        <f t="array" aca="1" ref="J213" ca="1">IF(F213="","",
IF(INDIRECT(VLOOKUP(B213,B$14:C$44,2,FALSE)&amp;(9*A213+11))="","",
INDIRECT(VLOOKUP(B213,B$14:C$44,2,FALSE)&amp;(9*A213+11))))</f>
        <v/>
      </c>
      <c r="K213" s="46" t="str" cm="1">
        <f t="array" aca="1" ref="K213" ca="1">IF(F213="","",
IF(AND(OR(F213="土",F213="日"),J213="●"),"指定",
IF(INDIRECT(VLOOKUP(B213,B$14:C$44,2,FALSE)&amp;(9*A213+12))="","",
INDIRECT(VLOOKUP(B213,B$14:C$44,2,FALSE)&amp;(9*A213+12)))))</f>
        <v/>
      </c>
      <c r="L213" s="42" t="str">
        <f t="shared" ca="1" si="67"/>
        <v/>
      </c>
      <c r="M213" s="60" t="str">
        <f t="shared" ca="1" si="68"/>
        <v/>
      </c>
      <c r="N213" s="1" t="str">
        <f t="shared" ca="1" si="65"/>
        <v/>
      </c>
      <c r="O213" s="1" t="str">
        <f t="shared" ca="1" si="66"/>
        <v/>
      </c>
      <c r="U213" s="87"/>
      <c r="V213" s="88"/>
      <c r="W213" s="6" t="str">
        <f>IF($R212="","",DATE($R212,$S212,1))</f>
        <v/>
      </c>
      <c r="X213" s="6" t="str">
        <f>IF($R212="","",DATE($R212,$S212,2))</f>
        <v/>
      </c>
      <c r="Y213" s="6" t="str">
        <f>IF($R212="","",DATE($R212,$S212,3))</f>
        <v/>
      </c>
      <c r="Z213" s="6" t="str">
        <f>IF($R212="","",DATE($R212,$S212,4))</f>
        <v/>
      </c>
      <c r="AA213" s="6" t="str">
        <f>IF($R212="","",DATE($R212,$S212,5))</f>
        <v/>
      </c>
      <c r="AB213" s="6" t="str">
        <f>IF($R212="","",DATE($R212,$S212,6))</f>
        <v/>
      </c>
      <c r="AC213" s="6" t="str">
        <f>IF($R212="","",DATE($R212,$S212,7))</f>
        <v/>
      </c>
      <c r="AD213" s="6" t="str">
        <f>IF($R212="","",DATE($R212,$S212,8))</f>
        <v/>
      </c>
      <c r="AE213" s="6" t="str">
        <f>IF($R212="","",DATE($R212,$S212,9))</f>
        <v/>
      </c>
      <c r="AF213" s="6" t="str">
        <f>IF($R212="","",DATE($R212,$S212,10))</f>
        <v/>
      </c>
      <c r="AG213" s="6" t="str">
        <f>IF($R212="","",DATE($R212,$S212,11))</f>
        <v/>
      </c>
      <c r="AH213" s="6" t="str">
        <f>IF($R212="","",DATE($R212,$S212,12))</f>
        <v/>
      </c>
      <c r="AI213" s="6" t="str">
        <f>IF($R212="","",DATE($R212,$S212,13))</f>
        <v/>
      </c>
      <c r="AJ213" s="6" t="str">
        <f>IF($R212="","",DATE($R212,$S212,14))</f>
        <v/>
      </c>
      <c r="AK213" s="6" t="str">
        <f>IF($R212="","",DATE($R212,$S212,15))</f>
        <v/>
      </c>
      <c r="AL213" s="6" t="str">
        <f>IF($R212="","",DATE($R212,$S212,16))</f>
        <v/>
      </c>
      <c r="AM213" s="6" t="str">
        <f>IF($R212="","",DATE($R212,$S212,17))</f>
        <v/>
      </c>
      <c r="AN213" s="6" t="str">
        <f>IF($R212="","",DATE($R212,$S212,18))</f>
        <v/>
      </c>
      <c r="AO213" s="6" t="str">
        <f>IF($R212="","",DATE($R212,$S212,19))</f>
        <v/>
      </c>
      <c r="AP213" s="6" t="str">
        <f>IF($R212="","",DATE($R212,$S212,20))</f>
        <v/>
      </c>
      <c r="AQ213" s="6" t="str">
        <f>IF($R212="","",DATE($R212,$S212,21))</f>
        <v/>
      </c>
      <c r="AR213" s="6" t="str">
        <f>IF($R212="","",DATE($R212,$S212,22))</f>
        <v/>
      </c>
      <c r="AS213" s="6" t="str">
        <f>IF($R212="","",DATE($R212,$S212,23))</f>
        <v/>
      </c>
      <c r="AT213" s="6" t="str">
        <f>IF($R212="","",DATE($R212,$S212,24))</f>
        <v/>
      </c>
      <c r="AU213" s="6" t="str">
        <f>IF($R212="","",DATE($R212,$S212,25))</f>
        <v/>
      </c>
      <c r="AV213" s="6" t="str">
        <f>IF($R212="","",DATE($R212,$S212,26))</f>
        <v/>
      </c>
      <c r="AW213" s="6" t="str">
        <f>IF($R212="","",DATE($R212,$S212,27))</f>
        <v/>
      </c>
      <c r="AX213" s="6" t="str">
        <f>IF($R212="","",DATE($R212,$S212,28))</f>
        <v/>
      </c>
      <c r="AY213" s="6" t="str">
        <f>IF($R212="","",IF(MONTH(DATE($R212,$S212,29))=$S212,DATE($R212,$S212,29),""))</f>
        <v/>
      </c>
      <c r="AZ213" s="6" t="str">
        <f>IF($R212="","",IF(MONTH(DATE($R212,$S212,30))=$S212,DATE($R212,$S212,30),""))</f>
        <v/>
      </c>
      <c r="BA213" s="6" t="str">
        <f>IF($R212="","",IF(MONTH(DATE($R212,$S212,31))=$S212,DATE($R212,$S212,31),""))</f>
        <v/>
      </c>
      <c r="BB213" s="91" t="s">
        <v>19</v>
      </c>
      <c r="BC213" s="91" t="s">
        <v>31</v>
      </c>
      <c r="BD213" s="93" t="s">
        <v>32</v>
      </c>
      <c r="BE213" s="96" t="s">
        <v>33</v>
      </c>
      <c r="BF213" s="94" t="s">
        <v>34</v>
      </c>
      <c r="BG213" s="76" t="s">
        <v>25</v>
      </c>
    </row>
    <row r="214" spans="1:59" ht="20.25" customHeight="1" thickBot="1" x14ac:dyDescent="0.45">
      <c r="A214" s="1">
        <f t="shared" si="69"/>
        <v>7</v>
      </c>
      <c r="B214" s="1">
        <f t="shared" si="70"/>
        <v>15</v>
      </c>
      <c r="E214" s="39" t="str" cm="1">
        <f t="array" aca="1" ref="E214" ca="1">IF(INDIRECT(VLOOKUP(B214,B$14:C$44,2,FALSE)&amp;(9*A214+6))="","",
INDIRECT(VLOOKUP(B214,B$14:C$44,2,FALSE)&amp;(9*A214+6)))</f>
        <v/>
      </c>
      <c r="F214" s="39" t="str">
        <f t="shared" ca="1" si="64"/>
        <v/>
      </c>
      <c r="G214" s="48" t="str" cm="1">
        <f t="array" aca="1" ref="G214" ca="1">IF(F214="","",
IF(INDIRECT(VLOOKUP(B214,B$14:C$44,2,FALSE)&amp;(9*A214+8))="","",
INDIRECT(VLOOKUP(B214,B$14:C$44,2,FALSE)&amp;(9*A214+8))))</f>
        <v/>
      </c>
      <c r="H214" s="48" t="str" cm="1">
        <f t="array" aca="1" ref="H214" ca="1">IF(F214="","",
IF(INDIRECT(VLOOKUP(B214,B$14:C$44,2,FALSE)&amp;(9*A214+9))="","",
INDIRECT(VLOOKUP(B214,B$14:C$44,2,FALSE)&amp;(9*A214+9))))</f>
        <v/>
      </c>
      <c r="I214" s="43" t="str" cm="1">
        <f t="array" aca="1" ref="I214" ca="1">IF(F214="","",
IF(INDIRECT(VLOOKUP(B214,B$14:C$44,2,FALSE)&amp;(9*A214+10))="","",
INDIRECT(VLOOKUP(B214,B$14:C$44,2,FALSE)&amp;(9*A214+10))))</f>
        <v/>
      </c>
      <c r="J214" s="43" t="str" cm="1">
        <f t="array" aca="1" ref="J214" ca="1">IF(F214="","",
IF(INDIRECT(VLOOKUP(B214,B$14:C$44,2,FALSE)&amp;(9*A214+11))="","",
INDIRECT(VLOOKUP(B214,B$14:C$44,2,FALSE)&amp;(9*A214+11))))</f>
        <v/>
      </c>
      <c r="K214" s="46" t="str" cm="1">
        <f t="array" aca="1" ref="K214" ca="1">IF(F214="","",
IF(AND(OR(F214="土",F214="日"),J214="●"),"指定",
IF(INDIRECT(VLOOKUP(B214,B$14:C$44,2,FALSE)&amp;(9*A214+12))="","",
INDIRECT(VLOOKUP(B214,B$14:C$44,2,FALSE)&amp;(9*A214+12)))))</f>
        <v/>
      </c>
      <c r="L214" s="42" t="str">
        <f t="shared" ca="1" si="67"/>
        <v/>
      </c>
      <c r="M214" s="60" t="str">
        <f t="shared" ca="1" si="68"/>
        <v/>
      </c>
      <c r="N214" s="1" t="str">
        <f t="shared" ca="1" si="65"/>
        <v/>
      </c>
      <c r="O214" s="1" t="str">
        <f t="shared" ca="1" si="66"/>
        <v/>
      </c>
      <c r="Q214" s="28" t="s">
        <v>35</v>
      </c>
      <c r="R214" s="28">
        <f ca="1">COUNTIFS(N:N,R212,O:O,S212,F:F,"土",G:G,"〇")+COUNTIFS(N:N,R212,O:O,S212,F:F,"日",G:G,"〇")</f>
        <v>0</v>
      </c>
      <c r="S214" s="28">
        <f ca="1">COUNTIFS(N:N,R212,O:O,S212,F:F,"土",I:I,"〇",L:L,"&lt;&gt;"&amp;"緊急")+COUNTIFS(N:N,R212,O:O,S212,F:F,"日",I:I,"〇",L:L,"&lt;&gt;"&amp;"緊急")</f>
        <v>0</v>
      </c>
      <c r="U214" s="89"/>
      <c r="V214" s="90"/>
      <c r="W214" s="9" t="str">
        <f>IFERROR(IF(WEEKDAY(W213,1)=1,"日",IF(WEEKDAY(W213,1)=2,"月",IF(WEEKDAY(W213,1)=3,"火",IF(WEEKDAY(W213,1)=4,"水",IF(WEEKDAY(W213,1)=5,"木",IF(WEEKDAY(W213,1)=6,"金","土")))))),"")</f>
        <v/>
      </c>
      <c r="X214" s="9" t="str">
        <f t="shared" ref="X214:AD214" si="71">IFERROR(IF(WEEKDAY(X213,1)=1,"日",IF(WEEKDAY(X213,1)=2,"月",IF(WEEKDAY(X213,1)=3,"火",IF(WEEKDAY(X213,1)=4,"水",IF(WEEKDAY(X213,1)=5,"木",IF(WEEKDAY(X213,1)=6,"金","土")))))),"")</f>
        <v/>
      </c>
      <c r="Y214" s="9" t="str">
        <f t="shared" si="71"/>
        <v/>
      </c>
      <c r="Z214" s="9" t="str">
        <f t="shared" si="71"/>
        <v/>
      </c>
      <c r="AA214" s="9" t="str">
        <f t="shared" si="71"/>
        <v/>
      </c>
      <c r="AB214" s="9" t="str">
        <f t="shared" si="71"/>
        <v/>
      </c>
      <c r="AC214" s="9" t="str">
        <f t="shared" si="71"/>
        <v/>
      </c>
      <c r="AD214" s="9" t="str">
        <f t="shared" si="71"/>
        <v/>
      </c>
      <c r="AE214" s="9" t="str">
        <f>IFERROR(IF(WEEKDAY(AE213,1)=1,"日",IF(WEEKDAY(AE213,1)=2,"月",IF(WEEKDAY(AE213,1)=3,"火",IF(WEEKDAY(AE213,1)=4,"水",IF(WEEKDAY(AE213,1)=5,"木",IF(WEEKDAY(AE213,1)=6,"金","土")))))),"")</f>
        <v/>
      </c>
      <c r="AF214" s="9" t="str">
        <f t="shared" ref="AF214:BA214" si="72">IFERROR(IF(WEEKDAY(AF213,1)=1,"日",IF(WEEKDAY(AF213,1)=2,"月",IF(WEEKDAY(AF213,1)=3,"火",IF(WEEKDAY(AF213,1)=4,"水",IF(WEEKDAY(AF213,1)=5,"木",IF(WEEKDAY(AF213,1)=6,"金","土")))))),"")</f>
        <v/>
      </c>
      <c r="AG214" s="9" t="str">
        <f t="shared" si="72"/>
        <v/>
      </c>
      <c r="AH214" s="9" t="str">
        <f t="shared" si="72"/>
        <v/>
      </c>
      <c r="AI214" s="9" t="str">
        <f t="shared" si="72"/>
        <v/>
      </c>
      <c r="AJ214" s="9" t="str">
        <f t="shared" si="72"/>
        <v/>
      </c>
      <c r="AK214" s="9" t="str">
        <f t="shared" si="72"/>
        <v/>
      </c>
      <c r="AL214" s="9" t="str">
        <f t="shared" si="72"/>
        <v/>
      </c>
      <c r="AM214" s="9" t="str">
        <f t="shared" si="72"/>
        <v/>
      </c>
      <c r="AN214" s="9" t="str">
        <f t="shared" si="72"/>
        <v/>
      </c>
      <c r="AO214" s="9" t="str">
        <f t="shared" si="72"/>
        <v/>
      </c>
      <c r="AP214" s="9" t="str">
        <f t="shared" si="72"/>
        <v/>
      </c>
      <c r="AQ214" s="9" t="str">
        <f t="shared" si="72"/>
        <v/>
      </c>
      <c r="AR214" s="9" t="str">
        <f t="shared" si="72"/>
        <v/>
      </c>
      <c r="AS214" s="9" t="str">
        <f t="shared" si="72"/>
        <v/>
      </c>
      <c r="AT214" s="9" t="str">
        <f t="shared" si="72"/>
        <v/>
      </c>
      <c r="AU214" s="9" t="str">
        <f t="shared" si="72"/>
        <v/>
      </c>
      <c r="AV214" s="9" t="str">
        <f t="shared" si="72"/>
        <v/>
      </c>
      <c r="AW214" s="9" t="str">
        <f t="shared" si="72"/>
        <v/>
      </c>
      <c r="AX214" s="9" t="str">
        <f t="shared" si="72"/>
        <v/>
      </c>
      <c r="AY214" s="9" t="str">
        <f t="shared" si="72"/>
        <v/>
      </c>
      <c r="AZ214" s="9" t="str">
        <f t="shared" si="72"/>
        <v/>
      </c>
      <c r="BA214" s="9" t="str">
        <f t="shared" si="72"/>
        <v/>
      </c>
      <c r="BB214" s="92"/>
      <c r="BC214" s="92"/>
      <c r="BD214" s="92"/>
      <c r="BE214" s="97"/>
      <c r="BF214" s="95"/>
      <c r="BG214" s="77"/>
    </row>
    <row r="215" spans="1:59" ht="20.25" customHeight="1" x14ac:dyDescent="0.4">
      <c r="A215" s="1">
        <f t="shared" si="69"/>
        <v>7</v>
      </c>
      <c r="B215" s="1">
        <f t="shared" si="70"/>
        <v>16</v>
      </c>
      <c r="E215" s="39" t="str" cm="1">
        <f t="array" aca="1" ref="E215" ca="1">IF(INDIRECT(VLOOKUP(B215,B$14:C$44,2,FALSE)&amp;(9*A215+6))="","",
INDIRECT(VLOOKUP(B215,B$14:C$44,2,FALSE)&amp;(9*A215+6)))</f>
        <v/>
      </c>
      <c r="F215" s="39" t="str">
        <f t="shared" ca="1" si="64"/>
        <v/>
      </c>
      <c r="G215" s="48" t="str" cm="1">
        <f t="array" aca="1" ref="G215" ca="1">IF(F215="","",
IF(INDIRECT(VLOOKUP(B215,B$14:C$44,2,FALSE)&amp;(9*A215+8))="","",
INDIRECT(VLOOKUP(B215,B$14:C$44,2,FALSE)&amp;(9*A215+8))))</f>
        <v/>
      </c>
      <c r="H215" s="48" t="str" cm="1">
        <f t="array" aca="1" ref="H215" ca="1">IF(F215="","",
IF(INDIRECT(VLOOKUP(B215,B$14:C$44,2,FALSE)&amp;(9*A215+9))="","",
INDIRECT(VLOOKUP(B215,B$14:C$44,2,FALSE)&amp;(9*A215+9))))</f>
        <v/>
      </c>
      <c r="I215" s="43" t="str" cm="1">
        <f t="array" aca="1" ref="I215" ca="1">IF(F215="","",
IF(INDIRECT(VLOOKUP(B215,B$14:C$44,2,FALSE)&amp;(9*A215+10))="","",
INDIRECT(VLOOKUP(B215,B$14:C$44,2,FALSE)&amp;(9*A215+10))))</f>
        <v/>
      </c>
      <c r="J215" s="43" t="str" cm="1">
        <f t="array" aca="1" ref="J215" ca="1">IF(F215="","",
IF(INDIRECT(VLOOKUP(B215,B$14:C$44,2,FALSE)&amp;(9*A215+11))="","",
INDIRECT(VLOOKUP(B215,B$14:C$44,2,FALSE)&amp;(9*A215+11))))</f>
        <v/>
      </c>
      <c r="K215" s="46" t="str" cm="1">
        <f t="array" aca="1" ref="K215" ca="1">IF(F215="","",
IF(AND(OR(F215="土",F215="日"),J215="●"),"指定",
IF(INDIRECT(VLOOKUP(B215,B$14:C$44,2,FALSE)&amp;(9*A215+12))="","",
INDIRECT(VLOOKUP(B215,B$14:C$44,2,FALSE)&amp;(9*A215+12)))))</f>
        <v/>
      </c>
      <c r="L215" s="42" t="str">
        <f t="shared" ca="1" si="67"/>
        <v/>
      </c>
      <c r="M215" s="60" t="str">
        <f t="shared" ca="1" si="68"/>
        <v/>
      </c>
      <c r="N215" s="1" t="str">
        <f t="shared" ca="1" si="65"/>
        <v/>
      </c>
      <c r="O215" s="1" t="str">
        <f t="shared" ca="1" si="66"/>
        <v/>
      </c>
      <c r="Q215" s="28" t="s">
        <v>23</v>
      </c>
      <c r="R215" s="54">
        <f ca="1">COUNTIFS(N:N,R212,O:O,S212,G:G,"〇")</f>
        <v>0</v>
      </c>
      <c r="S215" s="54">
        <f ca="1">COUNTIFS(N:N,R212,O:O,S212,I:I,"〇",L:L,"&lt;&gt;"&amp;"緊急")</f>
        <v>0</v>
      </c>
      <c r="U215" s="78" t="s">
        <v>15</v>
      </c>
      <c r="V215" s="8" t="s">
        <v>36</v>
      </c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6">
        <f ca="1">R215</f>
        <v>0</v>
      </c>
      <c r="BC215" s="79">
        <f ca="1">IFERROR(R216/R215,0)</f>
        <v>0</v>
      </c>
      <c r="BD215" s="80" t="str">
        <f ca="1">R217</f>
        <v>対象外</v>
      </c>
      <c r="BE215" s="98"/>
      <c r="BF215" s="83"/>
      <c r="BG215" s="81" t="s">
        <v>37</v>
      </c>
    </row>
    <row r="216" spans="1:59" ht="20.25" customHeight="1" thickBot="1" x14ac:dyDescent="0.45">
      <c r="A216" s="1">
        <f t="shared" si="69"/>
        <v>7</v>
      </c>
      <c r="B216" s="1">
        <f t="shared" si="70"/>
        <v>17</v>
      </c>
      <c r="E216" s="39" t="str" cm="1">
        <f t="array" aca="1" ref="E216" ca="1">IF(INDIRECT(VLOOKUP(B216,B$14:C$44,2,FALSE)&amp;(9*A216+6))="","",
INDIRECT(VLOOKUP(B216,B$14:C$44,2,FALSE)&amp;(9*A216+6)))</f>
        <v/>
      </c>
      <c r="F216" s="39" t="str">
        <f t="shared" ca="1" si="64"/>
        <v/>
      </c>
      <c r="G216" s="48" t="str" cm="1">
        <f t="array" aca="1" ref="G216" ca="1">IF(F216="","",
IF(INDIRECT(VLOOKUP(B216,B$14:C$44,2,FALSE)&amp;(9*A216+8))="","",
INDIRECT(VLOOKUP(B216,B$14:C$44,2,FALSE)&amp;(9*A216+8))))</f>
        <v/>
      </c>
      <c r="H216" s="48" t="str" cm="1">
        <f t="array" aca="1" ref="H216" ca="1">IF(F216="","",
IF(INDIRECT(VLOOKUP(B216,B$14:C$44,2,FALSE)&amp;(9*A216+9))="","",
INDIRECT(VLOOKUP(B216,B$14:C$44,2,FALSE)&amp;(9*A216+9))))</f>
        <v/>
      </c>
      <c r="I216" s="43" t="str" cm="1">
        <f t="array" aca="1" ref="I216" ca="1">IF(F216="","",
IF(INDIRECT(VLOOKUP(B216,B$14:C$44,2,FALSE)&amp;(9*A216+10))="","",
INDIRECT(VLOOKUP(B216,B$14:C$44,2,FALSE)&amp;(9*A216+10))))</f>
        <v/>
      </c>
      <c r="J216" s="43" t="str" cm="1">
        <f t="array" aca="1" ref="J216" ca="1">IF(F216="","",
IF(INDIRECT(VLOOKUP(B216,B$14:C$44,2,FALSE)&amp;(9*A216+11))="","",
INDIRECT(VLOOKUP(B216,B$14:C$44,2,FALSE)&amp;(9*A216+11))))</f>
        <v/>
      </c>
      <c r="K216" s="46" t="str" cm="1">
        <f t="array" aca="1" ref="K216" ca="1">IF(F216="","",
IF(AND(OR(F216="土",F216="日"),J216="●"),"指定",
IF(INDIRECT(VLOOKUP(B216,B$14:C$44,2,FALSE)&amp;(9*A216+12))="","",
INDIRECT(VLOOKUP(B216,B$14:C$44,2,FALSE)&amp;(9*A216+12)))))</f>
        <v/>
      </c>
      <c r="L216" s="42" t="str">
        <f t="shared" ca="1" si="67"/>
        <v/>
      </c>
      <c r="M216" s="60" t="str">
        <f t="shared" ca="1" si="68"/>
        <v/>
      </c>
      <c r="N216" s="1" t="str">
        <f t="shared" ca="1" si="65"/>
        <v/>
      </c>
      <c r="O216" s="1" t="str">
        <f t="shared" ca="1" si="66"/>
        <v/>
      </c>
      <c r="Q216" s="28" t="s">
        <v>24</v>
      </c>
      <c r="R216" s="28">
        <f ca="1">COUNTIFS(N:N,R212,O:O,S212,H:H,"●")+COUNTIFS(N:N,R212,O:O,S212,H:H,"〇")</f>
        <v>0</v>
      </c>
      <c r="S216" s="28">
        <f ca="1">COUNTIFS(N:N,R212,O:O,S212,J:J,"●",L:L,"&lt;&gt;"&amp;"緊急")</f>
        <v>0</v>
      </c>
      <c r="U216" s="69"/>
      <c r="V216" s="3" t="s">
        <v>38</v>
      </c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5"/>
      <c r="BB216" s="3">
        <f ca="1">R216</f>
        <v>0</v>
      </c>
      <c r="BC216" s="71"/>
      <c r="BD216" s="73"/>
      <c r="BE216" s="99"/>
      <c r="BF216" s="84"/>
      <c r="BG216" s="82"/>
    </row>
    <row r="217" spans="1:59" ht="20.25" customHeight="1" thickTop="1" x14ac:dyDescent="0.4">
      <c r="A217" s="1">
        <f t="shared" si="69"/>
        <v>7</v>
      </c>
      <c r="B217" s="1">
        <f t="shared" si="70"/>
        <v>18</v>
      </c>
      <c r="E217" s="39" t="str" cm="1">
        <f t="array" aca="1" ref="E217" ca="1">IF(INDIRECT(VLOOKUP(B217,B$14:C$44,2,FALSE)&amp;(9*A217+6))="","",
INDIRECT(VLOOKUP(B217,B$14:C$44,2,FALSE)&amp;(9*A217+6)))</f>
        <v/>
      </c>
      <c r="F217" s="39" t="str">
        <f t="shared" ca="1" si="64"/>
        <v/>
      </c>
      <c r="G217" s="48" t="str" cm="1">
        <f t="array" aca="1" ref="G217" ca="1">IF(F217="","",
IF(INDIRECT(VLOOKUP(B217,B$14:C$44,2,FALSE)&amp;(9*A217+8))="","",
INDIRECT(VLOOKUP(B217,B$14:C$44,2,FALSE)&amp;(9*A217+8))))</f>
        <v/>
      </c>
      <c r="H217" s="48" t="str" cm="1">
        <f t="array" aca="1" ref="H217" ca="1">IF(F217="","",
IF(INDIRECT(VLOOKUP(B217,B$14:C$44,2,FALSE)&amp;(9*A217+9))="","",
INDIRECT(VLOOKUP(B217,B$14:C$44,2,FALSE)&amp;(9*A217+9))))</f>
        <v/>
      </c>
      <c r="I217" s="43" t="str" cm="1">
        <f t="array" aca="1" ref="I217" ca="1">IF(F217="","",
IF(INDIRECT(VLOOKUP(B217,B$14:C$44,2,FALSE)&amp;(9*A217+10))="","",
INDIRECT(VLOOKUP(B217,B$14:C$44,2,FALSE)&amp;(9*A217+10))))</f>
        <v/>
      </c>
      <c r="J217" s="43" t="str" cm="1">
        <f t="array" aca="1" ref="J217" ca="1">IF(F217="","",
IF(INDIRECT(VLOOKUP(B217,B$14:C$44,2,FALSE)&amp;(9*A217+11))="","",
INDIRECT(VLOOKUP(B217,B$14:C$44,2,FALSE)&amp;(9*A217+11))))</f>
        <v/>
      </c>
      <c r="K217" s="46" t="str" cm="1">
        <f t="array" aca="1" ref="K217" ca="1">IF(F217="","",
IF(AND(OR(F217="土",F217="日"),J217="●"),"指定",
IF(INDIRECT(VLOOKUP(B217,B$14:C$44,2,FALSE)&amp;(9*A217+12))="","",
INDIRECT(VLOOKUP(B217,B$14:C$44,2,FALSE)&amp;(9*A217+12)))))</f>
        <v/>
      </c>
      <c r="L217" s="42" t="str">
        <f t="shared" ca="1" si="67"/>
        <v/>
      </c>
      <c r="M217" s="60" t="str">
        <f t="shared" ca="1" si="68"/>
        <v/>
      </c>
      <c r="N217" s="1" t="str">
        <f t="shared" ca="1" si="65"/>
        <v/>
      </c>
      <c r="O217" s="1" t="str">
        <f t="shared" ca="1" si="66"/>
        <v/>
      </c>
      <c r="Q217" s="28" t="s">
        <v>3</v>
      </c>
      <c r="R217" s="30" t="str">
        <f ca="1">IF(AND(R215=0,R216=0),"対象外",
IF(R214=0,"対象外",
IF(AND(R214/R215&lt;0.285,R216&gt;=R214),"〇",
IF(R216/R215&gt;=0.285,"〇",
"×"))))</f>
        <v>対象外</v>
      </c>
      <c r="S217" s="30" t="str">
        <f ca="1">IF(AND(S215=0,S216=0),"対象外",
IF(S214=0,"対象外",
IF(AND(S214/S215&lt;0.285,S216&gt;=S214),"〇",
IF(S216/S215&gt;=0.285,"〇",
"×"))))</f>
        <v>対象外</v>
      </c>
      <c r="U217" s="68" t="s">
        <v>16</v>
      </c>
      <c r="V217" s="4" t="s">
        <v>36</v>
      </c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52">
        <f ca="1">S215</f>
        <v>0</v>
      </c>
      <c r="BC217" s="70">
        <f ca="1">IFERROR(S216/S215,0)</f>
        <v>0</v>
      </c>
      <c r="BD217" s="72" t="str">
        <f ca="1">S217</f>
        <v>対象外</v>
      </c>
      <c r="BE217" s="100" t="str">
        <f ca="1">S219</f>
        <v>対象外</v>
      </c>
      <c r="BF217" s="85" t="str">
        <f ca="1">S218</f>
        <v>－</v>
      </c>
      <c r="BG217" s="74" t="s">
        <v>39</v>
      </c>
    </row>
    <row r="218" spans="1:59" ht="20.25" customHeight="1" thickBot="1" x14ac:dyDescent="0.45">
      <c r="A218" s="1">
        <f t="shared" si="69"/>
        <v>7</v>
      </c>
      <c r="B218" s="1">
        <f t="shared" si="70"/>
        <v>19</v>
      </c>
      <c r="E218" s="39" t="str" cm="1">
        <f t="array" aca="1" ref="E218" ca="1">IF(INDIRECT(VLOOKUP(B218,B$14:C$44,2,FALSE)&amp;(9*A218+6))="","",
INDIRECT(VLOOKUP(B218,B$14:C$44,2,FALSE)&amp;(9*A218+6)))</f>
        <v/>
      </c>
      <c r="F218" s="39" t="str">
        <f t="shared" ca="1" si="64"/>
        <v/>
      </c>
      <c r="G218" s="48" t="str" cm="1">
        <f t="array" aca="1" ref="G218" ca="1">IF(F218="","",
IF(INDIRECT(VLOOKUP(B218,B$14:C$44,2,FALSE)&amp;(9*A218+8))="","",
INDIRECT(VLOOKUP(B218,B$14:C$44,2,FALSE)&amp;(9*A218+8))))</f>
        <v/>
      </c>
      <c r="H218" s="48" t="str" cm="1">
        <f t="array" aca="1" ref="H218" ca="1">IF(F218="","",
IF(INDIRECT(VLOOKUP(B218,B$14:C$44,2,FALSE)&amp;(9*A218+9))="","",
INDIRECT(VLOOKUP(B218,B$14:C$44,2,FALSE)&amp;(9*A218+9))))</f>
        <v/>
      </c>
      <c r="I218" s="43" t="str" cm="1">
        <f t="array" aca="1" ref="I218" ca="1">IF(F218="","",
IF(INDIRECT(VLOOKUP(B218,B$14:C$44,2,FALSE)&amp;(9*A218+10))="","",
INDIRECT(VLOOKUP(B218,B$14:C$44,2,FALSE)&amp;(9*A218+10))))</f>
        <v/>
      </c>
      <c r="J218" s="43" t="str" cm="1">
        <f t="array" aca="1" ref="J218" ca="1">IF(F218="","",
IF(INDIRECT(VLOOKUP(B218,B$14:C$44,2,FALSE)&amp;(9*A218+11))="","",
INDIRECT(VLOOKUP(B218,B$14:C$44,2,FALSE)&amp;(9*A218+11))))</f>
        <v/>
      </c>
      <c r="K218" s="46" t="str" cm="1">
        <f t="array" aca="1" ref="K218" ca="1">IF(F218="","",
IF(AND(OR(F218="土",F218="日"),J218="●"),"指定",
IF(INDIRECT(VLOOKUP(B218,B$14:C$44,2,FALSE)&amp;(9*A218+12))="","",
INDIRECT(VLOOKUP(B218,B$14:C$44,2,FALSE)&amp;(9*A218+12)))))</f>
        <v/>
      </c>
      <c r="L218" s="42" t="str">
        <f t="shared" ca="1" si="67"/>
        <v/>
      </c>
      <c r="M218" s="60" t="str">
        <f t="shared" ca="1" si="68"/>
        <v/>
      </c>
      <c r="N218" s="1" t="str">
        <f t="shared" ca="1" si="65"/>
        <v/>
      </c>
      <c r="O218" s="1" t="str">
        <f t="shared" ca="1" si="66"/>
        <v/>
      </c>
      <c r="Q218" s="28" t="s">
        <v>40</v>
      </c>
      <c r="R218" s="30"/>
      <c r="S218" s="30" t="str">
        <f ca="1">IF(S217="対象外","－",
IF(S217="×","×",
IF(COUNTIFS(N:N,R212,O:O,S212,F:F,"土",I:I,"〇")+COUNTIFS(N:N,R212,O:O,S212,F:F,"日",I:I,"〇")=COUNTIFS(N:N,R212,O:O,S212,F:F,"土",I:I,"〇",J:J,"●",K:K,"&lt;&gt;"&amp;"事前")+COUNTIFS(N:N,R212,O:O,S212,F:F,"日",I:I,"〇",J:J,"●",K:K,"&lt;&gt;"&amp;"事前")+COUNTIFS(N:N,R212,O:O,S212,F:F,"土",I:I,"〇",J:J,"",K:K,"事前",M:M,"適")+COUNTIFS(N:N,R212,O:O,S212,F:F,"日",I:I,"〇",J:J,"",K:K,"事前",M:M,"適"),"〇",
"×")))</f>
        <v>－</v>
      </c>
      <c r="U218" s="69"/>
      <c r="V218" s="3" t="s">
        <v>38</v>
      </c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5"/>
      <c r="BB218" s="3">
        <f ca="1">S216</f>
        <v>0</v>
      </c>
      <c r="BC218" s="71"/>
      <c r="BD218" s="73"/>
      <c r="BE218" s="101"/>
      <c r="BF218" s="86"/>
      <c r="BG218" s="75"/>
    </row>
    <row r="219" spans="1:59" ht="42" customHeight="1" thickTop="1" thickBot="1" x14ac:dyDescent="0.45">
      <c r="A219" s="1">
        <f t="shared" si="69"/>
        <v>7</v>
      </c>
      <c r="B219" s="1">
        <f t="shared" si="70"/>
        <v>20</v>
      </c>
      <c r="E219" s="39" t="str" cm="1">
        <f t="array" aca="1" ref="E219" ca="1">IF(INDIRECT(VLOOKUP(B219,B$14:C$44,2,FALSE)&amp;(9*A219+6))="","",
INDIRECT(VLOOKUP(B219,B$14:C$44,2,FALSE)&amp;(9*A219+6)))</f>
        <v/>
      </c>
      <c r="F219" s="39" t="str">
        <f t="shared" ca="1" si="64"/>
        <v/>
      </c>
      <c r="G219" s="48" t="str" cm="1">
        <f t="array" aca="1" ref="G219" ca="1">IF(F219="","",
IF(INDIRECT(VLOOKUP(B219,B$14:C$44,2,FALSE)&amp;(9*A219+8))="","",
INDIRECT(VLOOKUP(B219,B$14:C$44,2,FALSE)&amp;(9*A219+8))))</f>
        <v/>
      </c>
      <c r="H219" s="48" t="str" cm="1">
        <f t="array" aca="1" ref="H219" ca="1">IF(F219="","",
IF(INDIRECT(VLOOKUP(B219,B$14:C$44,2,FALSE)&amp;(9*A219+9))="","",
INDIRECT(VLOOKUP(B219,B$14:C$44,2,FALSE)&amp;(9*A219+9))))</f>
        <v/>
      </c>
      <c r="I219" s="43" t="str" cm="1">
        <f t="array" aca="1" ref="I219" ca="1">IF(F219="","",
IF(INDIRECT(VLOOKUP(B219,B$14:C$44,2,FALSE)&amp;(9*A219+10))="","",
INDIRECT(VLOOKUP(B219,B$14:C$44,2,FALSE)&amp;(9*A219+10))))</f>
        <v/>
      </c>
      <c r="J219" s="43" t="str" cm="1">
        <f t="array" aca="1" ref="J219" ca="1">IF(F219="","",
IF(INDIRECT(VLOOKUP(B219,B$14:C$44,2,FALSE)&amp;(9*A219+11))="","",
INDIRECT(VLOOKUP(B219,B$14:C$44,2,FALSE)&amp;(9*A219+11))))</f>
        <v/>
      </c>
      <c r="K219" s="46" t="str" cm="1">
        <f t="array" aca="1" ref="K219" ca="1">IF(F219="","",
IF(AND(OR(F219="土",F219="日"),J219="●"),"指定",
IF(INDIRECT(VLOOKUP(B219,B$14:C$44,2,FALSE)&amp;(9*A219+12))="","",
INDIRECT(VLOOKUP(B219,B$14:C$44,2,FALSE)&amp;(9*A219+12)))))</f>
        <v/>
      </c>
      <c r="L219" s="42" t="str">
        <f t="shared" ca="1" si="67"/>
        <v/>
      </c>
      <c r="M219" s="60" t="str">
        <f t="shared" ca="1" si="68"/>
        <v/>
      </c>
      <c r="N219" s="1" t="str">
        <f t="shared" ca="1" si="65"/>
        <v/>
      </c>
      <c r="O219" s="1" t="str">
        <f t="shared" ca="1" si="66"/>
        <v/>
      </c>
      <c r="Q219" s="31" t="s">
        <v>41</v>
      </c>
      <c r="S219" s="51" t="str">
        <f ca="1">IF(S217="対象外","対象外",S218)</f>
        <v>対象外</v>
      </c>
      <c r="U219" s="13" t="s">
        <v>25</v>
      </c>
      <c r="V219" s="10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32"/>
      <c r="BB219" s="14"/>
      <c r="BC219" s="15"/>
      <c r="BD219" s="15"/>
      <c r="BE219" s="15"/>
      <c r="BF219" s="16"/>
      <c r="BG219" s="53" t="s">
        <v>42</v>
      </c>
    </row>
    <row r="220" spans="1:59" ht="20.25" customHeight="1" x14ac:dyDescent="0.4">
      <c r="A220" s="1">
        <f t="shared" si="69"/>
        <v>7</v>
      </c>
      <c r="B220" s="1">
        <f t="shared" si="70"/>
        <v>21</v>
      </c>
      <c r="E220" s="39" t="str" cm="1">
        <f t="array" aca="1" ref="E220" ca="1">IF(INDIRECT(VLOOKUP(B220,B$14:C$44,2,FALSE)&amp;(9*A220+6))="","",
INDIRECT(VLOOKUP(B220,B$14:C$44,2,FALSE)&amp;(9*A220+6)))</f>
        <v/>
      </c>
      <c r="F220" s="39" t="str">
        <f t="shared" ca="1" si="64"/>
        <v/>
      </c>
      <c r="G220" s="48" t="str" cm="1">
        <f t="array" aca="1" ref="G220" ca="1">IF(F220="","",
IF(INDIRECT(VLOOKUP(B220,B$14:C$44,2,FALSE)&amp;(9*A220+8))="","",
INDIRECT(VLOOKUP(B220,B$14:C$44,2,FALSE)&amp;(9*A220+8))))</f>
        <v/>
      </c>
      <c r="H220" s="48" t="str" cm="1">
        <f t="array" aca="1" ref="H220" ca="1">IF(F220="","",
IF(INDIRECT(VLOOKUP(B220,B$14:C$44,2,FALSE)&amp;(9*A220+9))="","",
INDIRECT(VLOOKUP(B220,B$14:C$44,2,FALSE)&amp;(9*A220+9))))</f>
        <v/>
      </c>
      <c r="I220" s="43" t="str" cm="1">
        <f t="array" aca="1" ref="I220" ca="1">IF(F220="","",
IF(INDIRECT(VLOOKUP(B220,B$14:C$44,2,FALSE)&amp;(9*A220+10))="","",
INDIRECT(VLOOKUP(B220,B$14:C$44,2,FALSE)&amp;(9*A220+10))))</f>
        <v/>
      </c>
      <c r="J220" s="43" t="str" cm="1">
        <f t="array" aca="1" ref="J220" ca="1">IF(F220="","",
IF(INDIRECT(VLOOKUP(B220,B$14:C$44,2,FALSE)&amp;(9*A220+11))="","",
INDIRECT(VLOOKUP(B220,B$14:C$44,2,FALSE)&amp;(9*A220+11))))</f>
        <v/>
      </c>
      <c r="K220" s="46" t="str" cm="1">
        <f t="array" aca="1" ref="K220" ca="1">IF(F220="","",
IF(AND(OR(F220="土",F220="日"),J220="●"),"指定",
IF(INDIRECT(VLOOKUP(B220,B$14:C$44,2,FALSE)&amp;(9*A220+12))="","",
INDIRECT(VLOOKUP(B220,B$14:C$44,2,FALSE)&amp;(9*A220+12)))))</f>
        <v/>
      </c>
      <c r="L220" s="42" t="str">
        <f t="shared" ca="1" si="67"/>
        <v/>
      </c>
      <c r="M220" s="60" t="str">
        <f t="shared" ca="1" si="68"/>
        <v/>
      </c>
      <c r="N220" s="1" t="str">
        <f t="shared" ca="1" si="65"/>
        <v/>
      </c>
      <c r="O220" s="1" t="str">
        <f t="shared" ca="1" si="66"/>
        <v/>
      </c>
    </row>
    <row r="221" spans="1:59" ht="20.25" customHeight="1" thickBot="1" x14ac:dyDescent="0.45">
      <c r="A221" s="1">
        <f t="shared" si="69"/>
        <v>7</v>
      </c>
      <c r="B221" s="1">
        <f t="shared" si="70"/>
        <v>22</v>
      </c>
      <c r="E221" s="39" t="str" cm="1">
        <f t="array" aca="1" ref="E221" ca="1">IF(INDIRECT(VLOOKUP(B221,B$14:C$44,2,FALSE)&amp;(9*A221+6))="","",
INDIRECT(VLOOKUP(B221,B$14:C$44,2,FALSE)&amp;(9*A221+6)))</f>
        <v/>
      </c>
      <c r="F221" s="39" t="str">
        <f t="shared" ca="1" si="64"/>
        <v/>
      </c>
      <c r="G221" s="48" t="str" cm="1">
        <f t="array" aca="1" ref="G221" ca="1">IF(F221="","",
IF(INDIRECT(VLOOKUP(B221,B$14:C$44,2,FALSE)&amp;(9*A221+8))="","",
INDIRECT(VLOOKUP(B221,B$14:C$44,2,FALSE)&amp;(9*A221+8))))</f>
        <v/>
      </c>
      <c r="H221" s="48" t="str" cm="1">
        <f t="array" aca="1" ref="H221" ca="1">IF(F221="","",
IF(INDIRECT(VLOOKUP(B221,B$14:C$44,2,FALSE)&amp;(9*A221+9))="","",
INDIRECT(VLOOKUP(B221,B$14:C$44,2,FALSE)&amp;(9*A221+9))))</f>
        <v/>
      </c>
      <c r="I221" s="43" t="str" cm="1">
        <f t="array" aca="1" ref="I221" ca="1">IF(F221="","",
IF(INDIRECT(VLOOKUP(B221,B$14:C$44,2,FALSE)&amp;(9*A221+10))="","",
INDIRECT(VLOOKUP(B221,B$14:C$44,2,FALSE)&amp;(9*A221+10))))</f>
        <v/>
      </c>
      <c r="J221" s="43" t="str" cm="1">
        <f t="array" aca="1" ref="J221" ca="1">IF(F221="","",
IF(INDIRECT(VLOOKUP(B221,B$14:C$44,2,FALSE)&amp;(9*A221+11))="","",
INDIRECT(VLOOKUP(B221,B$14:C$44,2,FALSE)&amp;(9*A221+11))))</f>
        <v/>
      </c>
      <c r="K221" s="46" t="str" cm="1">
        <f t="array" aca="1" ref="K221" ca="1">IF(F221="","",
IF(AND(OR(F221="土",F221="日"),J221="●"),"指定",
IF(INDIRECT(VLOOKUP(B221,B$14:C$44,2,FALSE)&amp;(9*A221+12))="","",
INDIRECT(VLOOKUP(B221,B$14:C$44,2,FALSE)&amp;(9*A221+12)))))</f>
        <v/>
      </c>
      <c r="L221" s="42" t="str">
        <f t="shared" ca="1" si="67"/>
        <v/>
      </c>
      <c r="M221" s="60" t="str">
        <f t="shared" ca="1" si="68"/>
        <v/>
      </c>
      <c r="N221" s="1" t="str">
        <f t="shared" ca="1" si="65"/>
        <v/>
      </c>
      <c r="O221" s="1" t="str">
        <f t="shared" ca="1" si="66"/>
        <v/>
      </c>
      <c r="Q221" s="28" t="s">
        <v>30</v>
      </c>
      <c r="R221" s="28" t="str">
        <f>IF(R212="","",
IF(S221=1,R212+1,R212))</f>
        <v/>
      </c>
      <c r="S221" s="51" t="str">
        <f>IF(S212="","",
IF(S212=12,1,S212+1))</f>
        <v/>
      </c>
      <c r="U221" s="38" t="str">
        <f>IF(R221="","",
DATE(R221,S221,1))</f>
        <v/>
      </c>
      <c r="W221" s="2"/>
    </row>
    <row r="222" spans="1:59" ht="20.25" customHeight="1" x14ac:dyDescent="0.4">
      <c r="A222" s="1">
        <f t="shared" si="69"/>
        <v>7</v>
      </c>
      <c r="B222" s="1">
        <f t="shared" si="70"/>
        <v>23</v>
      </c>
      <c r="E222" s="39" t="str" cm="1">
        <f t="array" aca="1" ref="E222" ca="1">IF(INDIRECT(VLOOKUP(B222,B$14:C$44,2,FALSE)&amp;(9*A222+6))="","",
INDIRECT(VLOOKUP(B222,B$14:C$44,2,FALSE)&amp;(9*A222+6)))</f>
        <v/>
      </c>
      <c r="F222" s="39" t="str">
        <f t="shared" ca="1" si="64"/>
        <v/>
      </c>
      <c r="G222" s="48" t="str" cm="1">
        <f t="array" aca="1" ref="G222" ca="1">IF(F222="","",
IF(INDIRECT(VLOOKUP(B222,B$14:C$44,2,FALSE)&amp;(9*A222+8))="","",
INDIRECT(VLOOKUP(B222,B$14:C$44,2,FALSE)&amp;(9*A222+8))))</f>
        <v/>
      </c>
      <c r="H222" s="48" t="str" cm="1">
        <f t="array" aca="1" ref="H222" ca="1">IF(F222="","",
IF(INDIRECT(VLOOKUP(B222,B$14:C$44,2,FALSE)&amp;(9*A222+9))="","",
INDIRECT(VLOOKUP(B222,B$14:C$44,2,FALSE)&amp;(9*A222+9))))</f>
        <v/>
      </c>
      <c r="I222" s="43" t="str" cm="1">
        <f t="array" aca="1" ref="I222" ca="1">IF(F222="","",
IF(INDIRECT(VLOOKUP(B222,B$14:C$44,2,FALSE)&amp;(9*A222+10))="","",
INDIRECT(VLOOKUP(B222,B$14:C$44,2,FALSE)&amp;(9*A222+10))))</f>
        <v/>
      </c>
      <c r="J222" s="43" t="str" cm="1">
        <f t="array" aca="1" ref="J222" ca="1">IF(F222="","",
IF(INDIRECT(VLOOKUP(B222,B$14:C$44,2,FALSE)&amp;(9*A222+11))="","",
INDIRECT(VLOOKUP(B222,B$14:C$44,2,FALSE)&amp;(9*A222+11))))</f>
        <v/>
      </c>
      <c r="K222" s="46" t="str" cm="1">
        <f t="array" aca="1" ref="K222" ca="1">IF(F222="","",
IF(AND(OR(F222="土",F222="日"),J222="●"),"指定",
IF(INDIRECT(VLOOKUP(B222,B$14:C$44,2,FALSE)&amp;(9*A222+12))="","",
INDIRECT(VLOOKUP(B222,B$14:C$44,2,FALSE)&amp;(9*A222+12)))))</f>
        <v/>
      </c>
      <c r="L222" s="42" t="str">
        <f t="shared" ca="1" si="67"/>
        <v/>
      </c>
      <c r="M222" s="60" t="str">
        <f t="shared" ca="1" si="68"/>
        <v/>
      </c>
      <c r="N222" s="1" t="str">
        <f t="shared" ca="1" si="65"/>
        <v/>
      </c>
      <c r="O222" s="1" t="str">
        <f t="shared" ca="1" si="66"/>
        <v/>
      </c>
      <c r="U222" s="87"/>
      <c r="V222" s="88"/>
      <c r="W222" s="6" t="str">
        <f>IF($R221="","",DATE($R221,$S221,1))</f>
        <v/>
      </c>
      <c r="X222" s="6" t="str">
        <f>IF($R221="","",DATE($R221,$S221,2))</f>
        <v/>
      </c>
      <c r="Y222" s="6" t="str">
        <f>IF($R221="","",DATE($R221,$S221,3))</f>
        <v/>
      </c>
      <c r="Z222" s="6" t="str">
        <f>IF($R221="","",DATE($R221,$S221,4))</f>
        <v/>
      </c>
      <c r="AA222" s="6" t="str">
        <f>IF($R221="","",DATE($R221,$S221,5))</f>
        <v/>
      </c>
      <c r="AB222" s="6" t="str">
        <f>IF($R221="","",DATE($R221,$S221,6))</f>
        <v/>
      </c>
      <c r="AC222" s="6" t="str">
        <f>IF($R221="","",DATE($R221,$S221,7))</f>
        <v/>
      </c>
      <c r="AD222" s="6" t="str">
        <f>IF($R221="","",DATE($R221,$S221,8))</f>
        <v/>
      </c>
      <c r="AE222" s="6" t="str">
        <f>IF($R221="","",DATE($R221,$S221,9))</f>
        <v/>
      </c>
      <c r="AF222" s="6" t="str">
        <f>IF($R221="","",DATE($R221,$S221,10))</f>
        <v/>
      </c>
      <c r="AG222" s="6" t="str">
        <f>IF($R221="","",DATE($R221,$S221,11))</f>
        <v/>
      </c>
      <c r="AH222" s="6" t="str">
        <f>IF($R221="","",DATE($R221,$S221,12))</f>
        <v/>
      </c>
      <c r="AI222" s="6" t="str">
        <f>IF($R221="","",DATE($R221,$S221,13))</f>
        <v/>
      </c>
      <c r="AJ222" s="6" t="str">
        <f>IF($R221="","",DATE($R221,$S221,14))</f>
        <v/>
      </c>
      <c r="AK222" s="6" t="str">
        <f>IF($R221="","",DATE($R221,$S221,15))</f>
        <v/>
      </c>
      <c r="AL222" s="6" t="str">
        <f>IF($R221="","",DATE($R221,$S221,16))</f>
        <v/>
      </c>
      <c r="AM222" s="6" t="str">
        <f>IF($R221="","",DATE($R221,$S221,17))</f>
        <v/>
      </c>
      <c r="AN222" s="6" t="str">
        <f>IF($R221="","",DATE($R221,$S221,18))</f>
        <v/>
      </c>
      <c r="AO222" s="6" t="str">
        <f>IF($R221="","",DATE($R221,$S221,19))</f>
        <v/>
      </c>
      <c r="AP222" s="6" t="str">
        <f>IF($R221="","",DATE($R221,$S221,20))</f>
        <v/>
      </c>
      <c r="AQ222" s="6" t="str">
        <f>IF($R221="","",DATE($R221,$S221,21))</f>
        <v/>
      </c>
      <c r="AR222" s="6" t="str">
        <f>IF($R221="","",DATE($R221,$S221,22))</f>
        <v/>
      </c>
      <c r="AS222" s="6" t="str">
        <f>IF($R221="","",DATE($R221,$S221,23))</f>
        <v/>
      </c>
      <c r="AT222" s="6" t="str">
        <f>IF($R221="","",DATE($R221,$S221,24))</f>
        <v/>
      </c>
      <c r="AU222" s="6" t="str">
        <f>IF($R221="","",DATE($R221,$S221,25))</f>
        <v/>
      </c>
      <c r="AV222" s="6" t="str">
        <f>IF($R221="","",DATE($R221,$S221,26))</f>
        <v/>
      </c>
      <c r="AW222" s="6" t="str">
        <f>IF($R221="","",DATE($R221,$S221,27))</f>
        <v/>
      </c>
      <c r="AX222" s="6" t="str">
        <f>IF($R221="","",DATE($R221,$S221,28))</f>
        <v/>
      </c>
      <c r="AY222" s="6" t="str">
        <f>IF($R221="","",IF(MONTH(DATE($R221,$S221,29))=$S221,DATE($R221,$S221,29),""))</f>
        <v/>
      </c>
      <c r="AZ222" s="6" t="str">
        <f>IF($R221="","",IF(MONTH(DATE($R221,$S221,30))=$S221,DATE($R221,$S221,30),""))</f>
        <v/>
      </c>
      <c r="BA222" s="6" t="str">
        <f>IF($R221="","",IF(MONTH(DATE($R221,$S221,31))=$S221,DATE($R221,$S221,31),""))</f>
        <v/>
      </c>
      <c r="BB222" s="91" t="s">
        <v>19</v>
      </c>
      <c r="BC222" s="91" t="s">
        <v>31</v>
      </c>
      <c r="BD222" s="93" t="s">
        <v>32</v>
      </c>
      <c r="BE222" s="96" t="s">
        <v>33</v>
      </c>
      <c r="BF222" s="94" t="s">
        <v>34</v>
      </c>
      <c r="BG222" s="76" t="s">
        <v>25</v>
      </c>
    </row>
    <row r="223" spans="1:59" ht="20.25" customHeight="1" thickBot="1" x14ac:dyDescent="0.45">
      <c r="A223" s="1">
        <f t="shared" si="69"/>
        <v>7</v>
      </c>
      <c r="B223" s="1">
        <f t="shared" si="70"/>
        <v>24</v>
      </c>
      <c r="E223" s="39" t="str" cm="1">
        <f t="array" aca="1" ref="E223" ca="1">IF(INDIRECT(VLOOKUP(B223,B$14:C$44,2,FALSE)&amp;(9*A223+6))="","",
INDIRECT(VLOOKUP(B223,B$14:C$44,2,FALSE)&amp;(9*A223+6)))</f>
        <v/>
      </c>
      <c r="F223" s="39" t="str">
        <f t="shared" ca="1" si="64"/>
        <v/>
      </c>
      <c r="G223" s="48" t="str" cm="1">
        <f t="array" aca="1" ref="G223" ca="1">IF(F223="","",
IF(INDIRECT(VLOOKUP(B223,B$14:C$44,2,FALSE)&amp;(9*A223+8))="","",
INDIRECT(VLOOKUP(B223,B$14:C$44,2,FALSE)&amp;(9*A223+8))))</f>
        <v/>
      </c>
      <c r="H223" s="48" t="str" cm="1">
        <f t="array" aca="1" ref="H223" ca="1">IF(F223="","",
IF(INDIRECT(VLOOKUP(B223,B$14:C$44,2,FALSE)&amp;(9*A223+9))="","",
INDIRECT(VLOOKUP(B223,B$14:C$44,2,FALSE)&amp;(9*A223+9))))</f>
        <v/>
      </c>
      <c r="I223" s="43" t="str" cm="1">
        <f t="array" aca="1" ref="I223" ca="1">IF(F223="","",
IF(INDIRECT(VLOOKUP(B223,B$14:C$44,2,FALSE)&amp;(9*A223+10))="","",
INDIRECT(VLOOKUP(B223,B$14:C$44,2,FALSE)&amp;(9*A223+10))))</f>
        <v/>
      </c>
      <c r="J223" s="43" t="str" cm="1">
        <f t="array" aca="1" ref="J223" ca="1">IF(F223="","",
IF(INDIRECT(VLOOKUP(B223,B$14:C$44,2,FALSE)&amp;(9*A223+11))="","",
INDIRECT(VLOOKUP(B223,B$14:C$44,2,FALSE)&amp;(9*A223+11))))</f>
        <v/>
      </c>
      <c r="K223" s="46" t="str" cm="1">
        <f t="array" aca="1" ref="K223" ca="1">IF(F223="","",
IF(AND(OR(F223="土",F223="日"),J223="●"),"指定",
IF(INDIRECT(VLOOKUP(B223,B$14:C$44,2,FALSE)&amp;(9*A223+12))="","",
INDIRECT(VLOOKUP(B223,B$14:C$44,2,FALSE)&amp;(9*A223+12)))))</f>
        <v/>
      </c>
      <c r="L223" s="42" t="str">
        <f t="shared" ca="1" si="67"/>
        <v/>
      </c>
      <c r="M223" s="60" t="str">
        <f t="shared" ca="1" si="68"/>
        <v/>
      </c>
      <c r="N223" s="1" t="str">
        <f t="shared" ca="1" si="65"/>
        <v/>
      </c>
      <c r="O223" s="1" t="str">
        <f t="shared" ca="1" si="66"/>
        <v/>
      </c>
      <c r="Q223" s="28" t="s">
        <v>35</v>
      </c>
      <c r="R223" s="28">
        <f ca="1">COUNTIFS(N:N,R221,O:O,S221,F:F,"土",G:G,"〇")+COUNTIFS(N:N,R221,O:O,S221,F:F,"日",G:G,"〇")</f>
        <v>0</v>
      </c>
      <c r="S223" s="28">
        <f ca="1">COUNTIFS(N:N,R221,O:O,S221,F:F,"土",I:I,"〇",L:L,"&lt;&gt;"&amp;"緊急")+COUNTIFS(N:N,R221,O:O,S221,F:F,"日",I:I,"〇",L:L,"&lt;&gt;"&amp;"緊急")</f>
        <v>0</v>
      </c>
      <c r="U223" s="89"/>
      <c r="V223" s="90"/>
      <c r="W223" s="9" t="str">
        <f>IFERROR(IF(WEEKDAY(W222,1)=1,"日",IF(WEEKDAY(W222,1)=2,"月",IF(WEEKDAY(W222,1)=3,"火",IF(WEEKDAY(W222,1)=4,"水",IF(WEEKDAY(W222,1)=5,"木",IF(WEEKDAY(W222,1)=6,"金","土")))))),"")</f>
        <v/>
      </c>
      <c r="X223" s="9" t="str">
        <f t="shared" ref="X223:AD223" si="73">IFERROR(IF(WEEKDAY(X222,1)=1,"日",IF(WEEKDAY(X222,1)=2,"月",IF(WEEKDAY(X222,1)=3,"火",IF(WEEKDAY(X222,1)=4,"水",IF(WEEKDAY(X222,1)=5,"木",IF(WEEKDAY(X222,1)=6,"金","土")))))),"")</f>
        <v/>
      </c>
      <c r="Y223" s="9" t="str">
        <f t="shared" si="73"/>
        <v/>
      </c>
      <c r="Z223" s="9" t="str">
        <f t="shared" si="73"/>
        <v/>
      </c>
      <c r="AA223" s="9" t="str">
        <f t="shared" si="73"/>
        <v/>
      </c>
      <c r="AB223" s="9" t="str">
        <f t="shared" si="73"/>
        <v/>
      </c>
      <c r="AC223" s="9" t="str">
        <f t="shared" si="73"/>
        <v/>
      </c>
      <c r="AD223" s="9" t="str">
        <f t="shared" si="73"/>
        <v/>
      </c>
      <c r="AE223" s="9" t="str">
        <f>IFERROR(IF(WEEKDAY(AE222,1)=1,"日",IF(WEEKDAY(AE222,1)=2,"月",IF(WEEKDAY(AE222,1)=3,"火",IF(WEEKDAY(AE222,1)=4,"水",IF(WEEKDAY(AE222,1)=5,"木",IF(WEEKDAY(AE222,1)=6,"金","土")))))),"")</f>
        <v/>
      </c>
      <c r="AF223" s="9" t="str">
        <f t="shared" ref="AF223:BA223" si="74">IFERROR(IF(WEEKDAY(AF222,1)=1,"日",IF(WEEKDAY(AF222,1)=2,"月",IF(WEEKDAY(AF222,1)=3,"火",IF(WEEKDAY(AF222,1)=4,"水",IF(WEEKDAY(AF222,1)=5,"木",IF(WEEKDAY(AF222,1)=6,"金","土")))))),"")</f>
        <v/>
      </c>
      <c r="AG223" s="9" t="str">
        <f t="shared" si="74"/>
        <v/>
      </c>
      <c r="AH223" s="9" t="str">
        <f t="shared" si="74"/>
        <v/>
      </c>
      <c r="AI223" s="9" t="str">
        <f t="shared" si="74"/>
        <v/>
      </c>
      <c r="AJ223" s="9" t="str">
        <f t="shared" si="74"/>
        <v/>
      </c>
      <c r="AK223" s="9" t="str">
        <f t="shared" si="74"/>
        <v/>
      </c>
      <c r="AL223" s="9" t="str">
        <f t="shared" si="74"/>
        <v/>
      </c>
      <c r="AM223" s="9" t="str">
        <f t="shared" si="74"/>
        <v/>
      </c>
      <c r="AN223" s="9" t="str">
        <f t="shared" si="74"/>
        <v/>
      </c>
      <c r="AO223" s="9" t="str">
        <f t="shared" si="74"/>
        <v/>
      </c>
      <c r="AP223" s="9" t="str">
        <f t="shared" si="74"/>
        <v/>
      </c>
      <c r="AQ223" s="9" t="str">
        <f t="shared" si="74"/>
        <v/>
      </c>
      <c r="AR223" s="9" t="str">
        <f t="shared" si="74"/>
        <v/>
      </c>
      <c r="AS223" s="9" t="str">
        <f t="shared" si="74"/>
        <v/>
      </c>
      <c r="AT223" s="9" t="str">
        <f t="shared" si="74"/>
        <v/>
      </c>
      <c r="AU223" s="9" t="str">
        <f t="shared" si="74"/>
        <v/>
      </c>
      <c r="AV223" s="9" t="str">
        <f t="shared" si="74"/>
        <v/>
      </c>
      <c r="AW223" s="9" t="str">
        <f t="shared" si="74"/>
        <v/>
      </c>
      <c r="AX223" s="9" t="str">
        <f t="shared" si="74"/>
        <v/>
      </c>
      <c r="AY223" s="9" t="str">
        <f t="shared" si="74"/>
        <v/>
      </c>
      <c r="AZ223" s="9" t="str">
        <f t="shared" si="74"/>
        <v/>
      </c>
      <c r="BA223" s="9" t="str">
        <f t="shared" si="74"/>
        <v/>
      </c>
      <c r="BB223" s="92"/>
      <c r="BC223" s="92"/>
      <c r="BD223" s="92"/>
      <c r="BE223" s="97"/>
      <c r="BF223" s="95"/>
      <c r="BG223" s="77"/>
    </row>
    <row r="224" spans="1:59" ht="20.25" customHeight="1" x14ac:dyDescent="0.4">
      <c r="A224" s="1">
        <f t="shared" si="69"/>
        <v>7</v>
      </c>
      <c r="B224" s="1">
        <f t="shared" si="70"/>
        <v>25</v>
      </c>
      <c r="E224" s="39" t="str" cm="1">
        <f t="array" aca="1" ref="E224" ca="1">IF(INDIRECT(VLOOKUP(B224,B$14:C$44,2,FALSE)&amp;(9*A224+6))="","",
INDIRECT(VLOOKUP(B224,B$14:C$44,2,FALSE)&amp;(9*A224+6)))</f>
        <v/>
      </c>
      <c r="F224" s="39" t="str">
        <f t="shared" ca="1" si="64"/>
        <v/>
      </c>
      <c r="G224" s="48" t="str" cm="1">
        <f t="array" aca="1" ref="G224" ca="1">IF(F224="","",
IF(INDIRECT(VLOOKUP(B224,B$14:C$44,2,FALSE)&amp;(9*A224+8))="","",
INDIRECT(VLOOKUP(B224,B$14:C$44,2,FALSE)&amp;(9*A224+8))))</f>
        <v/>
      </c>
      <c r="H224" s="48" t="str" cm="1">
        <f t="array" aca="1" ref="H224" ca="1">IF(F224="","",
IF(INDIRECT(VLOOKUP(B224,B$14:C$44,2,FALSE)&amp;(9*A224+9))="","",
INDIRECT(VLOOKUP(B224,B$14:C$44,2,FALSE)&amp;(9*A224+9))))</f>
        <v/>
      </c>
      <c r="I224" s="43" t="str" cm="1">
        <f t="array" aca="1" ref="I224" ca="1">IF(F224="","",
IF(INDIRECT(VLOOKUP(B224,B$14:C$44,2,FALSE)&amp;(9*A224+10))="","",
INDIRECT(VLOOKUP(B224,B$14:C$44,2,FALSE)&amp;(9*A224+10))))</f>
        <v/>
      </c>
      <c r="J224" s="43" t="str" cm="1">
        <f t="array" aca="1" ref="J224" ca="1">IF(F224="","",
IF(INDIRECT(VLOOKUP(B224,B$14:C$44,2,FALSE)&amp;(9*A224+11))="","",
INDIRECT(VLOOKUP(B224,B$14:C$44,2,FALSE)&amp;(9*A224+11))))</f>
        <v/>
      </c>
      <c r="K224" s="46" t="str" cm="1">
        <f t="array" aca="1" ref="K224" ca="1">IF(F224="","",
IF(AND(OR(F224="土",F224="日"),J224="●"),"指定",
IF(INDIRECT(VLOOKUP(B224,B$14:C$44,2,FALSE)&amp;(9*A224+12))="","",
INDIRECT(VLOOKUP(B224,B$14:C$44,2,FALSE)&amp;(9*A224+12)))))</f>
        <v/>
      </c>
      <c r="L224" s="42" t="str">
        <f t="shared" ca="1" si="67"/>
        <v/>
      </c>
      <c r="M224" s="60" t="str">
        <f t="shared" ca="1" si="68"/>
        <v/>
      </c>
      <c r="N224" s="1" t="str">
        <f t="shared" ca="1" si="65"/>
        <v/>
      </c>
      <c r="O224" s="1" t="str">
        <f t="shared" ca="1" si="66"/>
        <v/>
      </c>
      <c r="Q224" s="28" t="s">
        <v>23</v>
      </c>
      <c r="R224" s="54">
        <f ca="1">COUNTIFS(N:N,R221,O:O,S221,G:G,"〇")</f>
        <v>0</v>
      </c>
      <c r="S224" s="54">
        <f ca="1">COUNTIFS(N:N,R221,O:O,S221,I:I,"〇",L:L,"&lt;&gt;"&amp;"緊急")</f>
        <v>0</v>
      </c>
      <c r="U224" s="78" t="s">
        <v>15</v>
      </c>
      <c r="V224" s="8" t="s">
        <v>36</v>
      </c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6">
        <f ca="1">R224</f>
        <v>0</v>
      </c>
      <c r="BC224" s="79">
        <f ca="1">IFERROR(R225/R224,0)</f>
        <v>0</v>
      </c>
      <c r="BD224" s="80" t="str">
        <f ca="1">R226</f>
        <v>対象外</v>
      </c>
      <c r="BE224" s="98"/>
      <c r="BF224" s="83"/>
      <c r="BG224" s="81" t="s">
        <v>37</v>
      </c>
    </row>
    <row r="225" spans="1:59" ht="20.25" customHeight="1" thickBot="1" x14ac:dyDescent="0.45">
      <c r="A225" s="1">
        <f t="shared" si="69"/>
        <v>7</v>
      </c>
      <c r="B225" s="1">
        <f t="shared" si="70"/>
        <v>26</v>
      </c>
      <c r="E225" s="39" t="str" cm="1">
        <f t="array" aca="1" ref="E225" ca="1">IF(INDIRECT(VLOOKUP(B225,B$14:C$44,2,FALSE)&amp;(9*A225+6))="","",
INDIRECT(VLOOKUP(B225,B$14:C$44,2,FALSE)&amp;(9*A225+6)))</f>
        <v/>
      </c>
      <c r="F225" s="39" t="str">
        <f t="shared" ca="1" si="64"/>
        <v/>
      </c>
      <c r="G225" s="48" t="str" cm="1">
        <f t="array" aca="1" ref="G225" ca="1">IF(F225="","",
IF(INDIRECT(VLOOKUP(B225,B$14:C$44,2,FALSE)&amp;(9*A225+8))="","",
INDIRECT(VLOOKUP(B225,B$14:C$44,2,FALSE)&amp;(9*A225+8))))</f>
        <v/>
      </c>
      <c r="H225" s="48" t="str" cm="1">
        <f t="array" aca="1" ref="H225" ca="1">IF(F225="","",
IF(INDIRECT(VLOOKUP(B225,B$14:C$44,2,FALSE)&amp;(9*A225+9))="","",
INDIRECT(VLOOKUP(B225,B$14:C$44,2,FALSE)&amp;(9*A225+9))))</f>
        <v/>
      </c>
      <c r="I225" s="43" t="str" cm="1">
        <f t="array" aca="1" ref="I225" ca="1">IF(F225="","",
IF(INDIRECT(VLOOKUP(B225,B$14:C$44,2,FALSE)&amp;(9*A225+10))="","",
INDIRECT(VLOOKUP(B225,B$14:C$44,2,FALSE)&amp;(9*A225+10))))</f>
        <v/>
      </c>
      <c r="J225" s="43" t="str" cm="1">
        <f t="array" aca="1" ref="J225" ca="1">IF(F225="","",
IF(INDIRECT(VLOOKUP(B225,B$14:C$44,2,FALSE)&amp;(9*A225+11))="","",
INDIRECT(VLOOKUP(B225,B$14:C$44,2,FALSE)&amp;(9*A225+11))))</f>
        <v/>
      </c>
      <c r="K225" s="46" t="str" cm="1">
        <f t="array" aca="1" ref="K225" ca="1">IF(F225="","",
IF(AND(OR(F225="土",F225="日"),J225="●"),"指定",
IF(INDIRECT(VLOOKUP(B225,B$14:C$44,2,FALSE)&amp;(9*A225+12))="","",
INDIRECT(VLOOKUP(B225,B$14:C$44,2,FALSE)&amp;(9*A225+12)))))</f>
        <v/>
      </c>
      <c r="L225" s="42" t="str">
        <f t="shared" ca="1" si="67"/>
        <v/>
      </c>
      <c r="M225" s="60" t="str">
        <f t="shared" ca="1" si="68"/>
        <v/>
      </c>
      <c r="N225" s="1" t="str">
        <f t="shared" ca="1" si="65"/>
        <v/>
      </c>
      <c r="O225" s="1" t="str">
        <f t="shared" ca="1" si="66"/>
        <v/>
      </c>
      <c r="Q225" s="28" t="s">
        <v>24</v>
      </c>
      <c r="R225" s="28">
        <f ca="1">COUNTIFS(N:N,R221,O:O,S221,H:H,"●")+COUNTIFS(N:N,R221,O:O,S221,H:H,"〇")</f>
        <v>0</v>
      </c>
      <c r="S225" s="28">
        <f ca="1">COUNTIFS(N:N,R221,O:O,S221,J:J,"●",L:L,"&lt;&gt;"&amp;"緊急")</f>
        <v>0</v>
      </c>
      <c r="U225" s="69"/>
      <c r="V225" s="3" t="s">
        <v>38</v>
      </c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5"/>
      <c r="BB225" s="3">
        <f ca="1">R225</f>
        <v>0</v>
      </c>
      <c r="BC225" s="71"/>
      <c r="BD225" s="73"/>
      <c r="BE225" s="99"/>
      <c r="BF225" s="84"/>
      <c r="BG225" s="82"/>
    </row>
    <row r="226" spans="1:59" ht="20.25" customHeight="1" thickTop="1" x14ac:dyDescent="0.4">
      <c r="A226" s="1">
        <f t="shared" si="69"/>
        <v>7</v>
      </c>
      <c r="B226" s="1">
        <f t="shared" si="70"/>
        <v>27</v>
      </c>
      <c r="E226" s="39" t="str" cm="1">
        <f t="array" aca="1" ref="E226" ca="1">IF(INDIRECT(VLOOKUP(B226,B$14:C$44,2,FALSE)&amp;(9*A226+6))="","",
INDIRECT(VLOOKUP(B226,B$14:C$44,2,FALSE)&amp;(9*A226+6)))</f>
        <v/>
      </c>
      <c r="F226" s="39" t="str">
        <f t="shared" ca="1" si="64"/>
        <v/>
      </c>
      <c r="G226" s="48" t="str" cm="1">
        <f t="array" aca="1" ref="G226" ca="1">IF(F226="","",
IF(INDIRECT(VLOOKUP(B226,B$14:C$44,2,FALSE)&amp;(9*A226+8))="","",
INDIRECT(VLOOKUP(B226,B$14:C$44,2,FALSE)&amp;(9*A226+8))))</f>
        <v/>
      </c>
      <c r="H226" s="48" t="str" cm="1">
        <f t="array" aca="1" ref="H226" ca="1">IF(F226="","",
IF(INDIRECT(VLOOKUP(B226,B$14:C$44,2,FALSE)&amp;(9*A226+9))="","",
INDIRECT(VLOOKUP(B226,B$14:C$44,2,FALSE)&amp;(9*A226+9))))</f>
        <v/>
      </c>
      <c r="I226" s="43" t="str" cm="1">
        <f t="array" aca="1" ref="I226" ca="1">IF(F226="","",
IF(INDIRECT(VLOOKUP(B226,B$14:C$44,2,FALSE)&amp;(9*A226+10))="","",
INDIRECT(VLOOKUP(B226,B$14:C$44,2,FALSE)&amp;(9*A226+10))))</f>
        <v/>
      </c>
      <c r="J226" s="43" t="str" cm="1">
        <f t="array" aca="1" ref="J226" ca="1">IF(F226="","",
IF(INDIRECT(VLOOKUP(B226,B$14:C$44,2,FALSE)&amp;(9*A226+11))="","",
INDIRECT(VLOOKUP(B226,B$14:C$44,2,FALSE)&amp;(9*A226+11))))</f>
        <v/>
      </c>
      <c r="K226" s="46" t="str" cm="1">
        <f t="array" aca="1" ref="K226" ca="1">IF(F226="","",
IF(AND(OR(F226="土",F226="日"),J226="●"),"指定",
IF(INDIRECT(VLOOKUP(B226,B$14:C$44,2,FALSE)&amp;(9*A226+12))="","",
INDIRECT(VLOOKUP(B226,B$14:C$44,2,FALSE)&amp;(9*A226+12)))))</f>
        <v/>
      </c>
      <c r="L226" s="42" t="str">
        <f t="shared" ca="1" si="67"/>
        <v/>
      </c>
      <c r="M226" s="60" t="str">
        <f t="shared" ca="1" si="68"/>
        <v/>
      </c>
      <c r="N226" s="1" t="str">
        <f t="shared" ca="1" si="65"/>
        <v/>
      </c>
      <c r="O226" s="1" t="str">
        <f t="shared" ca="1" si="66"/>
        <v/>
      </c>
      <c r="Q226" s="28" t="s">
        <v>3</v>
      </c>
      <c r="R226" s="30" t="str">
        <f ca="1">IF(AND(R224=0,R225=0),"対象外",
IF(R223=0,"対象外",
IF(AND(R223/R224&lt;0.285,R225&gt;=R223),"〇",
IF(R225/R224&gt;=0.285,"〇",
"×"))))</f>
        <v>対象外</v>
      </c>
      <c r="S226" s="30" t="str">
        <f ca="1">IF(AND(S224=0,S225=0),"対象外",
IF(S223=0,"対象外",
IF(AND(S223/S224&lt;0.285,S225&gt;=S223),"〇",
IF(S225/S224&gt;=0.285,"〇",
"×"))))</f>
        <v>対象外</v>
      </c>
      <c r="U226" s="68" t="s">
        <v>16</v>
      </c>
      <c r="V226" s="4" t="s">
        <v>36</v>
      </c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52">
        <f ca="1">S224</f>
        <v>0</v>
      </c>
      <c r="BC226" s="70">
        <f ca="1">IFERROR(S225/S224,0)</f>
        <v>0</v>
      </c>
      <c r="BD226" s="72" t="str">
        <f ca="1">S226</f>
        <v>対象外</v>
      </c>
      <c r="BE226" s="100" t="str">
        <f ca="1">S228</f>
        <v>対象外</v>
      </c>
      <c r="BF226" s="85" t="str">
        <f ca="1">S227</f>
        <v>－</v>
      </c>
      <c r="BG226" s="74" t="s">
        <v>39</v>
      </c>
    </row>
    <row r="227" spans="1:59" ht="20.25" customHeight="1" thickBot="1" x14ac:dyDescent="0.45">
      <c r="A227" s="1">
        <f t="shared" si="69"/>
        <v>7</v>
      </c>
      <c r="B227" s="1">
        <f t="shared" si="70"/>
        <v>28</v>
      </c>
      <c r="E227" s="39" t="str" cm="1">
        <f t="array" aca="1" ref="E227" ca="1">IF(INDIRECT(VLOOKUP(B227,B$14:C$44,2,FALSE)&amp;(9*A227+6))="","",
INDIRECT(VLOOKUP(B227,B$14:C$44,2,FALSE)&amp;(9*A227+6)))</f>
        <v/>
      </c>
      <c r="F227" s="39" t="str">
        <f t="shared" ca="1" si="64"/>
        <v/>
      </c>
      <c r="G227" s="48" t="str" cm="1">
        <f t="array" aca="1" ref="G227" ca="1">IF(F227="","",
IF(INDIRECT(VLOOKUP(B227,B$14:C$44,2,FALSE)&amp;(9*A227+8))="","",
INDIRECT(VLOOKUP(B227,B$14:C$44,2,FALSE)&amp;(9*A227+8))))</f>
        <v/>
      </c>
      <c r="H227" s="48" t="str" cm="1">
        <f t="array" aca="1" ref="H227" ca="1">IF(F227="","",
IF(INDIRECT(VLOOKUP(B227,B$14:C$44,2,FALSE)&amp;(9*A227+9))="","",
INDIRECT(VLOOKUP(B227,B$14:C$44,2,FALSE)&amp;(9*A227+9))))</f>
        <v/>
      </c>
      <c r="I227" s="43" t="str" cm="1">
        <f t="array" aca="1" ref="I227" ca="1">IF(F227="","",
IF(INDIRECT(VLOOKUP(B227,B$14:C$44,2,FALSE)&amp;(9*A227+10))="","",
INDIRECT(VLOOKUP(B227,B$14:C$44,2,FALSE)&amp;(9*A227+10))))</f>
        <v/>
      </c>
      <c r="J227" s="43" t="str" cm="1">
        <f t="array" aca="1" ref="J227" ca="1">IF(F227="","",
IF(INDIRECT(VLOOKUP(B227,B$14:C$44,2,FALSE)&amp;(9*A227+11))="","",
INDIRECT(VLOOKUP(B227,B$14:C$44,2,FALSE)&amp;(9*A227+11))))</f>
        <v/>
      </c>
      <c r="K227" s="46" t="str" cm="1">
        <f t="array" aca="1" ref="K227" ca="1">IF(F227="","",
IF(AND(OR(F227="土",F227="日"),J227="●"),"指定",
IF(INDIRECT(VLOOKUP(B227,B$14:C$44,2,FALSE)&amp;(9*A227+12))="","",
INDIRECT(VLOOKUP(B227,B$14:C$44,2,FALSE)&amp;(9*A227+12)))))</f>
        <v/>
      </c>
      <c r="L227" s="42" t="str">
        <f t="shared" ca="1" si="67"/>
        <v/>
      </c>
      <c r="M227" s="60" t="str">
        <f t="shared" ca="1" si="68"/>
        <v/>
      </c>
      <c r="N227" s="1" t="str">
        <f t="shared" ca="1" si="65"/>
        <v/>
      </c>
      <c r="O227" s="1" t="str">
        <f t="shared" ca="1" si="66"/>
        <v/>
      </c>
      <c r="Q227" s="28" t="s">
        <v>40</v>
      </c>
      <c r="R227" s="30"/>
      <c r="S227" s="30" t="str">
        <f ca="1">IF(S226="対象外","－",
IF(S226="×","×",
IF(COUNTIFS(N:N,R221,O:O,S221,F:F,"土",I:I,"〇")+COUNTIFS(N:N,R221,O:O,S221,F:F,"日",I:I,"〇")=COUNTIFS(N:N,R221,O:O,S221,F:F,"土",I:I,"〇",J:J,"●",K:K,"&lt;&gt;"&amp;"事前")+COUNTIFS(N:N,R221,O:O,S221,F:F,"日",I:I,"〇",J:J,"●",K:K,"&lt;&gt;"&amp;"事前")+COUNTIFS(N:N,R221,O:O,S221,F:F,"土",I:I,"〇",J:J,"",K:K,"事前",M:M,"適")+COUNTIFS(N:N,R221,O:O,S221,F:F,"日",I:I,"〇",J:J,"",K:K,"事前",M:M,"適"),"〇",
"×")))</f>
        <v>－</v>
      </c>
      <c r="U227" s="69"/>
      <c r="V227" s="3" t="s">
        <v>38</v>
      </c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5"/>
      <c r="BB227" s="3">
        <f ca="1">S225</f>
        <v>0</v>
      </c>
      <c r="BC227" s="71"/>
      <c r="BD227" s="73"/>
      <c r="BE227" s="101"/>
      <c r="BF227" s="86"/>
      <c r="BG227" s="75"/>
    </row>
    <row r="228" spans="1:59" ht="42" customHeight="1" thickTop="1" thickBot="1" x14ac:dyDescent="0.45">
      <c r="A228" s="1">
        <f t="shared" si="69"/>
        <v>7</v>
      </c>
      <c r="B228" s="1">
        <f t="shared" si="70"/>
        <v>29</v>
      </c>
      <c r="E228" s="39" t="str" cm="1">
        <f t="array" aca="1" ref="E228" ca="1">IF(INDIRECT(VLOOKUP(B228,B$14:C$44,2,FALSE)&amp;(9*A228+6))="","",
INDIRECT(VLOOKUP(B228,B$14:C$44,2,FALSE)&amp;(9*A228+6)))</f>
        <v/>
      </c>
      <c r="F228" s="39" t="str">
        <f t="shared" ca="1" si="64"/>
        <v/>
      </c>
      <c r="G228" s="48" t="str" cm="1">
        <f t="array" aca="1" ref="G228" ca="1">IF(F228="","",
IF(INDIRECT(VLOOKUP(B228,B$14:C$44,2,FALSE)&amp;(9*A228+8))="","",
INDIRECT(VLOOKUP(B228,B$14:C$44,2,FALSE)&amp;(9*A228+8))))</f>
        <v/>
      </c>
      <c r="H228" s="48" t="str" cm="1">
        <f t="array" aca="1" ref="H228" ca="1">IF(F228="","",
IF(INDIRECT(VLOOKUP(B228,B$14:C$44,2,FALSE)&amp;(9*A228+9))="","",
INDIRECT(VLOOKUP(B228,B$14:C$44,2,FALSE)&amp;(9*A228+9))))</f>
        <v/>
      </c>
      <c r="I228" s="43" t="str" cm="1">
        <f t="array" aca="1" ref="I228" ca="1">IF(F228="","",
IF(INDIRECT(VLOOKUP(B228,B$14:C$44,2,FALSE)&amp;(9*A228+10))="","",
INDIRECT(VLOOKUP(B228,B$14:C$44,2,FALSE)&amp;(9*A228+10))))</f>
        <v/>
      </c>
      <c r="J228" s="43" t="str" cm="1">
        <f t="array" aca="1" ref="J228" ca="1">IF(F228="","",
IF(INDIRECT(VLOOKUP(B228,B$14:C$44,2,FALSE)&amp;(9*A228+11))="","",
INDIRECT(VLOOKUP(B228,B$14:C$44,2,FALSE)&amp;(9*A228+11))))</f>
        <v/>
      </c>
      <c r="K228" s="46" t="str" cm="1">
        <f t="array" aca="1" ref="K228" ca="1">IF(F228="","",
IF(AND(OR(F228="土",F228="日"),J228="●"),"指定",
IF(INDIRECT(VLOOKUP(B228,B$14:C$44,2,FALSE)&amp;(9*A228+12))="","",
INDIRECT(VLOOKUP(B228,B$14:C$44,2,FALSE)&amp;(9*A228+12)))))</f>
        <v/>
      </c>
      <c r="L228" s="42" t="str">
        <f t="shared" ca="1" si="67"/>
        <v/>
      </c>
      <c r="M228" s="60" t="str">
        <f t="shared" ca="1" si="68"/>
        <v/>
      </c>
      <c r="N228" s="1" t="str">
        <f t="shared" ca="1" si="65"/>
        <v/>
      </c>
      <c r="O228" s="1" t="str">
        <f t="shared" ca="1" si="66"/>
        <v/>
      </c>
      <c r="Q228" s="31" t="s">
        <v>41</v>
      </c>
      <c r="S228" s="51" t="str">
        <f ca="1">IF(S226="対象外","対象外",S227)</f>
        <v>対象外</v>
      </c>
      <c r="U228" s="13" t="s">
        <v>25</v>
      </c>
      <c r="V228" s="10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32"/>
      <c r="BB228" s="14"/>
      <c r="BC228" s="15"/>
      <c r="BD228" s="15"/>
      <c r="BE228" s="15"/>
      <c r="BF228" s="16"/>
      <c r="BG228" s="53" t="s">
        <v>42</v>
      </c>
    </row>
    <row r="229" spans="1:59" ht="20.25" customHeight="1" x14ac:dyDescent="0.4">
      <c r="A229" s="1">
        <f t="shared" si="69"/>
        <v>7</v>
      </c>
      <c r="B229" s="1">
        <f t="shared" si="70"/>
        <v>30</v>
      </c>
      <c r="E229" s="39" t="str" cm="1">
        <f t="array" aca="1" ref="E229" ca="1">IF(INDIRECT(VLOOKUP(B229,B$14:C$44,2,FALSE)&amp;(9*A229+6))="","",
INDIRECT(VLOOKUP(B229,B$14:C$44,2,FALSE)&amp;(9*A229+6)))</f>
        <v/>
      </c>
      <c r="F229" s="39" t="str">
        <f t="shared" ca="1" si="64"/>
        <v/>
      </c>
      <c r="G229" s="48" t="str" cm="1">
        <f t="array" aca="1" ref="G229" ca="1">IF(F229="","",
IF(INDIRECT(VLOOKUP(B229,B$14:C$44,2,FALSE)&amp;(9*A229+8))="","",
INDIRECT(VLOOKUP(B229,B$14:C$44,2,FALSE)&amp;(9*A229+8))))</f>
        <v/>
      </c>
      <c r="H229" s="48" t="str" cm="1">
        <f t="array" aca="1" ref="H229" ca="1">IF(F229="","",
IF(INDIRECT(VLOOKUP(B229,B$14:C$44,2,FALSE)&amp;(9*A229+9))="","",
INDIRECT(VLOOKUP(B229,B$14:C$44,2,FALSE)&amp;(9*A229+9))))</f>
        <v/>
      </c>
      <c r="I229" s="43" t="str" cm="1">
        <f t="array" aca="1" ref="I229" ca="1">IF(F229="","",
IF(INDIRECT(VLOOKUP(B229,B$14:C$44,2,FALSE)&amp;(9*A229+10))="","",
INDIRECT(VLOOKUP(B229,B$14:C$44,2,FALSE)&amp;(9*A229+10))))</f>
        <v/>
      </c>
      <c r="J229" s="43" t="str" cm="1">
        <f t="array" aca="1" ref="J229" ca="1">IF(F229="","",
IF(INDIRECT(VLOOKUP(B229,B$14:C$44,2,FALSE)&amp;(9*A229+11))="","",
INDIRECT(VLOOKUP(B229,B$14:C$44,2,FALSE)&amp;(9*A229+11))))</f>
        <v/>
      </c>
      <c r="K229" s="46" t="str" cm="1">
        <f t="array" aca="1" ref="K229" ca="1">IF(F229="","",
IF(AND(OR(F229="土",F229="日"),J229="●"),"指定",
IF(INDIRECT(VLOOKUP(B229,B$14:C$44,2,FALSE)&amp;(9*A229+12))="","",
INDIRECT(VLOOKUP(B229,B$14:C$44,2,FALSE)&amp;(9*A229+12)))))</f>
        <v/>
      </c>
      <c r="L229" s="42" t="str">
        <f t="shared" ca="1" si="67"/>
        <v/>
      </c>
      <c r="M229" s="60" t="str">
        <f t="shared" ca="1" si="68"/>
        <v/>
      </c>
      <c r="N229" s="1" t="str">
        <f t="shared" ca="1" si="65"/>
        <v/>
      </c>
      <c r="O229" s="1" t="str">
        <f t="shared" ca="1" si="66"/>
        <v/>
      </c>
    </row>
    <row r="230" spans="1:59" ht="20.25" customHeight="1" thickBot="1" x14ac:dyDescent="0.45">
      <c r="A230" s="1">
        <f t="shared" si="69"/>
        <v>7</v>
      </c>
      <c r="B230" s="1">
        <f t="shared" si="70"/>
        <v>31</v>
      </c>
      <c r="E230" s="39" t="str" cm="1">
        <f t="array" aca="1" ref="E230" ca="1">IF(INDIRECT(VLOOKUP(B230,B$14:C$44,2,FALSE)&amp;(9*A230+6))="","",
INDIRECT(VLOOKUP(B230,B$14:C$44,2,FALSE)&amp;(9*A230+6)))</f>
        <v/>
      </c>
      <c r="F230" s="39" t="str">
        <f t="shared" ca="1" si="64"/>
        <v/>
      </c>
      <c r="G230" s="48" t="str" cm="1">
        <f t="array" aca="1" ref="G230" ca="1">IF(F230="","",
IF(INDIRECT(VLOOKUP(B230,B$14:C$44,2,FALSE)&amp;(9*A230+8))="","",
INDIRECT(VLOOKUP(B230,B$14:C$44,2,FALSE)&amp;(9*A230+8))))</f>
        <v/>
      </c>
      <c r="H230" s="48" t="str" cm="1">
        <f t="array" aca="1" ref="H230" ca="1">IF(F230="","",
IF(INDIRECT(VLOOKUP(B230,B$14:C$44,2,FALSE)&amp;(9*A230+9))="","",
INDIRECT(VLOOKUP(B230,B$14:C$44,2,FALSE)&amp;(9*A230+9))))</f>
        <v/>
      </c>
      <c r="I230" s="43" t="str" cm="1">
        <f t="array" aca="1" ref="I230" ca="1">IF(F230="","",
IF(INDIRECT(VLOOKUP(B230,B$14:C$44,2,FALSE)&amp;(9*A230+10))="","",
INDIRECT(VLOOKUP(B230,B$14:C$44,2,FALSE)&amp;(9*A230+10))))</f>
        <v/>
      </c>
      <c r="J230" s="43" t="str" cm="1">
        <f t="array" aca="1" ref="J230" ca="1">IF(F230="","",
IF(INDIRECT(VLOOKUP(B230,B$14:C$44,2,FALSE)&amp;(9*A230+11))="","",
INDIRECT(VLOOKUP(B230,B$14:C$44,2,FALSE)&amp;(9*A230+11))))</f>
        <v/>
      </c>
      <c r="K230" s="46" t="str" cm="1">
        <f t="array" aca="1" ref="K230" ca="1">IF(F230="","",
IF(AND(OR(F230="土",F230="日"),J230="●"),"指定",
IF(INDIRECT(VLOOKUP(B230,B$14:C$44,2,FALSE)&amp;(9*A230+12))="","",
INDIRECT(VLOOKUP(B230,B$14:C$44,2,FALSE)&amp;(9*A230+12)))))</f>
        <v/>
      </c>
      <c r="L230" s="42" t="str">
        <f t="shared" ca="1" si="67"/>
        <v/>
      </c>
      <c r="M230" s="60" t="str">
        <f t="shared" ca="1" si="68"/>
        <v/>
      </c>
      <c r="N230" s="1" t="str">
        <f t="shared" ca="1" si="65"/>
        <v/>
      </c>
      <c r="O230" s="1" t="str">
        <f t="shared" ca="1" si="66"/>
        <v/>
      </c>
      <c r="Q230" s="28" t="s">
        <v>30</v>
      </c>
      <c r="R230" s="28" t="str">
        <f>IF(R221="","",
IF(S230=1,R221+1,R221))</f>
        <v/>
      </c>
      <c r="S230" s="51" t="str">
        <f>IF(S221="","",
IF(S221=12,1,S221+1))</f>
        <v/>
      </c>
      <c r="U230" s="38" t="str">
        <f>IF(R230="","",
DATE(R230,S230,1))</f>
        <v/>
      </c>
      <c r="W230" s="2"/>
    </row>
    <row r="231" spans="1:59" ht="20.25" customHeight="1" x14ac:dyDescent="0.4">
      <c r="A231" s="1">
        <f t="shared" si="69"/>
        <v>8</v>
      </c>
      <c r="B231" s="1">
        <f t="shared" si="70"/>
        <v>1</v>
      </c>
      <c r="E231" s="39" t="str" cm="1">
        <f t="array" aca="1" ref="E231" ca="1">IF(INDIRECT(VLOOKUP(B231,B$14:C$44,2,FALSE)&amp;(9*A231+6))="","",
INDIRECT(VLOOKUP(B231,B$14:C$44,2,FALSE)&amp;(9*A231+6)))</f>
        <v/>
      </c>
      <c r="F231" s="39" t="str">
        <f t="shared" ca="1" si="64"/>
        <v/>
      </c>
      <c r="G231" s="48" t="str" cm="1">
        <f t="array" aca="1" ref="G231" ca="1">IF(F231="","",
IF(INDIRECT(VLOOKUP(B231,B$14:C$44,2,FALSE)&amp;(9*A231+8))="","",
INDIRECT(VLOOKUP(B231,B$14:C$44,2,FALSE)&amp;(9*A231+8))))</f>
        <v/>
      </c>
      <c r="H231" s="48" t="str" cm="1">
        <f t="array" aca="1" ref="H231" ca="1">IF(F231="","",
IF(INDIRECT(VLOOKUP(B231,B$14:C$44,2,FALSE)&amp;(9*A231+9))="","",
INDIRECT(VLOOKUP(B231,B$14:C$44,2,FALSE)&amp;(9*A231+9))))</f>
        <v/>
      </c>
      <c r="I231" s="43" t="str" cm="1">
        <f t="array" aca="1" ref="I231" ca="1">IF(F231="","",
IF(INDIRECT(VLOOKUP(B231,B$14:C$44,2,FALSE)&amp;(9*A231+10))="","",
INDIRECT(VLOOKUP(B231,B$14:C$44,2,FALSE)&amp;(9*A231+10))))</f>
        <v/>
      </c>
      <c r="J231" s="43" t="str" cm="1">
        <f t="array" aca="1" ref="J231" ca="1">IF(F231="","",
IF(INDIRECT(VLOOKUP(B231,B$14:C$44,2,FALSE)&amp;(9*A231+11))="","",
INDIRECT(VLOOKUP(B231,B$14:C$44,2,FALSE)&amp;(9*A231+11))))</f>
        <v/>
      </c>
      <c r="K231" s="46" t="str" cm="1">
        <f t="array" aca="1" ref="K231" ca="1">IF(F231="","",
IF(AND(OR(F231="土",F231="日"),J231="●"),"指定",
IF(INDIRECT(VLOOKUP(B231,B$14:C$44,2,FALSE)&amp;(9*A231+12))="","",
INDIRECT(VLOOKUP(B231,B$14:C$44,2,FALSE)&amp;(9*A231+12)))))</f>
        <v/>
      </c>
      <c r="L231" s="42" t="str">
        <f t="shared" ca="1" si="67"/>
        <v/>
      </c>
      <c r="M231" s="60" t="str">
        <f t="shared" ca="1" si="68"/>
        <v/>
      </c>
      <c r="N231" s="1" t="str">
        <f t="shared" ca="1" si="65"/>
        <v/>
      </c>
      <c r="O231" s="1" t="str">
        <f t="shared" ca="1" si="66"/>
        <v/>
      </c>
      <c r="U231" s="87"/>
      <c r="V231" s="88"/>
      <c r="W231" s="6" t="str">
        <f>IF($R230="","",DATE($R230,$S230,1))</f>
        <v/>
      </c>
      <c r="X231" s="6" t="str">
        <f>IF($R230="","",DATE($R230,$S230,2))</f>
        <v/>
      </c>
      <c r="Y231" s="6" t="str">
        <f>IF($R230="","",DATE($R230,$S230,3))</f>
        <v/>
      </c>
      <c r="Z231" s="6" t="str">
        <f>IF($R230="","",DATE($R230,$S230,4))</f>
        <v/>
      </c>
      <c r="AA231" s="6" t="str">
        <f>IF($R230="","",DATE($R230,$S230,5))</f>
        <v/>
      </c>
      <c r="AB231" s="6" t="str">
        <f>IF($R230="","",DATE($R230,$S230,6))</f>
        <v/>
      </c>
      <c r="AC231" s="6" t="str">
        <f>IF($R230="","",DATE($R230,$S230,7))</f>
        <v/>
      </c>
      <c r="AD231" s="6" t="str">
        <f>IF($R230="","",DATE($R230,$S230,8))</f>
        <v/>
      </c>
      <c r="AE231" s="6" t="str">
        <f>IF($R230="","",DATE($R230,$S230,9))</f>
        <v/>
      </c>
      <c r="AF231" s="6" t="str">
        <f>IF($R230="","",DATE($R230,$S230,10))</f>
        <v/>
      </c>
      <c r="AG231" s="6" t="str">
        <f>IF($R230="","",DATE($R230,$S230,11))</f>
        <v/>
      </c>
      <c r="AH231" s="6" t="str">
        <f>IF($R230="","",DATE($R230,$S230,12))</f>
        <v/>
      </c>
      <c r="AI231" s="6" t="str">
        <f>IF($R230="","",DATE($R230,$S230,13))</f>
        <v/>
      </c>
      <c r="AJ231" s="6" t="str">
        <f>IF($R230="","",DATE($R230,$S230,14))</f>
        <v/>
      </c>
      <c r="AK231" s="6" t="str">
        <f>IF($R230="","",DATE($R230,$S230,15))</f>
        <v/>
      </c>
      <c r="AL231" s="6" t="str">
        <f>IF($R230="","",DATE($R230,$S230,16))</f>
        <v/>
      </c>
      <c r="AM231" s="6" t="str">
        <f>IF($R230="","",DATE($R230,$S230,17))</f>
        <v/>
      </c>
      <c r="AN231" s="6" t="str">
        <f>IF($R230="","",DATE($R230,$S230,18))</f>
        <v/>
      </c>
      <c r="AO231" s="6" t="str">
        <f>IF($R230="","",DATE($R230,$S230,19))</f>
        <v/>
      </c>
      <c r="AP231" s="6" t="str">
        <f>IF($R230="","",DATE($R230,$S230,20))</f>
        <v/>
      </c>
      <c r="AQ231" s="6" t="str">
        <f>IF($R230="","",DATE($R230,$S230,21))</f>
        <v/>
      </c>
      <c r="AR231" s="6" t="str">
        <f>IF($R230="","",DATE($R230,$S230,22))</f>
        <v/>
      </c>
      <c r="AS231" s="6" t="str">
        <f>IF($R230="","",DATE($R230,$S230,23))</f>
        <v/>
      </c>
      <c r="AT231" s="6" t="str">
        <f>IF($R230="","",DATE($R230,$S230,24))</f>
        <v/>
      </c>
      <c r="AU231" s="6" t="str">
        <f>IF($R230="","",DATE($R230,$S230,25))</f>
        <v/>
      </c>
      <c r="AV231" s="6" t="str">
        <f>IF($R230="","",DATE($R230,$S230,26))</f>
        <v/>
      </c>
      <c r="AW231" s="6" t="str">
        <f>IF($R230="","",DATE($R230,$S230,27))</f>
        <v/>
      </c>
      <c r="AX231" s="6" t="str">
        <f>IF($R230="","",DATE($R230,$S230,28))</f>
        <v/>
      </c>
      <c r="AY231" s="6" t="str">
        <f>IF($R230="","",IF(MONTH(DATE($R230,$S230,29))=$S230,DATE($R230,$S230,29),""))</f>
        <v/>
      </c>
      <c r="AZ231" s="6" t="str">
        <f>IF($R230="","",IF(MONTH(DATE($R230,$S230,30))=$S230,DATE($R230,$S230,30),""))</f>
        <v/>
      </c>
      <c r="BA231" s="6" t="str">
        <f>IF($R230="","",IF(MONTH(DATE($R230,$S230,31))=$S230,DATE($R230,$S230,31),""))</f>
        <v/>
      </c>
      <c r="BB231" s="91" t="s">
        <v>19</v>
      </c>
      <c r="BC231" s="91" t="s">
        <v>31</v>
      </c>
      <c r="BD231" s="93" t="s">
        <v>32</v>
      </c>
      <c r="BE231" s="96" t="s">
        <v>33</v>
      </c>
      <c r="BF231" s="94" t="s">
        <v>34</v>
      </c>
      <c r="BG231" s="76" t="s">
        <v>25</v>
      </c>
    </row>
    <row r="232" spans="1:59" ht="20.25" customHeight="1" thickBot="1" x14ac:dyDescent="0.45">
      <c r="A232" s="1">
        <f t="shared" si="69"/>
        <v>8</v>
      </c>
      <c r="B232" s="1">
        <f t="shared" si="70"/>
        <v>2</v>
      </c>
      <c r="E232" s="39" t="str" cm="1">
        <f t="array" aca="1" ref="E232" ca="1">IF(INDIRECT(VLOOKUP(B232,B$14:C$44,2,FALSE)&amp;(9*A232+6))="","",
INDIRECT(VLOOKUP(B232,B$14:C$44,2,FALSE)&amp;(9*A232+6)))</f>
        <v/>
      </c>
      <c r="F232" s="39" t="str">
        <f t="shared" ca="1" si="64"/>
        <v/>
      </c>
      <c r="G232" s="48" t="str" cm="1">
        <f t="array" aca="1" ref="G232" ca="1">IF(F232="","",
IF(INDIRECT(VLOOKUP(B232,B$14:C$44,2,FALSE)&amp;(9*A232+8))="","",
INDIRECT(VLOOKUP(B232,B$14:C$44,2,FALSE)&amp;(9*A232+8))))</f>
        <v/>
      </c>
      <c r="H232" s="48" t="str" cm="1">
        <f t="array" aca="1" ref="H232" ca="1">IF(F232="","",
IF(INDIRECT(VLOOKUP(B232,B$14:C$44,2,FALSE)&amp;(9*A232+9))="","",
INDIRECT(VLOOKUP(B232,B$14:C$44,2,FALSE)&amp;(9*A232+9))))</f>
        <v/>
      </c>
      <c r="I232" s="43" t="str" cm="1">
        <f t="array" aca="1" ref="I232" ca="1">IF(F232="","",
IF(INDIRECT(VLOOKUP(B232,B$14:C$44,2,FALSE)&amp;(9*A232+10))="","",
INDIRECT(VLOOKUP(B232,B$14:C$44,2,FALSE)&amp;(9*A232+10))))</f>
        <v/>
      </c>
      <c r="J232" s="43" t="str" cm="1">
        <f t="array" aca="1" ref="J232" ca="1">IF(F232="","",
IF(INDIRECT(VLOOKUP(B232,B$14:C$44,2,FALSE)&amp;(9*A232+11))="","",
INDIRECT(VLOOKUP(B232,B$14:C$44,2,FALSE)&amp;(9*A232+11))))</f>
        <v/>
      </c>
      <c r="K232" s="46" t="str" cm="1">
        <f t="array" aca="1" ref="K232" ca="1">IF(F232="","",
IF(AND(OR(F232="土",F232="日"),J232="●"),"指定",
IF(INDIRECT(VLOOKUP(B232,B$14:C$44,2,FALSE)&amp;(9*A232+12))="","",
INDIRECT(VLOOKUP(B232,B$14:C$44,2,FALSE)&amp;(9*A232+12)))))</f>
        <v/>
      </c>
      <c r="L232" s="42" t="str">
        <f t="shared" ca="1" si="67"/>
        <v/>
      </c>
      <c r="M232" s="60" t="str">
        <f t="shared" ca="1" si="68"/>
        <v/>
      </c>
      <c r="N232" s="1" t="str">
        <f t="shared" ca="1" si="65"/>
        <v/>
      </c>
      <c r="O232" s="1" t="str">
        <f t="shared" ca="1" si="66"/>
        <v/>
      </c>
      <c r="Q232" s="28" t="s">
        <v>35</v>
      </c>
      <c r="R232" s="28">
        <f ca="1">COUNTIFS(N:N,R230,O:O,S230,F:F,"土",G:G,"〇")+COUNTIFS(N:N,R230,O:O,S230,F:F,"日",G:G,"〇")</f>
        <v>0</v>
      </c>
      <c r="S232" s="28">
        <f ca="1">COUNTIFS(N:N,R230,O:O,S230,F:F,"土",I:I,"〇",L:L,"&lt;&gt;"&amp;"緊急")+COUNTIFS(N:N,R230,O:O,S230,F:F,"日",I:I,"〇",L:L,"&lt;&gt;"&amp;"緊急")</f>
        <v>0</v>
      </c>
      <c r="U232" s="89"/>
      <c r="V232" s="90"/>
      <c r="W232" s="9" t="str">
        <f>IFERROR(IF(WEEKDAY(W231,1)=1,"日",IF(WEEKDAY(W231,1)=2,"月",IF(WEEKDAY(W231,1)=3,"火",IF(WEEKDAY(W231,1)=4,"水",IF(WEEKDAY(W231,1)=5,"木",IF(WEEKDAY(W231,1)=6,"金","土")))))),"")</f>
        <v/>
      </c>
      <c r="X232" s="9" t="str">
        <f t="shared" ref="X232:AD232" si="75">IFERROR(IF(WEEKDAY(X231,1)=1,"日",IF(WEEKDAY(X231,1)=2,"月",IF(WEEKDAY(X231,1)=3,"火",IF(WEEKDAY(X231,1)=4,"水",IF(WEEKDAY(X231,1)=5,"木",IF(WEEKDAY(X231,1)=6,"金","土")))))),"")</f>
        <v/>
      </c>
      <c r="Y232" s="9" t="str">
        <f t="shared" si="75"/>
        <v/>
      </c>
      <c r="Z232" s="9" t="str">
        <f t="shared" si="75"/>
        <v/>
      </c>
      <c r="AA232" s="9" t="str">
        <f t="shared" si="75"/>
        <v/>
      </c>
      <c r="AB232" s="9" t="str">
        <f t="shared" si="75"/>
        <v/>
      </c>
      <c r="AC232" s="9" t="str">
        <f t="shared" si="75"/>
        <v/>
      </c>
      <c r="AD232" s="9" t="str">
        <f t="shared" si="75"/>
        <v/>
      </c>
      <c r="AE232" s="9" t="str">
        <f>IFERROR(IF(WEEKDAY(AE231,1)=1,"日",IF(WEEKDAY(AE231,1)=2,"月",IF(WEEKDAY(AE231,1)=3,"火",IF(WEEKDAY(AE231,1)=4,"水",IF(WEEKDAY(AE231,1)=5,"木",IF(WEEKDAY(AE231,1)=6,"金","土")))))),"")</f>
        <v/>
      </c>
      <c r="AF232" s="9" t="str">
        <f t="shared" ref="AF232:BA232" si="76">IFERROR(IF(WEEKDAY(AF231,1)=1,"日",IF(WEEKDAY(AF231,1)=2,"月",IF(WEEKDAY(AF231,1)=3,"火",IF(WEEKDAY(AF231,1)=4,"水",IF(WEEKDAY(AF231,1)=5,"木",IF(WEEKDAY(AF231,1)=6,"金","土")))))),"")</f>
        <v/>
      </c>
      <c r="AG232" s="9" t="str">
        <f t="shared" si="76"/>
        <v/>
      </c>
      <c r="AH232" s="9" t="str">
        <f t="shared" si="76"/>
        <v/>
      </c>
      <c r="AI232" s="9" t="str">
        <f t="shared" si="76"/>
        <v/>
      </c>
      <c r="AJ232" s="9" t="str">
        <f t="shared" si="76"/>
        <v/>
      </c>
      <c r="AK232" s="9" t="str">
        <f t="shared" si="76"/>
        <v/>
      </c>
      <c r="AL232" s="9" t="str">
        <f t="shared" si="76"/>
        <v/>
      </c>
      <c r="AM232" s="9" t="str">
        <f t="shared" si="76"/>
        <v/>
      </c>
      <c r="AN232" s="9" t="str">
        <f t="shared" si="76"/>
        <v/>
      </c>
      <c r="AO232" s="9" t="str">
        <f t="shared" si="76"/>
        <v/>
      </c>
      <c r="AP232" s="9" t="str">
        <f t="shared" si="76"/>
        <v/>
      </c>
      <c r="AQ232" s="9" t="str">
        <f t="shared" si="76"/>
        <v/>
      </c>
      <c r="AR232" s="9" t="str">
        <f t="shared" si="76"/>
        <v/>
      </c>
      <c r="AS232" s="9" t="str">
        <f t="shared" si="76"/>
        <v/>
      </c>
      <c r="AT232" s="9" t="str">
        <f t="shared" si="76"/>
        <v/>
      </c>
      <c r="AU232" s="9" t="str">
        <f t="shared" si="76"/>
        <v/>
      </c>
      <c r="AV232" s="9" t="str">
        <f t="shared" si="76"/>
        <v/>
      </c>
      <c r="AW232" s="9" t="str">
        <f t="shared" si="76"/>
        <v/>
      </c>
      <c r="AX232" s="9" t="str">
        <f t="shared" si="76"/>
        <v/>
      </c>
      <c r="AY232" s="9" t="str">
        <f t="shared" si="76"/>
        <v/>
      </c>
      <c r="AZ232" s="9" t="str">
        <f t="shared" si="76"/>
        <v/>
      </c>
      <c r="BA232" s="9" t="str">
        <f t="shared" si="76"/>
        <v/>
      </c>
      <c r="BB232" s="92"/>
      <c r="BC232" s="92"/>
      <c r="BD232" s="92"/>
      <c r="BE232" s="97"/>
      <c r="BF232" s="95"/>
      <c r="BG232" s="77"/>
    </row>
    <row r="233" spans="1:59" ht="20.25" customHeight="1" x14ac:dyDescent="0.4">
      <c r="A233" s="1">
        <f t="shared" si="69"/>
        <v>8</v>
      </c>
      <c r="B233" s="1">
        <f t="shared" si="70"/>
        <v>3</v>
      </c>
      <c r="E233" s="39" t="str" cm="1">
        <f t="array" aca="1" ref="E233" ca="1">IF(INDIRECT(VLOOKUP(B233,B$14:C$44,2,FALSE)&amp;(9*A233+6))="","",
INDIRECT(VLOOKUP(B233,B$14:C$44,2,FALSE)&amp;(9*A233+6)))</f>
        <v/>
      </c>
      <c r="F233" s="39" t="str">
        <f t="shared" ca="1" si="64"/>
        <v/>
      </c>
      <c r="G233" s="48" t="str" cm="1">
        <f t="array" aca="1" ref="G233" ca="1">IF(F233="","",
IF(INDIRECT(VLOOKUP(B233,B$14:C$44,2,FALSE)&amp;(9*A233+8))="","",
INDIRECT(VLOOKUP(B233,B$14:C$44,2,FALSE)&amp;(9*A233+8))))</f>
        <v/>
      </c>
      <c r="H233" s="48" t="str" cm="1">
        <f t="array" aca="1" ref="H233" ca="1">IF(F233="","",
IF(INDIRECT(VLOOKUP(B233,B$14:C$44,2,FALSE)&amp;(9*A233+9))="","",
INDIRECT(VLOOKUP(B233,B$14:C$44,2,FALSE)&amp;(9*A233+9))))</f>
        <v/>
      </c>
      <c r="I233" s="43" t="str" cm="1">
        <f t="array" aca="1" ref="I233" ca="1">IF(F233="","",
IF(INDIRECT(VLOOKUP(B233,B$14:C$44,2,FALSE)&amp;(9*A233+10))="","",
INDIRECT(VLOOKUP(B233,B$14:C$44,2,FALSE)&amp;(9*A233+10))))</f>
        <v/>
      </c>
      <c r="J233" s="43" t="str" cm="1">
        <f t="array" aca="1" ref="J233" ca="1">IF(F233="","",
IF(INDIRECT(VLOOKUP(B233,B$14:C$44,2,FALSE)&amp;(9*A233+11))="","",
INDIRECT(VLOOKUP(B233,B$14:C$44,2,FALSE)&amp;(9*A233+11))))</f>
        <v/>
      </c>
      <c r="K233" s="46" t="str" cm="1">
        <f t="array" aca="1" ref="K233" ca="1">IF(F233="","",
IF(AND(OR(F233="土",F233="日"),J233="●"),"指定",
IF(INDIRECT(VLOOKUP(B233,B$14:C$44,2,FALSE)&amp;(9*A233+12))="","",
INDIRECT(VLOOKUP(B233,B$14:C$44,2,FALSE)&amp;(9*A233+12)))))</f>
        <v/>
      </c>
      <c r="L233" s="42" t="str">
        <f t="shared" ca="1" si="67"/>
        <v/>
      </c>
      <c r="M233" s="60" t="str">
        <f t="shared" ca="1" si="68"/>
        <v/>
      </c>
      <c r="N233" s="1" t="str">
        <f t="shared" ca="1" si="65"/>
        <v/>
      </c>
      <c r="O233" s="1" t="str">
        <f t="shared" ca="1" si="66"/>
        <v/>
      </c>
      <c r="Q233" s="28" t="s">
        <v>23</v>
      </c>
      <c r="R233" s="54">
        <f ca="1">COUNTIFS(N:N,R230,O:O,S230,G:G,"〇")</f>
        <v>0</v>
      </c>
      <c r="S233" s="54">
        <f ca="1">COUNTIFS(N:N,R230,O:O,S230,I:I,"〇",L:L,"&lt;&gt;"&amp;"緊急")</f>
        <v>0</v>
      </c>
      <c r="U233" s="78" t="s">
        <v>15</v>
      </c>
      <c r="V233" s="8" t="s">
        <v>36</v>
      </c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6">
        <f ca="1">R233</f>
        <v>0</v>
      </c>
      <c r="BC233" s="79">
        <f ca="1">IFERROR(R234/R233,0)</f>
        <v>0</v>
      </c>
      <c r="BD233" s="80" t="str">
        <f ca="1">R235</f>
        <v>対象外</v>
      </c>
      <c r="BE233" s="98"/>
      <c r="BF233" s="83"/>
      <c r="BG233" s="81" t="s">
        <v>37</v>
      </c>
    </row>
    <row r="234" spans="1:59" ht="20.25" customHeight="1" thickBot="1" x14ac:dyDescent="0.45">
      <c r="A234" s="1">
        <f t="shared" si="69"/>
        <v>8</v>
      </c>
      <c r="B234" s="1">
        <f t="shared" si="70"/>
        <v>4</v>
      </c>
      <c r="E234" s="39" t="str" cm="1">
        <f t="array" aca="1" ref="E234" ca="1">IF(INDIRECT(VLOOKUP(B234,B$14:C$44,2,FALSE)&amp;(9*A234+6))="","",
INDIRECT(VLOOKUP(B234,B$14:C$44,2,FALSE)&amp;(9*A234+6)))</f>
        <v/>
      </c>
      <c r="F234" s="39" t="str">
        <f t="shared" ca="1" si="64"/>
        <v/>
      </c>
      <c r="G234" s="48" t="str" cm="1">
        <f t="array" aca="1" ref="G234" ca="1">IF(F234="","",
IF(INDIRECT(VLOOKUP(B234,B$14:C$44,2,FALSE)&amp;(9*A234+8))="","",
INDIRECT(VLOOKUP(B234,B$14:C$44,2,FALSE)&amp;(9*A234+8))))</f>
        <v/>
      </c>
      <c r="H234" s="48" t="str" cm="1">
        <f t="array" aca="1" ref="H234" ca="1">IF(F234="","",
IF(INDIRECT(VLOOKUP(B234,B$14:C$44,2,FALSE)&amp;(9*A234+9))="","",
INDIRECT(VLOOKUP(B234,B$14:C$44,2,FALSE)&amp;(9*A234+9))))</f>
        <v/>
      </c>
      <c r="I234" s="43" t="str" cm="1">
        <f t="array" aca="1" ref="I234" ca="1">IF(F234="","",
IF(INDIRECT(VLOOKUP(B234,B$14:C$44,2,FALSE)&amp;(9*A234+10))="","",
INDIRECT(VLOOKUP(B234,B$14:C$44,2,FALSE)&amp;(9*A234+10))))</f>
        <v/>
      </c>
      <c r="J234" s="43" t="str" cm="1">
        <f t="array" aca="1" ref="J234" ca="1">IF(F234="","",
IF(INDIRECT(VLOOKUP(B234,B$14:C$44,2,FALSE)&amp;(9*A234+11))="","",
INDIRECT(VLOOKUP(B234,B$14:C$44,2,FALSE)&amp;(9*A234+11))))</f>
        <v/>
      </c>
      <c r="K234" s="46" t="str" cm="1">
        <f t="array" aca="1" ref="K234" ca="1">IF(F234="","",
IF(AND(OR(F234="土",F234="日"),J234="●"),"指定",
IF(INDIRECT(VLOOKUP(B234,B$14:C$44,2,FALSE)&amp;(9*A234+12))="","",
INDIRECT(VLOOKUP(B234,B$14:C$44,2,FALSE)&amp;(9*A234+12)))))</f>
        <v/>
      </c>
      <c r="L234" s="42" t="str">
        <f t="shared" ca="1" si="67"/>
        <v/>
      </c>
      <c r="M234" s="60" t="str">
        <f t="shared" ca="1" si="68"/>
        <v/>
      </c>
      <c r="N234" s="1" t="str">
        <f t="shared" ca="1" si="65"/>
        <v/>
      </c>
      <c r="O234" s="1" t="str">
        <f t="shared" ca="1" si="66"/>
        <v/>
      </c>
      <c r="Q234" s="28" t="s">
        <v>24</v>
      </c>
      <c r="R234" s="28">
        <f ca="1">COUNTIFS(N:N,R230,O:O,S230,H:H,"●")+COUNTIFS(N:N,R230,O:O,S230,H:H,"〇")</f>
        <v>0</v>
      </c>
      <c r="S234" s="28">
        <f ca="1">COUNTIFS(N:N,R230,O:O,S230,J:J,"●",L:L,"&lt;&gt;"&amp;"緊急")</f>
        <v>0</v>
      </c>
      <c r="U234" s="69"/>
      <c r="V234" s="3" t="s">
        <v>38</v>
      </c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5"/>
      <c r="BB234" s="3">
        <f ca="1">R234</f>
        <v>0</v>
      </c>
      <c r="BC234" s="71"/>
      <c r="BD234" s="73"/>
      <c r="BE234" s="99"/>
      <c r="BF234" s="84"/>
      <c r="BG234" s="82"/>
    </row>
    <row r="235" spans="1:59" ht="20.25" customHeight="1" thickTop="1" x14ac:dyDescent="0.4">
      <c r="A235" s="1">
        <f t="shared" si="69"/>
        <v>8</v>
      </c>
      <c r="B235" s="1">
        <f t="shared" si="70"/>
        <v>5</v>
      </c>
      <c r="E235" s="39" t="str" cm="1">
        <f t="array" aca="1" ref="E235" ca="1">IF(INDIRECT(VLOOKUP(B235,B$14:C$44,2,FALSE)&amp;(9*A235+6))="","",
INDIRECT(VLOOKUP(B235,B$14:C$44,2,FALSE)&amp;(9*A235+6)))</f>
        <v/>
      </c>
      <c r="F235" s="39" t="str">
        <f t="shared" ca="1" si="64"/>
        <v/>
      </c>
      <c r="G235" s="48" t="str" cm="1">
        <f t="array" aca="1" ref="G235" ca="1">IF(F235="","",
IF(INDIRECT(VLOOKUP(B235,B$14:C$44,2,FALSE)&amp;(9*A235+8))="","",
INDIRECT(VLOOKUP(B235,B$14:C$44,2,FALSE)&amp;(9*A235+8))))</f>
        <v/>
      </c>
      <c r="H235" s="48" t="str" cm="1">
        <f t="array" aca="1" ref="H235" ca="1">IF(F235="","",
IF(INDIRECT(VLOOKUP(B235,B$14:C$44,2,FALSE)&amp;(9*A235+9))="","",
INDIRECT(VLOOKUP(B235,B$14:C$44,2,FALSE)&amp;(9*A235+9))))</f>
        <v/>
      </c>
      <c r="I235" s="43" t="str" cm="1">
        <f t="array" aca="1" ref="I235" ca="1">IF(F235="","",
IF(INDIRECT(VLOOKUP(B235,B$14:C$44,2,FALSE)&amp;(9*A235+10))="","",
INDIRECT(VLOOKUP(B235,B$14:C$44,2,FALSE)&amp;(9*A235+10))))</f>
        <v/>
      </c>
      <c r="J235" s="43" t="str" cm="1">
        <f t="array" aca="1" ref="J235" ca="1">IF(F235="","",
IF(INDIRECT(VLOOKUP(B235,B$14:C$44,2,FALSE)&amp;(9*A235+11))="","",
INDIRECT(VLOOKUP(B235,B$14:C$44,2,FALSE)&amp;(9*A235+11))))</f>
        <v/>
      </c>
      <c r="K235" s="46" t="str" cm="1">
        <f t="array" aca="1" ref="K235" ca="1">IF(F235="","",
IF(AND(OR(F235="土",F235="日"),J235="●"),"指定",
IF(INDIRECT(VLOOKUP(B235,B$14:C$44,2,FALSE)&amp;(9*A235+12))="","",
INDIRECT(VLOOKUP(B235,B$14:C$44,2,FALSE)&amp;(9*A235+12)))))</f>
        <v/>
      </c>
      <c r="L235" s="42" t="str">
        <f t="shared" ca="1" si="67"/>
        <v/>
      </c>
      <c r="M235" s="60" t="str">
        <f t="shared" ca="1" si="68"/>
        <v/>
      </c>
      <c r="N235" s="1" t="str">
        <f t="shared" ca="1" si="65"/>
        <v/>
      </c>
      <c r="O235" s="1" t="str">
        <f t="shared" ca="1" si="66"/>
        <v/>
      </c>
      <c r="Q235" s="28" t="s">
        <v>3</v>
      </c>
      <c r="R235" s="30" t="str">
        <f ca="1">IF(AND(R233=0,R234=0),"対象外",
IF(R232=0,"対象外",
IF(AND(R232/R233&lt;0.285,R234&gt;=R232),"〇",
IF(R234/R233&gt;=0.285,"〇",
"×"))))</f>
        <v>対象外</v>
      </c>
      <c r="S235" s="30" t="str">
        <f ca="1">IF(AND(S233=0,S234=0),"対象外",
IF(S232=0,"対象外",
IF(AND(S232/S233&lt;0.285,S234&gt;=S232),"〇",
IF(S234/S233&gt;=0.285,"〇",
"×"))))</f>
        <v>対象外</v>
      </c>
      <c r="U235" s="68" t="s">
        <v>16</v>
      </c>
      <c r="V235" s="4" t="s">
        <v>36</v>
      </c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52">
        <f ca="1">S233</f>
        <v>0</v>
      </c>
      <c r="BC235" s="70">
        <f ca="1">IFERROR(S234/S233,0)</f>
        <v>0</v>
      </c>
      <c r="BD235" s="72" t="str">
        <f ca="1">S235</f>
        <v>対象外</v>
      </c>
      <c r="BE235" s="100" t="str">
        <f ca="1">S237</f>
        <v>対象外</v>
      </c>
      <c r="BF235" s="85" t="str">
        <f ca="1">S236</f>
        <v>－</v>
      </c>
      <c r="BG235" s="74" t="s">
        <v>39</v>
      </c>
    </row>
    <row r="236" spans="1:59" ht="20.25" customHeight="1" thickBot="1" x14ac:dyDescent="0.45">
      <c r="A236" s="1">
        <f t="shared" si="69"/>
        <v>8</v>
      </c>
      <c r="B236" s="1">
        <f t="shared" si="70"/>
        <v>6</v>
      </c>
      <c r="E236" s="39" t="str" cm="1">
        <f t="array" aca="1" ref="E236" ca="1">IF(INDIRECT(VLOOKUP(B236,B$14:C$44,2,FALSE)&amp;(9*A236+6))="","",
INDIRECT(VLOOKUP(B236,B$14:C$44,2,FALSE)&amp;(9*A236+6)))</f>
        <v/>
      </c>
      <c r="F236" s="39" t="str">
        <f t="shared" ca="1" si="64"/>
        <v/>
      </c>
      <c r="G236" s="48" t="str" cm="1">
        <f t="array" aca="1" ref="G236" ca="1">IF(F236="","",
IF(INDIRECT(VLOOKUP(B236,B$14:C$44,2,FALSE)&amp;(9*A236+8))="","",
INDIRECT(VLOOKUP(B236,B$14:C$44,2,FALSE)&amp;(9*A236+8))))</f>
        <v/>
      </c>
      <c r="H236" s="48" t="str" cm="1">
        <f t="array" aca="1" ref="H236" ca="1">IF(F236="","",
IF(INDIRECT(VLOOKUP(B236,B$14:C$44,2,FALSE)&amp;(9*A236+9))="","",
INDIRECT(VLOOKUP(B236,B$14:C$44,2,FALSE)&amp;(9*A236+9))))</f>
        <v/>
      </c>
      <c r="I236" s="43" t="str" cm="1">
        <f t="array" aca="1" ref="I236" ca="1">IF(F236="","",
IF(INDIRECT(VLOOKUP(B236,B$14:C$44,2,FALSE)&amp;(9*A236+10))="","",
INDIRECT(VLOOKUP(B236,B$14:C$44,2,FALSE)&amp;(9*A236+10))))</f>
        <v/>
      </c>
      <c r="J236" s="43" t="str" cm="1">
        <f t="array" aca="1" ref="J236" ca="1">IF(F236="","",
IF(INDIRECT(VLOOKUP(B236,B$14:C$44,2,FALSE)&amp;(9*A236+11))="","",
INDIRECT(VLOOKUP(B236,B$14:C$44,2,FALSE)&amp;(9*A236+11))))</f>
        <v/>
      </c>
      <c r="K236" s="46" t="str" cm="1">
        <f t="array" aca="1" ref="K236" ca="1">IF(F236="","",
IF(AND(OR(F236="土",F236="日"),J236="●"),"指定",
IF(INDIRECT(VLOOKUP(B236,B$14:C$44,2,FALSE)&amp;(9*A236+12))="","",
INDIRECT(VLOOKUP(B236,B$14:C$44,2,FALSE)&amp;(9*A236+12)))))</f>
        <v/>
      </c>
      <c r="L236" s="42" t="str">
        <f t="shared" ca="1" si="67"/>
        <v/>
      </c>
      <c r="M236" s="60" t="str">
        <f t="shared" ca="1" si="68"/>
        <v/>
      </c>
      <c r="N236" s="1" t="str">
        <f t="shared" ca="1" si="65"/>
        <v/>
      </c>
      <c r="O236" s="1" t="str">
        <f t="shared" ca="1" si="66"/>
        <v/>
      </c>
      <c r="Q236" s="28" t="s">
        <v>40</v>
      </c>
      <c r="R236" s="30"/>
      <c r="S236" s="30" t="str">
        <f ca="1">IF(S235="対象外","－",
IF(S235="×","×",
IF(COUNTIFS(N:N,R230,O:O,S230,F:F,"土",I:I,"〇")+COUNTIFS(N:N,R230,O:O,S230,F:F,"日",I:I,"〇")=COUNTIFS(N:N,R230,O:O,S230,F:F,"土",I:I,"〇",J:J,"●",K:K,"&lt;&gt;"&amp;"事前")+COUNTIFS(N:N,R230,O:O,S230,F:F,"日",I:I,"〇",J:J,"●",K:K,"&lt;&gt;"&amp;"事前")+COUNTIFS(N:N,R230,O:O,S230,F:F,"土",I:I,"〇",J:J,"",K:K,"事前",M:M,"適")+COUNTIFS(N:N,R230,O:O,S230,F:F,"日",I:I,"〇",J:J,"",K:K,"事前",M:M,"適"),"〇",
"×")))</f>
        <v>－</v>
      </c>
      <c r="U236" s="69"/>
      <c r="V236" s="3" t="s">
        <v>38</v>
      </c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5"/>
      <c r="BB236" s="3">
        <f ca="1">S234</f>
        <v>0</v>
      </c>
      <c r="BC236" s="71"/>
      <c r="BD236" s="73"/>
      <c r="BE236" s="101"/>
      <c r="BF236" s="86"/>
      <c r="BG236" s="75"/>
    </row>
    <row r="237" spans="1:59" ht="42" customHeight="1" thickTop="1" thickBot="1" x14ac:dyDescent="0.45">
      <c r="A237" s="1">
        <f t="shared" si="69"/>
        <v>8</v>
      </c>
      <c r="B237" s="1">
        <f t="shared" si="70"/>
        <v>7</v>
      </c>
      <c r="E237" s="39" t="str" cm="1">
        <f t="array" aca="1" ref="E237" ca="1">IF(INDIRECT(VLOOKUP(B237,B$14:C$44,2,FALSE)&amp;(9*A237+6))="","",
INDIRECT(VLOOKUP(B237,B$14:C$44,2,FALSE)&amp;(9*A237+6)))</f>
        <v/>
      </c>
      <c r="F237" s="39" t="str">
        <f t="shared" ca="1" si="64"/>
        <v/>
      </c>
      <c r="G237" s="48" t="str" cm="1">
        <f t="array" aca="1" ref="G237" ca="1">IF(F237="","",
IF(INDIRECT(VLOOKUP(B237,B$14:C$44,2,FALSE)&amp;(9*A237+8))="","",
INDIRECT(VLOOKUP(B237,B$14:C$44,2,FALSE)&amp;(9*A237+8))))</f>
        <v/>
      </c>
      <c r="H237" s="48" t="str" cm="1">
        <f t="array" aca="1" ref="H237" ca="1">IF(F237="","",
IF(INDIRECT(VLOOKUP(B237,B$14:C$44,2,FALSE)&amp;(9*A237+9))="","",
INDIRECT(VLOOKUP(B237,B$14:C$44,2,FALSE)&amp;(9*A237+9))))</f>
        <v/>
      </c>
      <c r="I237" s="43" t="str" cm="1">
        <f t="array" aca="1" ref="I237" ca="1">IF(F237="","",
IF(INDIRECT(VLOOKUP(B237,B$14:C$44,2,FALSE)&amp;(9*A237+10))="","",
INDIRECT(VLOOKUP(B237,B$14:C$44,2,FALSE)&amp;(9*A237+10))))</f>
        <v/>
      </c>
      <c r="J237" s="43" t="str" cm="1">
        <f t="array" aca="1" ref="J237" ca="1">IF(F237="","",
IF(INDIRECT(VLOOKUP(B237,B$14:C$44,2,FALSE)&amp;(9*A237+11))="","",
INDIRECT(VLOOKUP(B237,B$14:C$44,2,FALSE)&amp;(9*A237+11))))</f>
        <v/>
      </c>
      <c r="K237" s="46" t="str" cm="1">
        <f t="array" aca="1" ref="K237" ca="1">IF(F237="","",
IF(AND(OR(F237="土",F237="日"),J237="●"),"指定",
IF(INDIRECT(VLOOKUP(B237,B$14:C$44,2,FALSE)&amp;(9*A237+12))="","",
INDIRECT(VLOOKUP(B237,B$14:C$44,2,FALSE)&amp;(9*A237+12)))))</f>
        <v/>
      </c>
      <c r="L237" s="42" t="str">
        <f t="shared" ca="1" si="67"/>
        <v/>
      </c>
      <c r="M237" s="60" t="str">
        <f t="shared" ca="1" si="68"/>
        <v/>
      </c>
      <c r="N237" s="1" t="str">
        <f t="shared" ca="1" si="65"/>
        <v/>
      </c>
      <c r="O237" s="1" t="str">
        <f t="shared" ca="1" si="66"/>
        <v/>
      </c>
      <c r="Q237" s="31" t="s">
        <v>41</v>
      </c>
      <c r="S237" s="51" t="str">
        <f ca="1">IF(S235="対象外","対象外",S236)</f>
        <v>対象外</v>
      </c>
      <c r="U237" s="13" t="s">
        <v>25</v>
      </c>
      <c r="V237" s="10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32"/>
      <c r="BB237" s="14"/>
      <c r="BC237" s="15"/>
      <c r="BD237" s="15"/>
      <c r="BE237" s="15"/>
      <c r="BF237" s="16"/>
      <c r="BG237" s="53" t="s">
        <v>42</v>
      </c>
    </row>
    <row r="238" spans="1:59" ht="20.25" customHeight="1" x14ac:dyDescent="0.4">
      <c r="A238" s="1">
        <f t="shared" si="69"/>
        <v>8</v>
      </c>
      <c r="B238" s="1">
        <f t="shared" si="70"/>
        <v>8</v>
      </c>
      <c r="E238" s="39" t="str" cm="1">
        <f t="array" aca="1" ref="E238" ca="1">IF(INDIRECT(VLOOKUP(B238,B$14:C$44,2,FALSE)&amp;(9*A238+6))="","",
INDIRECT(VLOOKUP(B238,B$14:C$44,2,FALSE)&amp;(9*A238+6)))</f>
        <v/>
      </c>
      <c r="F238" s="39" t="str">
        <f t="shared" ca="1" si="64"/>
        <v/>
      </c>
      <c r="G238" s="48" t="str" cm="1">
        <f t="array" aca="1" ref="G238" ca="1">IF(F238="","",
IF(INDIRECT(VLOOKUP(B238,B$14:C$44,2,FALSE)&amp;(9*A238+8))="","",
INDIRECT(VLOOKUP(B238,B$14:C$44,2,FALSE)&amp;(9*A238+8))))</f>
        <v/>
      </c>
      <c r="H238" s="48" t="str" cm="1">
        <f t="array" aca="1" ref="H238" ca="1">IF(F238="","",
IF(INDIRECT(VLOOKUP(B238,B$14:C$44,2,FALSE)&amp;(9*A238+9))="","",
INDIRECT(VLOOKUP(B238,B$14:C$44,2,FALSE)&amp;(9*A238+9))))</f>
        <v/>
      </c>
      <c r="I238" s="43" t="str" cm="1">
        <f t="array" aca="1" ref="I238" ca="1">IF(F238="","",
IF(INDIRECT(VLOOKUP(B238,B$14:C$44,2,FALSE)&amp;(9*A238+10))="","",
INDIRECT(VLOOKUP(B238,B$14:C$44,2,FALSE)&amp;(9*A238+10))))</f>
        <v/>
      </c>
      <c r="J238" s="43" t="str" cm="1">
        <f t="array" aca="1" ref="J238" ca="1">IF(F238="","",
IF(INDIRECT(VLOOKUP(B238,B$14:C$44,2,FALSE)&amp;(9*A238+11))="","",
INDIRECT(VLOOKUP(B238,B$14:C$44,2,FALSE)&amp;(9*A238+11))))</f>
        <v/>
      </c>
      <c r="K238" s="46" t="str" cm="1">
        <f t="array" aca="1" ref="K238" ca="1">IF(F238="","",
IF(AND(OR(F238="土",F238="日"),J238="●"),"指定",
IF(INDIRECT(VLOOKUP(B238,B$14:C$44,2,FALSE)&amp;(9*A238+12))="","",
INDIRECT(VLOOKUP(B238,B$14:C$44,2,FALSE)&amp;(9*A238+12)))))</f>
        <v/>
      </c>
      <c r="L238" s="42" t="str">
        <f t="shared" ca="1" si="67"/>
        <v/>
      </c>
      <c r="M238" s="60" t="str">
        <f t="shared" ca="1" si="68"/>
        <v/>
      </c>
      <c r="N238" s="1" t="str">
        <f t="shared" ca="1" si="65"/>
        <v/>
      </c>
      <c r="O238" s="1" t="str">
        <f t="shared" ca="1" si="66"/>
        <v/>
      </c>
      <c r="U238" s="38"/>
    </row>
    <row r="239" spans="1:59" ht="20.25" customHeight="1" thickBot="1" x14ac:dyDescent="0.45">
      <c r="A239" s="1">
        <f t="shared" si="69"/>
        <v>8</v>
      </c>
      <c r="B239" s="1">
        <f t="shared" si="70"/>
        <v>9</v>
      </c>
      <c r="E239" s="39" t="str" cm="1">
        <f t="array" aca="1" ref="E239" ca="1">IF(INDIRECT(VLOOKUP(B239,B$14:C$44,2,FALSE)&amp;(9*A239+6))="","",
INDIRECT(VLOOKUP(B239,B$14:C$44,2,FALSE)&amp;(9*A239+6)))</f>
        <v/>
      </c>
      <c r="F239" s="39" t="str">
        <f t="shared" ca="1" si="64"/>
        <v/>
      </c>
      <c r="G239" s="48" t="str" cm="1">
        <f t="array" aca="1" ref="G239" ca="1">IF(F239="","",
IF(INDIRECT(VLOOKUP(B239,B$14:C$44,2,FALSE)&amp;(9*A239+8))="","",
INDIRECT(VLOOKUP(B239,B$14:C$44,2,FALSE)&amp;(9*A239+8))))</f>
        <v/>
      </c>
      <c r="H239" s="48" t="str" cm="1">
        <f t="array" aca="1" ref="H239" ca="1">IF(F239="","",
IF(INDIRECT(VLOOKUP(B239,B$14:C$44,2,FALSE)&amp;(9*A239+9))="","",
INDIRECT(VLOOKUP(B239,B$14:C$44,2,FALSE)&amp;(9*A239+9))))</f>
        <v/>
      </c>
      <c r="I239" s="43" t="str" cm="1">
        <f t="array" aca="1" ref="I239" ca="1">IF(F239="","",
IF(INDIRECT(VLOOKUP(B239,B$14:C$44,2,FALSE)&amp;(9*A239+10))="","",
INDIRECT(VLOOKUP(B239,B$14:C$44,2,FALSE)&amp;(9*A239+10))))</f>
        <v/>
      </c>
      <c r="J239" s="43" t="str" cm="1">
        <f t="array" aca="1" ref="J239" ca="1">IF(F239="","",
IF(INDIRECT(VLOOKUP(B239,B$14:C$44,2,FALSE)&amp;(9*A239+11))="","",
INDIRECT(VLOOKUP(B239,B$14:C$44,2,FALSE)&amp;(9*A239+11))))</f>
        <v/>
      </c>
      <c r="K239" s="46" t="str" cm="1">
        <f t="array" aca="1" ref="K239" ca="1">IF(F239="","",
IF(AND(OR(F239="土",F239="日"),J239="●"),"指定",
IF(INDIRECT(VLOOKUP(B239,B$14:C$44,2,FALSE)&amp;(9*A239+12))="","",
INDIRECT(VLOOKUP(B239,B$14:C$44,2,FALSE)&amp;(9*A239+12)))))</f>
        <v/>
      </c>
      <c r="L239" s="42" t="str">
        <f t="shared" ca="1" si="67"/>
        <v/>
      </c>
      <c r="M239" s="60" t="str">
        <f t="shared" ca="1" si="68"/>
        <v/>
      </c>
      <c r="N239" s="1" t="str">
        <f t="shared" ca="1" si="65"/>
        <v/>
      </c>
      <c r="O239" s="1" t="str">
        <f t="shared" ca="1" si="66"/>
        <v/>
      </c>
      <c r="Q239" s="28" t="s">
        <v>30</v>
      </c>
      <c r="R239" s="28" t="str">
        <f>IF(R230="","",
IF(S239=1,R230+1,R230))</f>
        <v/>
      </c>
      <c r="S239" s="51" t="str">
        <f>IF(S230="","",
IF(S230=12,1,S230+1))</f>
        <v/>
      </c>
      <c r="U239" s="38" t="str">
        <f>IF(R239="","",
DATE(R239,S239,1))</f>
        <v/>
      </c>
      <c r="W239" s="2"/>
    </row>
    <row r="240" spans="1:59" ht="20.25" customHeight="1" x14ac:dyDescent="0.4">
      <c r="A240" s="1">
        <f t="shared" si="69"/>
        <v>8</v>
      </c>
      <c r="B240" s="1">
        <f t="shared" si="70"/>
        <v>10</v>
      </c>
      <c r="E240" s="39" t="str" cm="1">
        <f t="array" aca="1" ref="E240" ca="1">IF(INDIRECT(VLOOKUP(B240,B$14:C$44,2,FALSE)&amp;(9*A240+6))="","",
INDIRECT(VLOOKUP(B240,B$14:C$44,2,FALSE)&amp;(9*A240+6)))</f>
        <v/>
      </c>
      <c r="F240" s="39" t="str">
        <f t="shared" ca="1" si="64"/>
        <v/>
      </c>
      <c r="G240" s="48" t="str" cm="1">
        <f t="array" aca="1" ref="G240" ca="1">IF(F240="","",
IF(INDIRECT(VLOOKUP(B240,B$14:C$44,2,FALSE)&amp;(9*A240+8))="","",
INDIRECT(VLOOKUP(B240,B$14:C$44,2,FALSE)&amp;(9*A240+8))))</f>
        <v/>
      </c>
      <c r="H240" s="48" t="str" cm="1">
        <f t="array" aca="1" ref="H240" ca="1">IF(F240="","",
IF(INDIRECT(VLOOKUP(B240,B$14:C$44,2,FALSE)&amp;(9*A240+9))="","",
INDIRECT(VLOOKUP(B240,B$14:C$44,2,FALSE)&amp;(9*A240+9))))</f>
        <v/>
      </c>
      <c r="I240" s="43" t="str" cm="1">
        <f t="array" aca="1" ref="I240" ca="1">IF(F240="","",
IF(INDIRECT(VLOOKUP(B240,B$14:C$44,2,FALSE)&amp;(9*A240+10))="","",
INDIRECT(VLOOKUP(B240,B$14:C$44,2,FALSE)&amp;(9*A240+10))))</f>
        <v/>
      </c>
      <c r="J240" s="43" t="str" cm="1">
        <f t="array" aca="1" ref="J240" ca="1">IF(F240="","",
IF(INDIRECT(VLOOKUP(B240,B$14:C$44,2,FALSE)&amp;(9*A240+11))="","",
INDIRECT(VLOOKUP(B240,B$14:C$44,2,FALSE)&amp;(9*A240+11))))</f>
        <v/>
      </c>
      <c r="K240" s="46" t="str" cm="1">
        <f t="array" aca="1" ref="K240" ca="1">IF(F240="","",
IF(AND(OR(F240="土",F240="日"),J240="●"),"指定",
IF(INDIRECT(VLOOKUP(B240,B$14:C$44,2,FALSE)&amp;(9*A240+12))="","",
INDIRECT(VLOOKUP(B240,B$14:C$44,2,FALSE)&amp;(9*A240+12)))))</f>
        <v/>
      </c>
      <c r="L240" s="42" t="str">
        <f t="shared" ca="1" si="67"/>
        <v/>
      </c>
      <c r="M240" s="60" t="str">
        <f t="shared" ca="1" si="68"/>
        <v/>
      </c>
      <c r="N240" s="1" t="str">
        <f t="shared" ca="1" si="65"/>
        <v/>
      </c>
      <c r="O240" s="1" t="str">
        <f t="shared" ca="1" si="66"/>
        <v/>
      </c>
      <c r="U240" s="87"/>
      <c r="V240" s="88"/>
      <c r="W240" s="6" t="str">
        <f>IF($R239="","",DATE($R239,$S239,1))</f>
        <v/>
      </c>
      <c r="X240" s="6" t="str">
        <f>IF($R239="","",DATE($R239,$S239,2))</f>
        <v/>
      </c>
      <c r="Y240" s="6" t="str">
        <f>IF($R239="","",DATE($R239,$S239,3))</f>
        <v/>
      </c>
      <c r="Z240" s="6" t="str">
        <f>IF($R239="","",DATE($R239,$S239,4))</f>
        <v/>
      </c>
      <c r="AA240" s="6" t="str">
        <f>IF($R239="","",DATE($R239,$S239,5))</f>
        <v/>
      </c>
      <c r="AB240" s="6" t="str">
        <f>IF($R239="","",DATE($R239,$S239,6))</f>
        <v/>
      </c>
      <c r="AC240" s="6" t="str">
        <f>IF($R239="","",DATE($R239,$S239,7))</f>
        <v/>
      </c>
      <c r="AD240" s="6" t="str">
        <f>IF($R239="","",DATE($R239,$S239,8))</f>
        <v/>
      </c>
      <c r="AE240" s="6" t="str">
        <f>IF($R239="","",DATE($R239,$S239,9))</f>
        <v/>
      </c>
      <c r="AF240" s="6" t="str">
        <f>IF($R239="","",DATE($R239,$S239,10))</f>
        <v/>
      </c>
      <c r="AG240" s="6" t="str">
        <f>IF($R239="","",DATE($R239,$S239,11))</f>
        <v/>
      </c>
      <c r="AH240" s="6" t="str">
        <f>IF($R239="","",DATE($R239,$S239,12))</f>
        <v/>
      </c>
      <c r="AI240" s="6" t="str">
        <f>IF($R239="","",DATE($R239,$S239,13))</f>
        <v/>
      </c>
      <c r="AJ240" s="6" t="str">
        <f>IF($R239="","",DATE($R239,$S239,14))</f>
        <v/>
      </c>
      <c r="AK240" s="6" t="str">
        <f>IF($R239="","",DATE($R239,$S239,15))</f>
        <v/>
      </c>
      <c r="AL240" s="6" t="str">
        <f>IF($R239="","",DATE($R239,$S239,16))</f>
        <v/>
      </c>
      <c r="AM240" s="6" t="str">
        <f>IF($R239="","",DATE($R239,$S239,17))</f>
        <v/>
      </c>
      <c r="AN240" s="6" t="str">
        <f>IF($R239="","",DATE($R239,$S239,18))</f>
        <v/>
      </c>
      <c r="AO240" s="6" t="str">
        <f>IF($R239="","",DATE($R239,$S239,19))</f>
        <v/>
      </c>
      <c r="AP240" s="6" t="str">
        <f>IF($R239="","",DATE($R239,$S239,20))</f>
        <v/>
      </c>
      <c r="AQ240" s="6" t="str">
        <f>IF($R239="","",DATE($R239,$S239,21))</f>
        <v/>
      </c>
      <c r="AR240" s="6" t="str">
        <f>IF($R239="","",DATE($R239,$S239,22))</f>
        <v/>
      </c>
      <c r="AS240" s="6" t="str">
        <f>IF($R239="","",DATE($R239,$S239,23))</f>
        <v/>
      </c>
      <c r="AT240" s="6" t="str">
        <f>IF($R239="","",DATE($R239,$S239,24))</f>
        <v/>
      </c>
      <c r="AU240" s="6" t="str">
        <f>IF($R239="","",DATE($R239,$S239,25))</f>
        <v/>
      </c>
      <c r="AV240" s="6" t="str">
        <f>IF($R239="","",DATE($R239,$S239,26))</f>
        <v/>
      </c>
      <c r="AW240" s="6" t="str">
        <f>IF($R239="","",DATE($R239,$S239,27))</f>
        <v/>
      </c>
      <c r="AX240" s="6" t="str">
        <f>IF($R239="","",DATE($R239,$S239,28))</f>
        <v/>
      </c>
      <c r="AY240" s="6" t="str">
        <f>IF($R239="","",IF(MONTH(DATE($R239,$S239,29))=$S239,DATE($R239,$S239,29),""))</f>
        <v/>
      </c>
      <c r="AZ240" s="6" t="str">
        <f>IF($R239="","",IF(MONTH(DATE($R239,$S239,30))=$S239,DATE($R239,$S239,30),""))</f>
        <v/>
      </c>
      <c r="BA240" s="6" t="str">
        <f>IF($R239="","",IF(MONTH(DATE($R239,$S239,31))=$S239,DATE($R239,$S239,31),""))</f>
        <v/>
      </c>
      <c r="BB240" s="91" t="s">
        <v>19</v>
      </c>
      <c r="BC240" s="91" t="s">
        <v>31</v>
      </c>
      <c r="BD240" s="93" t="s">
        <v>32</v>
      </c>
      <c r="BE240" s="96" t="s">
        <v>33</v>
      </c>
      <c r="BF240" s="94" t="s">
        <v>34</v>
      </c>
      <c r="BG240" s="76" t="s">
        <v>25</v>
      </c>
    </row>
    <row r="241" spans="1:59" ht="20.25" customHeight="1" thickBot="1" x14ac:dyDescent="0.45">
      <c r="A241" s="1">
        <f t="shared" si="69"/>
        <v>8</v>
      </c>
      <c r="B241" s="1">
        <f t="shared" si="70"/>
        <v>11</v>
      </c>
      <c r="E241" s="39" t="str" cm="1">
        <f t="array" aca="1" ref="E241" ca="1">IF(INDIRECT(VLOOKUP(B241,B$14:C$44,2,FALSE)&amp;(9*A241+6))="","",
INDIRECT(VLOOKUP(B241,B$14:C$44,2,FALSE)&amp;(9*A241+6)))</f>
        <v/>
      </c>
      <c r="F241" s="39" t="str">
        <f t="shared" ca="1" si="64"/>
        <v/>
      </c>
      <c r="G241" s="48" t="str" cm="1">
        <f t="array" aca="1" ref="G241" ca="1">IF(F241="","",
IF(INDIRECT(VLOOKUP(B241,B$14:C$44,2,FALSE)&amp;(9*A241+8))="","",
INDIRECT(VLOOKUP(B241,B$14:C$44,2,FALSE)&amp;(9*A241+8))))</f>
        <v/>
      </c>
      <c r="H241" s="48" t="str" cm="1">
        <f t="array" aca="1" ref="H241" ca="1">IF(F241="","",
IF(INDIRECT(VLOOKUP(B241,B$14:C$44,2,FALSE)&amp;(9*A241+9))="","",
INDIRECT(VLOOKUP(B241,B$14:C$44,2,FALSE)&amp;(9*A241+9))))</f>
        <v/>
      </c>
      <c r="I241" s="43" t="str" cm="1">
        <f t="array" aca="1" ref="I241" ca="1">IF(F241="","",
IF(INDIRECT(VLOOKUP(B241,B$14:C$44,2,FALSE)&amp;(9*A241+10))="","",
INDIRECT(VLOOKUP(B241,B$14:C$44,2,FALSE)&amp;(9*A241+10))))</f>
        <v/>
      </c>
      <c r="J241" s="43" t="str" cm="1">
        <f t="array" aca="1" ref="J241" ca="1">IF(F241="","",
IF(INDIRECT(VLOOKUP(B241,B$14:C$44,2,FALSE)&amp;(9*A241+11))="","",
INDIRECT(VLOOKUP(B241,B$14:C$44,2,FALSE)&amp;(9*A241+11))))</f>
        <v/>
      </c>
      <c r="K241" s="46" t="str" cm="1">
        <f t="array" aca="1" ref="K241" ca="1">IF(F241="","",
IF(AND(OR(F241="土",F241="日"),J241="●"),"指定",
IF(INDIRECT(VLOOKUP(B241,B$14:C$44,2,FALSE)&amp;(9*A241+12))="","",
INDIRECT(VLOOKUP(B241,B$14:C$44,2,FALSE)&amp;(9*A241+12)))))</f>
        <v/>
      </c>
      <c r="L241" s="42" t="str">
        <f t="shared" ca="1" si="67"/>
        <v/>
      </c>
      <c r="M241" s="60" t="str">
        <f t="shared" ca="1" si="68"/>
        <v/>
      </c>
      <c r="N241" s="1" t="str">
        <f t="shared" ca="1" si="65"/>
        <v/>
      </c>
      <c r="O241" s="1" t="str">
        <f t="shared" ca="1" si="66"/>
        <v/>
      </c>
      <c r="Q241" s="28" t="s">
        <v>35</v>
      </c>
      <c r="R241" s="28">
        <f ca="1">COUNTIFS(N:N,R239,O:O,S239,F:F,"土",G:G,"〇")+COUNTIFS(N:N,R239,O:O,S239,F:F,"日",G:G,"〇")</f>
        <v>0</v>
      </c>
      <c r="S241" s="28">
        <f ca="1">COUNTIFS(N:N,R239,O:O,S239,F:F,"土",I:I,"〇",L:L,"&lt;&gt;"&amp;"緊急")+COUNTIFS(N:N,R239,O:O,S239,F:F,"日",I:I,"〇",L:L,"&lt;&gt;"&amp;"緊急")</f>
        <v>0</v>
      </c>
      <c r="U241" s="89"/>
      <c r="V241" s="90"/>
      <c r="W241" s="9" t="str">
        <f>IFERROR(IF(WEEKDAY(W240,1)=1,"日",IF(WEEKDAY(W240,1)=2,"月",IF(WEEKDAY(W240,1)=3,"火",IF(WEEKDAY(W240,1)=4,"水",IF(WEEKDAY(W240,1)=5,"木",IF(WEEKDAY(W240,1)=6,"金","土")))))),"")</f>
        <v/>
      </c>
      <c r="X241" s="9" t="str">
        <f t="shared" ref="X241:AD241" si="77">IFERROR(IF(WEEKDAY(X240,1)=1,"日",IF(WEEKDAY(X240,1)=2,"月",IF(WEEKDAY(X240,1)=3,"火",IF(WEEKDAY(X240,1)=4,"水",IF(WEEKDAY(X240,1)=5,"木",IF(WEEKDAY(X240,1)=6,"金","土")))))),"")</f>
        <v/>
      </c>
      <c r="Y241" s="9" t="str">
        <f t="shared" si="77"/>
        <v/>
      </c>
      <c r="Z241" s="9" t="str">
        <f t="shared" si="77"/>
        <v/>
      </c>
      <c r="AA241" s="9" t="str">
        <f t="shared" si="77"/>
        <v/>
      </c>
      <c r="AB241" s="9" t="str">
        <f t="shared" si="77"/>
        <v/>
      </c>
      <c r="AC241" s="9" t="str">
        <f t="shared" si="77"/>
        <v/>
      </c>
      <c r="AD241" s="9" t="str">
        <f t="shared" si="77"/>
        <v/>
      </c>
      <c r="AE241" s="9" t="str">
        <f>IFERROR(IF(WEEKDAY(AE240,1)=1,"日",IF(WEEKDAY(AE240,1)=2,"月",IF(WEEKDAY(AE240,1)=3,"火",IF(WEEKDAY(AE240,1)=4,"水",IF(WEEKDAY(AE240,1)=5,"木",IF(WEEKDAY(AE240,1)=6,"金","土")))))),"")</f>
        <v/>
      </c>
      <c r="AF241" s="9" t="str">
        <f t="shared" ref="AF241:BA241" si="78">IFERROR(IF(WEEKDAY(AF240,1)=1,"日",IF(WEEKDAY(AF240,1)=2,"月",IF(WEEKDAY(AF240,1)=3,"火",IF(WEEKDAY(AF240,1)=4,"水",IF(WEEKDAY(AF240,1)=5,"木",IF(WEEKDAY(AF240,1)=6,"金","土")))))),"")</f>
        <v/>
      </c>
      <c r="AG241" s="9" t="str">
        <f t="shared" si="78"/>
        <v/>
      </c>
      <c r="AH241" s="9" t="str">
        <f t="shared" si="78"/>
        <v/>
      </c>
      <c r="AI241" s="9" t="str">
        <f t="shared" si="78"/>
        <v/>
      </c>
      <c r="AJ241" s="9" t="str">
        <f t="shared" si="78"/>
        <v/>
      </c>
      <c r="AK241" s="9" t="str">
        <f t="shared" si="78"/>
        <v/>
      </c>
      <c r="AL241" s="9" t="str">
        <f t="shared" si="78"/>
        <v/>
      </c>
      <c r="AM241" s="9" t="str">
        <f t="shared" si="78"/>
        <v/>
      </c>
      <c r="AN241" s="9" t="str">
        <f t="shared" si="78"/>
        <v/>
      </c>
      <c r="AO241" s="9" t="str">
        <f t="shared" si="78"/>
        <v/>
      </c>
      <c r="AP241" s="9" t="str">
        <f t="shared" si="78"/>
        <v/>
      </c>
      <c r="AQ241" s="9" t="str">
        <f t="shared" si="78"/>
        <v/>
      </c>
      <c r="AR241" s="9" t="str">
        <f t="shared" si="78"/>
        <v/>
      </c>
      <c r="AS241" s="9" t="str">
        <f t="shared" si="78"/>
        <v/>
      </c>
      <c r="AT241" s="9" t="str">
        <f t="shared" si="78"/>
        <v/>
      </c>
      <c r="AU241" s="9" t="str">
        <f t="shared" si="78"/>
        <v/>
      </c>
      <c r="AV241" s="9" t="str">
        <f t="shared" si="78"/>
        <v/>
      </c>
      <c r="AW241" s="9" t="str">
        <f t="shared" si="78"/>
        <v/>
      </c>
      <c r="AX241" s="9" t="str">
        <f t="shared" si="78"/>
        <v/>
      </c>
      <c r="AY241" s="9" t="str">
        <f t="shared" si="78"/>
        <v/>
      </c>
      <c r="AZ241" s="9" t="str">
        <f t="shared" si="78"/>
        <v/>
      </c>
      <c r="BA241" s="9" t="str">
        <f t="shared" si="78"/>
        <v/>
      </c>
      <c r="BB241" s="92"/>
      <c r="BC241" s="92"/>
      <c r="BD241" s="92"/>
      <c r="BE241" s="97"/>
      <c r="BF241" s="95"/>
      <c r="BG241" s="77"/>
    </row>
    <row r="242" spans="1:59" ht="20.25" customHeight="1" x14ac:dyDescent="0.4">
      <c r="A242" s="1">
        <f t="shared" si="69"/>
        <v>8</v>
      </c>
      <c r="B242" s="1">
        <f t="shared" si="70"/>
        <v>12</v>
      </c>
      <c r="E242" s="39" t="str" cm="1">
        <f t="array" aca="1" ref="E242" ca="1">IF(INDIRECT(VLOOKUP(B242,B$14:C$44,2,FALSE)&amp;(9*A242+6))="","",
INDIRECT(VLOOKUP(B242,B$14:C$44,2,FALSE)&amp;(9*A242+6)))</f>
        <v/>
      </c>
      <c r="F242" s="39" t="str">
        <f t="shared" ca="1" si="64"/>
        <v/>
      </c>
      <c r="G242" s="48" t="str" cm="1">
        <f t="array" aca="1" ref="G242" ca="1">IF(F242="","",
IF(INDIRECT(VLOOKUP(B242,B$14:C$44,2,FALSE)&amp;(9*A242+8))="","",
INDIRECT(VLOOKUP(B242,B$14:C$44,2,FALSE)&amp;(9*A242+8))))</f>
        <v/>
      </c>
      <c r="H242" s="48" t="str" cm="1">
        <f t="array" aca="1" ref="H242" ca="1">IF(F242="","",
IF(INDIRECT(VLOOKUP(B242,B$14:C$44,2,FALSE)&amp;(9*A242+9))="","",
INDIRECT(VLOOKUP(B242,B$14:C$44,2,FALSE)&amp;(9*A242+9))))</f>
        <v/>
      </c>
      <c r="I242" s="43" t="str" cm="1">
        <f t="array" aca="1" ref="I242" ca="1">IF(F242="","",
IF(INDIRECT(VLOOKUP(B242,B$14:C$44,2,FALSE)&amp;(9*A242+10))="","",
INDIRECT(VLOOKUP(B242,B$14:C$44,2,FALSE)&amp;(9*A242+10))))</f>
        <v/>
      </c>
      <c r="J242" s="43" t="str" cm="1">
        <f t="array" aca="1" ref="J242" ca="1">IF(F242="","",
IF(INDIRECT(VLOOKUP(B242,B$14:C$44,2,FALSE)&amp;(9*A242+11))="","",
INDIRECT(VLOOKUP(B242,B$14:C$44,2,FALSE)&amp;(9*A242+11))))</f>
        <v/>
      </c>
      <c r="K242" s="46" t="str" cm="1">
        <f t="array" aca="1" ref="K242" ca="1">IF(F242="","",
IF(AND(OR(F242="土",F242="日"),J242="●"),"指定",
IF(INDIRECT(VLOOKUP(B242,B$14:C$44,2,FALSE)&amp;(9*A242+12))="","",
INDIRECT(VLOOKUP(B242,B$14:C$44,2,FALSE)&amp;(9*A242+12)))))</f>
        <v/>
      </c>
      <c r="L242" s="42" t="str">
        <f t="shared" ca="1" si="67"/>
        <v/>
      </c>
      <c r="M242" s="60" t="str">
        <f t="shared" ca="1" si="68"/>
        <v/>
      </c>
      <c r="N242" s="1" t="str">
        <f t="shared" ca="1" si="65"/>
        <v/>
      </c>
      <c r="O242" s="1" t="str">
        <f t="shared" ca="1" si="66"/>
        <v/>
      </c>
      <c r="Q242" s="28" t="s">
        <v>23</v>
      </c>
      <c r="R242" s="54">
        <f ca="1">COUNTIFS(N:N,R239,O:O,S239,G:G,"〇")</f>
        <v>0</v>
      </c>
      <c r="S242" s="54">
        <f ca="1">COUNTIFS(N:N,R239,O:O,S239,I:I,"〇",L:L,"&lt;&gt;"&amp;"緊急")</f>
        <v>0</v>
      </c>
      <c r="U242" s="78" t="s">
        <v>15</v>
      </c>
      <c r="V242" s="8" t="s">
        <v>36</v>
      </c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6">
        <f ca="1">R242</f>
        <v>0</v>
      </c>
      <c r="BC242" s="79">
        <f ca="1">IFERROR(R243/R242,0)</f>
        <v>0</v>
      </c>
      <c r="BD242" s="80" t="str">
        <f ca="1">R244</f>
        <v>対象外</v>
      </c>
      <c r="BE242" s="98"/>
      <c r="BF242" s="83"/>
      <c r="BG242" s="81" t="s">
        <v>37</v>
      </c>
    </row>
    <row r="243" spans="1:59" ht="20.25" customHeight="1" thickBot="1" x14ac:dyDescent="0.45">
      <c r="A243" s="1">
        <f t="shared" si="69"/>
        <v>8</v>
      </c>
      <c r="B243" s="1">
        <f t="shared" si="70"/>
        <v>13</v>
      </c>
      <c r="E243" s="39" t="str" cm="1">
        <f t="array" aca="1" ref="E243" ca="1">IF(INDIRECT(VLOOKUP(B243,B$14:C$44,2,FALSE)&amp;(9*A243+6))="","",
INDIRECT(VLOOKUP(B243,B$14:C$44,2,FALSE)&amp;(9*A243+6)))</f>
        <v/>
      </c>
      <c r="F243" s="39" t="str">
        <f t="shared" ca="1" si="64"/>
        <v/>
      </c>
      <c r="G243" s="48" t="str" cm="1">
        <f t="array" aca="1" ref="G243" ca="1">IF(F243="","",
IF(INDIRECT(VLOOKUP(B243,B$14:C$44,2,FALSE)&amp;(9*A243+8))="","",
INDIRECT(VLOOKUP(B243,B$14:C$44,2,FALSE)&amp;(9*A243+8))))</f>
        <v/>
      </c>
      <c r="H243" s="48" t="str" cm="1">
        <f t="array" aca="1" ref="H243" ca="1">IF(F243="","",
IF(INDIRECT(VLOOKUP(B243,B$14:C$44,2,FALSE)&amp;(9*A243+9))="","",
INDIRECT(VLOOKUP(B243,B$14:C$44,2,FALSE)&amp;(9*A243+9))))</f>
        <v/>
      </c>
      <c r="I243" s="43" t="str" cm="1">
        <f t="array" aca="1" ref="I243" ca="1">IF(F243="","",
IF(INDIRECT(VLOOKUP(B243,B$14:C$44,2,FALSE)&amp;(9*A243+10))="","",
INDIRECT(VLOOKUP(B243,B$14:C$44,2,FALSE)&amp;(9*A243+10))))</f>
        <v/>
      </c>
      <c r="J243" s="43" t="str" cm="1">
        <f t="array" aca="1" ref="J243" ca="1">IF(F243="","",
IF(INDIRECT(VLOOKUP(B243,B$14:C$44,2,FALSE)&amp;(9*A243+11))="","",
INDIRECT(VLOOKUP(B243,B$14:C$44,2,FALSE)&amp;(9*A243+11))))</f>
        <v/>
      </c>
      <c r="K243" s="46" t="str" cm="1">
        <f t="array" aca="1" ref="K243" ca="1">IF(F243="","",
IF(AND(OR(F243="土",F243="日"),J243="●"),"指定",
IF(INDIRECT(VLOOKUP(B243,B$14:C$44,2,FALSE)&amp;(9*A243+12))="","",
INDIRECT(VLOOKUP(B243,B$14:C$44,2,FALSE)&amp;(9*A243+12)))))</f>
        <v/>
      </c>
      <c r="L243" s="42" t="str">
        <f t="shared" ca="1" si="67"/>
        <v/>
      </c>
      <c r="M243" s="60" t="str">
        <f t="shared" ca="1" si="68"/>
        <v/>
      </c>
      <c r="N243" s="1" t="str">
        <f t="shared" ca="1" si="65"/>
        <v/>
      </c>
      <c r="O243" s="1" t="str">
        <f t="shared" ca="1" si="66"/>
        <v/>
      </c>
      <c r="Q243" s="28" t="s">
        <v>24</v>
      </c>
      <c r="R243" s="28">
        <f ca="1">COUNTIFS(N:N,R239,O:O,S239,H:H,"●")+COUNTIFS(N:N,R239,O:O,S239,H:H,"〇")</f>
        <v>0</v>
      </c>
      <c r="S243" s="28">
        <f ca="1">COUNTIFS(N:N,R239,O:O,S239,J:J,"●",L:L,"&lt;&gt;"&amp;"緊急")</f>
        <v>0</v>
      </c>
      <c r="U243" s="69"/>
      <c r="V243" s="3" t="s">
        <v>38</v>
      </c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5"/>
      <c r="BB243" s="3">
        <f ca="1">R243</f>
        <v>0</v>
      </c>
      <c r="BC243" s="71"/>
      <c r="BD243" s="73"/>
      <c r="BE243" s="99"/>
      <c r="BF243" s="84"/>
      <c r="BG243" s="82"/>
    </row>
    <row r="244" spans="1:59" ht="20.25" customHeight="1" thickTop="1" x14ac:dyDescent="0.4">
      <c r="A244" s="1">
        <f t="shared" si="69"/>
        <v>8</v>
      </c>
      <c r="B244" s="1">
        <f t="shared" si="70"/>
        <v>14</v>
      </c>
      <c r="E244" s="39" t="str" cm="1">
        <f t="array" aca="1" ref="E244" ca="1">IF(INDIRECT(VLOOKUP(B244,B$14:C$44,2,FALSE)&amp;(9*A244+6))="","",
INDIRECT(VLOOKUP(B244,B$14:C$44,2,FALSE)&amp;(9*A244+6)))</f>
        <v/>
      </c>
      <c r="F244" s="39" t="str">
        <f t="shared" ca="1" si="64"/>
        <v/>
      </c>
      <c r="G244" s="48" t="str" cm="1">
        <f t="array" aca="1" ref="G244" ca="1">IF(F244="","",
IF(INDIRECT(VLOOKUP(B244,B$14:C$44,2,FALSE)&amp;(9*A244+8))="","",
INDIRECT(VLOOKUP(B244,B$14:C$44,2,FALSE)&amp;(9*A244+8))))</f>
        <v/>
      </c>
      <c r="H244" s="48" t="str" cm="1">
        <f t="array" aca="1" ref="H244" ca="1">IF(F244="","",
IF(INDIRECT(VLOOKUP(B244,B$14:C$44,2,FALSE)&amp;(9*A244+9))="","",
INDIRECT(VLOOKUP(B244,B$14:C$44,2,FALSE)&amp;(9*A244+9))))</f>
        <v/>
      </c>
      <c r="I244" s="43" t="str" cm="1">
        <f t="array" aca="1" ref="I244" ca="1">IF(F244="","",
IF(INDIRECT(VLOOKUP(B244,B$14:C$44,2,FALSE)&amp;(9*A244+10))="","",
INDIRECT(VLOOKUP(B244,B$14:C$44,2,FALSE)&amp;(9*A244+10))))</f>
        <v/>
      </c>
      <c r="J244" s="43" t="str" cm="1">
        <f t="array" aca="1" ref="J244" ca="1">IF(F244="","",
IF(INDIRECT(VLOOKUP(B244,B$14:C$44,2,FALSE)&amp;(9*A244+11))="","",
INDIRECT(VLOOKUP(B244,B$14:C$44,2,FALSE)&amp;(9*A244+11))))</f>
        <v/>
      </c>
      <c r="K244" s="46" t="str" cm="1">
        <f t="array" aca="1" ref="K244" ca="1">IF(F244="","",
IF(AND(OR(F244="土",F244="日"),J244="●"),"指定",
IF(INDIRECT(VLOOKUP(B244,B$14:C$44,2,FALSE)&amp;(9*A244+12))="","",
INDIRECT(VLOOKUP(B244,B$14:C$44,2,FALSE)&amp;(9*A244+12)))))</f>
        <v/>
      </c>
      <c r="L244" s="42" t="str">
        <f t="shared" ca="1" si="67"/>
        <v/>
      </c>
      <c r="M244" s="60" t="str">
        <f t="shared" ca="1" si="68"/>
        <v/>
      </c>
      <c r="N244" s="1" t="str">
        <f t="shared" ca="1" si="65"/>
        <v/>
      </c>
      <c r="O244" s="1" t="str">
        <f t="shared" ca="1" si="66"/>
        <v/>
      </c>
      <c r="Q244" s="28" t="s">
        <v>3</v>
      </c>
      <c r="R244" s="30" t="str">
        <f ca="1">IF(AND(R242=0,R243=0),"対象外",
IF(R241=0,"対象外",
IF(AND(R241/R242&lt;0.285,R243&gt;=R241),"〇",
IF(R243/R242&gt;=0.285,"〇",
"×"))))</f>
        <v>対象外</v>
      </c>
      <c r="S244" s="30" t="str">
        <f ca="1">IF(AND(S242=0,S243=0),"対象外",
IF(S241=0,"対象外",
IF(AND(S241/S242&lt;0.285,S243&gt;=S241),"〇",
IF(S243/S242&gt;=0.285,"〇",
"×"))))</f>
        <v>対象外</v>
      </c>
      <c r="U244" s="68" t="s">
        <v>16</v>
      </c>
      <c r="V244" s="4" t="s">
        <v>36</v>
      </c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52">
        <f ca="1">S242</f>
        <v>0</v>
      </c>
      <c r="BC244" s="70">
        <f ca="1">IFERROR(S243/S242,0)</f>
        <v>0</v>
      </c>
      <c r="BD244" s="72" t="str">
        <f ca="1">S244</f>
        <v>対象外</v>
      </c>
      <c r="BE244" s="100" t="str">
        <f ca="1">S246</f>
        <v>対象外</v>
      </c>
      <c r="BF244" s="85" t="str">
        <f ca="1">S245</f>
        <v>－</v>
      </c>
      <c r="BG244" s="74" t="s">
        <v>39</v>
      </c>
    </row>
    <row r="245" spans="1:59" ht="20.25" customHeight="1" thickBot="1" x14ac:dyDescent="0.45">
      <c r="A245" s="1">
        <f t="shared" si="69"/>
        <v>8</v>
      </c>
      <c r="B245" s="1">
        <f t="shared" si="70"/>
        <v>15</v>
      </c>
      <c r="E245" s="39" t="str" cm="1">
        <f t="array" aca="1" ref="E245" ca="1">IF(INDIRECT(VLOOKUP(B245,B$14:C$44,2,FALSE)&amp;(9*A245+6))="","",
INDIRECT(VLOOKUP(B245,B$14:C$44,2,FALSE)&amp;(9*A245+6)))</f>
        <v/>
      </c>
      <c r="F245" s="39" t="str">
        <f t="shared" ca="1" si="64"/>
        <v/>
      </c>
      <c r="G245" s="48" t="str" cm="1">
        <f t="array" aca="1" ref="G245" ca="1">IF(F245="","",
IF(INDIRECT(VLOOKUP(B245,B$14:C$44,2,FALSE)&amp;(9*A245+8))="","",
INDIRECT(VLOOKUP(B245,B$14:C$44,2,FALSE)&amp;(9*A245+8))))</f>
        <v/>
      </c>
      <c r="H245" s="48" t="str" cm="1">
        <f t="array" aca="1" ref="H245" ca="1">IF(F245="","",
IF(INDIRECT(VLOOKUP(B245,B$14:C$44,2,FALSE)&amp;(9*A245+9))="","",
INDIRECT(VLOOKUP(B245,B$14:C$44,2,FALSE)&amp;(9*A245+9))))</f>
        <v/>
      </c>
      <c r="I245" s="43" t="str" cm="1">
        <f t="array" aca="1" ref="I245" ca="1">IF(F245="","",
IF(INDIRECT(VLOOKUP(B245,B$14:C$44,2,FALSE)&amp;(9*A245+10))="","",
INDIRECT(VLOOKUP(B245,B$14:C$44,2,FALSE)&amp;(9*A245+10))))</f>
        <v/>
      </c>
      <c r="J245" s="43" t="str" cm="1">
        <f t="array" aca="1" ref="J245" ca="1">IF(F245="","",
IF(INDIRECT(VLOOKUP(B245,B$14:C$44,2,FALSE)&amp;(9*A245+11))="","",
INDIRECT(VLOOKUP(B245,B$14:C$44,2,FALSE)&amp;(9*A245+11))))</f>
        <v/>
      </c>
      <c r="K245" s="46" t="str" cm="1">
        <f t="array" aca="1" ref="K245" ca="1">IF(F245="","",
IF(AND(OR(F245="土",F245="日"),J245="●"),"指定",
IF(INDIRECT(VLOOKUP(B245,B$14:C$44,2,FALSE)&amp;(9*A245+12))="","",
INDIRECT(VLOOKUP(B245,B$14:C$44,2,FALSE)&amp;(9*A245+12)))))</f>
        <v/>
      </c>
      <c r="L245" s="42" t="str">
        <f t="shared" ca="1" si="67"/>
        <v/>
      </c>
      <c r="M245" s="60" t="str">
        <f t="shared" ca="1" si="68"/>
        <v/>
      </c>
      <c r="N245" s="1" t="str">
        <f t="shared" ca="1" si="65"/>
        <v/>
      </c>
      <c r="O245" s="1" t="str">
        <f t="shared" ca="1" si="66"/>
        <v/>
      </c>
      <c r="Q245" s="28" t="s">
        <v>40</v>
      </c>
      <c r="R245" s="30"/>
      <c r="S245" s="30" t="str">
        <f ca="1">IF(S244="対象外","－",
IF(S244="×","×",
IF(COUNTIFS(N:N,R239,O:O,S239,F:F,"土",I:I,"〇")+COUNTIFS(N:N,R239,O:O,S239,F:F,"日",I:I,"〇")=COUNTIFS(N:N,R239,O:O,S239,F:F,"土",I:I,"〇",J:J,"●",K:K,"&lt;&gt;"&amp;"事前")+COUNTIFS(N:N,R239,O:O,S239,F:F,"日",I:I,"〇",J:J,"●",K:K,"&lt;&gt;"&amp;"事前")+COUNTIFS(N:N,R239,O:O,S239,F:F,"土",I:I,"〇",J:J,"",K:K,"事前",M:M,"適")+COUNTIFS(N:N,R239,O:O,S239,F:F,"日",I:I,"〇",J:J,"",K:K,"事前",M:M,"適"),"〇",
"×")))</f>
        <v>－</v>
      </c>
      <c r="U245" s="69"/>
      <c r="V245" s="3" t="s">
        <v>38</v>
      </c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5"/>
      <c r="BB245" s="3">
        <f ca="1">S243</f>
        <v>0</v>
      </c>
      <c r="BC245" s="71"/>
      <c r="BD245" s="73"/>
      <c r="BE245" s="101"/>
      <c r="BF245" s="86"/>
      <c r="BG245" s="75"/>
    </row>
    <row r="246" spans="1:59" ht="42" customHeight="1" thickTop="1" thickBot="1" x14ac:dyDescent="0.45">
      <c r="A246" s="1">
        <f t="shared" si="69"/>
        <v>8</v>
      </c>
      <c r="B246" s="1">
        <f t="shared" si="70"/>
        <v>16</v>
      </c>
      <c r="E246" s="39" t="str" cm="1">
        <f t="array" aca="1" ref="E246" ca="1">IF(INDIRECT(VLOOKUP(B246,B$14:C$44,2,FALSE)&amp;(9*A246+6))="","",
INDIRECT(VLOOKUP(B246,B$14:C$44,2,FALSE)&amp;(9*A246+6)))</f>
        <v/>
      </c>
      <c r="F246" s="39" t="str">
        <f t="shared" ca="1" si="64"/>
        <v/>
      </c>
      <c r="G246" s="48" t="str" cm="1">
        <f t="array" aca="1" ref="G246" ca="1">IF(F246="","",
IF(INDIRECT(VLOOKUP(B246,B$14:C$44,2,FALSE)&amp;(9*A246+8))="","",
INDIRECT(VLOOKUP(B246,B$14:C$44,2,FALSE)&amp;(9*A246+8))))</f>
        <v/>
      </c>
      <c r="H246" s="48" t="str" cm="1">
        <f t="array" aca="1" ref="H246" ca="1">IF(F246="","",
IF(INDIRECT(VLOOKUP(B246,B$14:C$44,2,FALSE)&amp;(9*A246+9))="","",
INDIRECT(VLOOKUP(B246,B$14:C$44,2,FALSE)&amp;(9*A246+9))))</f>
        <v/>
      </c>
      <c r="I246" s="43" t="str" cm="1">
        <f t="array" aca="1" ref="I246" ca="1">IF(F246="","",
IF(INDIRECT(VLOOKUP(B246,B$14:C$44,2,FALSE)&amp;(9*A246+10))="","",
INDIRECT(VLOOKUP(B246,B$14:C$44,2,FALSE)&amp;(9*A246+10))))</f>
        <v/>
      </c>
      <c r="J246" s="43" t="str" cm="1">
        <f t="array" aca="1" ref="J246" ca="1">IF(F246="","",
IF(INDIRECT(VLOOKUP(B246,B$14:C$44,2,FALSE)&amp;(9*A246+11))="","",
INDIRECT(VLOOKUP(B246,B$14:C$44,2,FALSE)&amp;(9*A246+11))))</f>
        <v/>
      </c>
      <c r="K246" s="46" t="str" cm="1">
        <f t="array" aca="1" ref="K246" ca="1">IF(F246="","",
IF(AND(OR(F246="土",F246="日"),J246="●"),"指定",
IF(INDIRECT(VLOOKUP(B246,B$14:C$44,2,FALSE)&amp;(9*A246+12))="","",
INDIRECT(VLOOKUP(B246,B$14:C$44,2,FALSE)&amp;(9*A246+12)))))</f>
        <v/>
      </c>
      <c r="L246" s="42" t="str">
        <f t="shared" ca="1" si="67"/>
        <v/>
      </c>
      <c r="M246" s="60" t="str">
        <f t="shared" ca="1" si="68"/>
        <v/>
      </c>
      <c r="N246" s="1" t="str">
        <f t="shared" ca="1" si="65"/>
        <v/>
      </c>
      <c r="O246" s="1" t="str">
        <f t="shared" ca="1" si="66"/>
        <v/>
      </c>
      <c r="Q246" s="31" t="s">
        <v>41</v>
      </c>
      <c r="S246" s="51" t="str">
        <f ca="1">IF(S244="対象外","対象外",S245)</f>
        <v>対象外</v>
      </c>
      <c r="U246" s="13" t="s">
        <v>25</v>
      </c>
      <c r="V246" s="10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32"/>
      <c r="BB246" s="14"/>
      <c r="BC246" s="15"/>
      <c r="BD246" s="15"/>
      <c r="BE246" s="15"/>
      <c r="BF246" s="16"/>
      <c r="BG246" s="53" t="s">
        <v>42</v>
      </c>
    </row>
    <row r="247" spans="1:59" ht="20.25" customHeight="1" x14ac:dyDescent="0.4">
      <c r="A247" s="1">
        <f t="shared" si="69"/>
        <v>8</v>
      </c>
      <c r="B247" s="1">
        <f t="shared" si="70"/>
        <v>17</v>
      </c>
      <c r="E247" s="39" t="str" cm="1">
        <f t="array" aca="1" ref="E247" ca="1">IF(INDIRECT(VLOOKUP(B247,B$14:C$44,2,FALSE)&amp;(9*A247+6))="","",
INDIRECT(VLOOKUP(B247,B$14:C$44,2,FALSE)&amp;(9*A247+6)))</f>
        <v/>
      </c>
      <c r="F247" s="39" t="str">
        <f t="shared" ca="1" si="64"/>
        <v/>
      </c>
      <c r="G247" s="48" t="str" cm="1">
        <f t="array" aca="1" ref="G247" ca="1">IF(F247="","",
IF(INDIRECT(VLOOKUP(B247,B$14:C$44,2,FALSE)&amp;(9*A247+8))="","",
INDIRECT(VLOOKUP(B247,B$14:C$44,2,FALSE)&amp;(9*A247+8))))</f>
        <v/>
      </c>
      <c r="H247" s="48" t="str" cm="1">
        <f t="array" aca="1" ref="H247" ca="1">IF(F247="","",
IF(INDIRECT(VLOOKUP(B247,B$14:C$44,2,FALSE)&amp;(9*A247+9))="","",
INDIRECT(VLOOKUP(B247,B$14:C$44,2,FALSE)&amp;(9*A247+9))))</f>
        <v/>
      </c>
      <c r="I247" s="43" t="str" cm="1">
        <f t="array" aca="1" ref="I247" ca="1">IF(F247="","",
IF(INDIRECT(VLOOKUP(B247,B$14:C$44,2,FALSE)&amp;(9*A247+10))="","",
INDIRECT(VLOOKUP(B247,B$14:C$44,2,FALSE)&amp;(9*A247+10))))</f>
        <v/>
      </c>
      <c r="J247" s="43" t="str" cm="1">
        <f t="array" aca="1" ref="J247" ca="1">IF(F247="","",
IF(INDIRECT(VLOOKUP(B247,B$14:C$44,2,FALSE)&amp;(9*A247+11))="","",
INDIRECT(VLOOKUP(B247,B$14:C$44,2,FALSE)&amp;(9*A247+11))))</f>
        <v/>
      </c>
      <c r="K247" s="46" t="str" cm="1">
        <f t="array" aca="1" ref="K247" ca="1">IF(F247="","",
IF(AND(OR(F247="土",F247="日"),J247="●"),"指定",
IF(INDIRECT(VLOOKUP(B247,B$14:C$44,2,FALSE)&amp;(9*A247+12))="","",
INDIRECT(VLOOKUP(B247,B$14:C$44,2,FALSE)&amp;(9*A247+12)))))</f>
        <v/>
      </c>
      <c r="L247" s="42" t="str">
        <f t="shared" ca="1" si="67"/>
        <v/>
      </c>
      <c r="M247" s="60" t="str">
        <f t="shared" ca="1" si="68"/>
        <v/>
      </c>
      <c r="N247" s="1" t="str">
        <f t="shared" ca="1" si="65"/>
        <v/>
      </c>
      <c r="O247" s="1" t="str">
        <f t="shared" ca="1" si="66"/>
        <v/>
      </c>
    </row>
    <row r="248" spans="1:59" ht="20.25" customHeight="1" thickBot="1" x14ac:dyDescent="0.45">
      <c r="A248" s="1">
        <f t="shared" si="69"/>
        <v>8</v>
      </c>
      <c r="B248" s="1">
        <f t="shared" si="70"/>
        <v>18</v>
      </c>
      <c r="E248" s="39" t="str" cm="1">
        <f t="array" aca="1" ref="E248" ca="1">IF(INDIRECT(VLOOKUP(B248,B$14:C$44,2,FALSE)&amp;(9*A248+6))="","",
INDIRECT(VLOOKUP(B248,B$14:C$44,2,FALSE)&amp;(9*A248+6)))</f>
        <v/>
      </c>
      <c r="F248" s="39" t="str">
        <f t="shared" ca="1" si="64"/>
        <v/>
      </c>
      <c r="G248" s="48" t="str" cm="1">
        <f t="array" aca="1" ref="G248" ca="1">IF(F248="","",
IF(INDIRECT(VLOOKUP(B248,B$14:C$44,2,FALSE)&amp;(9*A248+8))="","",
INDIRECT(VLOOKUP(B248,B$14:C$44,2,FALSE)&amp;(9*A248+8))))</f>
        <v/>
      </c>
      <c r="H248" s="48" t="str" cm="1">
        <f t="array" aca="1" ref="H248" ca="1">IF(F248="","",
IF(INDIRECT(VLOOKUP(B248,B$14:C$44,2,FALSE)&amp;(9*A248+9))="","",
INDIRECT(VLOOKUP(B248,B$14:C$44,2,FALSE)&amp;(9*A248+9))))</f>
        <v/>
      </c>
      <c r="I248" s="43" t="str" cm="1">
        <f t="array" aca="1" ref="I248" ca="1">IF(F248="","",
IF(INDIRECT(VLOOKUP(B248,B$14:C$44,2,FALSE)&amp;(9*A248+10))="","",
INDIRECT(VLOOKUP(B248,B$14:C$44,2,FALSE)&amp;(9*A248+10))))</f>
        <v/>
      </c>
      <c r="J248" s="43" t="str" cm="1">
        <f t="array" aca="1" ref="J248" ca="1">IF(F248="","",
IF(INDIRECT(VLOOKUP(B248,B$14:C$44,2,FALSE)&amp;(9*A248+11))="","",
INDIRECT(VLOOKUP(B248,B$14:C$44,2,FALSE)&amp;(9*A248+11))))</f>
        <v/>
      </c>
      <c r="K248" s="46" t="str" cm="1">
        <f t="array" aca="1" ref="K248" ca="1">IF(F248="","",
IF(AND(OR(F248="土",F248="日"),J248="●"),"指定",
IF(INDIRECT(VLOOKUP(B248,B$14:C$44,2,FALSE)&amp;(9*A248+12))="","",
INDIRECT(VLOOKUP(B248,B$14:C$44,2,FALSE)&amp;(9*A248+12)))))</f>
        <v/>
      </c>
      <c r="L248" s="42" t="str">
        <f t="shared" ca="1" si="67"/>
        <v/>
      </c>
      <c r="M248" s="60" t="str">
        <f t="shared" ca="1" si="68"/>
        <v/>
      </c>
      <c r="N248" s="1" t="str">
        <f t="shared" ca="1" si="65"/>
        <v/>
      </c>
      <c r="O248" s="1" t="str">
        <f t="shared" ca="1" si="66"/>
        <v/>
      </c>
      <c r="Q248" s="28" t="s">
        <v>30</v>
      </c>
      <c r="R248" s="28" t="str">
        <f>IF(R239="","",
IF(S248=1,R239+1,R239))</f>
        <v/>
      </c>
      <c r="S248" s="51" t="str">
        <f>IF(S239="","",
IF(S239=12,1,S239+1))</f>
        <v/>
      </c>
      <c r="U248" s="38" t="str">
        <f>IF(R248="","",
DATE(R248,S248,1))</f>
        <v/>
      </c>
      <c r="W248" s="2"/>
    </row>
    <row r="249" spans="1:59" ht="20.25" customHeight="1" x14ac:dyDescent="0.4">
      <c r="A249" s="1">
        <f t="shared" si="69"/>
        <v>8</v>
      </c>
      <c r="B249" s="1">
        <f t="shared" si="70"/>
        <v>19</v>
      </c>
      <c r="E249" s="39" t="str" cm="1">
        <f t="array" aca="1" ref="E249" ca="1">IF(INDIRECT(VLOOKUP(B249,B$14:C$44,2,FALSE)&amp;(9*A249+6))="","",
INDIRECT(VLOOKUP(B249,B$14:C$44,2,FALSE)&amp;(9*A249+6)))</f>
        <v/>
      </c>
      <c r="F249" s="39" t="str">
        <f t="shared" ca="1" si="64"/>
        <v/>
      </c>
      <c r="G249" s="48" t="str" cm="1">
        <f t="array" aca="1" ref="G249" ca="1">IF(F249="","",
IF(INDIRECT(VLOOKUP(B249,B$14:C$44,2,FALSE)&amp;(9*A249+8))="","",
INDIRECT(VLOOKUP(B249,B$14:C$44,2,FALSE)&amp;(9*A249+8))))</f>
        <v/>
      </c>
      <c r="H249" s="48" t="str" cm="1">
        <f t="array" aca="1" ref="H249" ca="1">IF(F249="","",
IF(INDIRECT(VLOOKUP(B249,B$14:C$44,2,FALSE)&amp;(9*A249+9))="","",
INDIRECT(VLOOKUP(B249,B$14:C$44,2,FALSE)&amp;(9*A249+9))))</f>
        <v/>
      </c>
      <c r="I249" s="43" t="str" cm="1">
        <f t="array" aca="1" ref="I249" ca="1">IF(F249="","",
IF(INDIRECT(VLOOKUP(B249,B$14:C$44,2,FALSE)&amp;(9*A249+10))="","",
INDIRECT(VLOOKUP(B249,B$14:C$44,2,FALSE)&amp;(9*A249+10))))</f>
        <v/>
      </c>
      <c r="J249" s="43" t="str" cm="1">
        <f t="array" aca="1" ref="J249" ca="1">IF(F249="","",
IF(INDIRECT(VLOOKUP(B249,B$14:C$44,2,FALSE)&amp;(9*A249+11))="","",
INDIRECT(VLOOKUP(B249,B$14:C$44,2,FALSE)&amp;(9*A249+11))))</f>
        <v/>
      </c>
      <c r="K249" s="46" t="str" cm="1">
        <f t="array" aca="1" ref="K249" ca="1">IF(F249="","",
IF(AND(OR(F249="土",F249="日"),J249="●"),"指定",
IF(INDIRECT(VLOOKUP(B249,B$14:C$44,2,FALSE)&amp;(9*A249+12))="","",
INDIRECT(VLOOKUP(B249,B$14:C$44,2,FALSE)&amp;(9*A249+12)))))</f>
        <v/>
      </c>
      <c r="L249" s="42" t="str">
        <f t="shared" ca="1" si="67"/>
        <v/>
      </c>
      <c r="M249" s="60" t="str">
        <f t="shared" ca="1" si="68"/>
        <v/>
      </c>
      <c r="N249" s="1" t="str">
        <f t="shared" ca="1" si="65"/>
        <v/>
      </c>
      <c r="O249" s="1" t="str">
        <f t="shared" ca="1" si="66"/>
        <v/>
      </c>
      <c r="U249" s="87"/>
      <c r="V249" s="88"/>
      <c r="W249" s="6" t="str">
        <f>IF($R248="","",DATE($R248,$S248,1))</f>
        <v/>
      </c>
      <c r="X249" s="6" t="str">
        <f>IF($R248="","",DATE($R248,$S248,2))</f>
        <v/>
      </c>
      <c r="Y249" s="6" t="str">
        <f>IF($R248="","",DATE($R248,$S248,3))</f>
        <v/>
      </c>
      <c r="Z249" s="6" t="str">
        <f>IF($R248="","",DATE($R248,$S248,4))</f>
        <v/>
      </c>
      <c r="AA249" s="6" t="str">
        <f>IF($R248="","",DATE($R248,$S248,5))</f>
        <v/>
      </c>
      <c r="AB249" s="6" t="str">
        <f>IF($R248="","",DATE($R248,$S248,6))</f>
        <v/>
      </c>
      <c r="AC249" s="6" t="str">
        <f>IF($R248="","",DATE($R248,$S248,7))</f>
        <v/>
      </c>
      <c r="AD249" s="6" t="str">
        <f>IF($R248="","",DATE($R248,$S248,8))</f>
        <v/>
      </c>
      <c r="AE249" s="6" t="str">
        <f>IF($R248="","",DATE($R248,$S248,9))</f>
        <v/>
      </c>
      <c r="AF249" s="6" t="str">
        <f>IF($R248="","",DATE($R248,$S248,10))</f>
        <v/>
      </c>
      <c r="AG249" s="6" t="str">
        <f>IF($R248="","",DATE($R248,$S248,11))</f>
        <v/>
      </c>
      <c r="AH249" s="6" t="str">
        <f>IF($R248="","",DATE($R248,$S248,12))</f>
        <v/>
      </c>
      <c r="AI249" s="6" t="str">
        <f>IF($R248="","",DATE($R248,$S248,13))</f>
        <v/>
      </c>
      <c r="AJ249" s="6" t="str">
        <f>IF($R248="","",DATE($R248,$S248,14))</f>
        <v/>
      </c>
      <c r="AK249" s="6" t="str">
        <f>IF($R248="","",DATE($R248,$S248,15))</f>
        <v/>
      </c>
      <c r="AL249" s="6" t="str">
        <f>IF($R248="","",DATE($R248,$S248,16))</f>
        <v/>
      </c>
      <c r="AM249" s="6" t="str">
        <f>IF($R248="","",DATE($R248,$S248,17))</f>
        <v/>
      </c>
      <c r="AN249" s="6" t="str">
        <f>IF($R248="","",DATE($R248,$S248,18))</f>
        <v/>
      </c>
      <c r="AO249" s="6" t="str">
        <f>IF($R248="","",DATE($R248,$S248,19))</f>
        <v/>
      </c>
      <c r="AP249" s="6" t="str">
        <f>IF($R248="","",DATE($R248,$S248,20))</f>
        <v/>
      </c>
      <c r="AQ249" s="6" t="str">
        <f>IF($R248="","",DATE($R248,$S248,21))</f>
        <v/>
      </c>
      <c r="AR249" s="6" t="str">
        <f>IF($R248="","",DATE($R248,$S248,22))</f>
        <v/>
      </c>
      <c r="AS249" s="6" t="str">
        <f>IF($R248="","",DATE($R248,$S248,23))</f>
        <v/>
      </c>
      <c r="AT249" s="6" t="str">
        <f>IF($R248="","",DATE($R248,$S248,24))</f>
        <v/>
      </c>
      <c r="AU249" s="6" t="str">
        <f>IF($R248="","",DATE($R248,$S248,25))</f>
        <v/>
      </c>
      <c r="AV249" s="6" t="str">
        <f>IF($R248="","",DATE($R248,$S248,26))</f>
        <v/>
      </c>
      <c r="AW249" s="6" t="str">
        <f>IF($R248="","",DATE($R248,$S248,27))</f>
        <v/>
      </c>
      <c r="AX249" s="6" t="str">
        <f>IF($R248="","",DATE($R248,$S248,28))</f>
        <v/>
      </c>
      <c r="AY249" s="6" t="str">
        <f>IF($R248="","",IF(MONTH(DATE($R248,$S248,29))=$S248,DATE($R248,$S248,29),""))</f>
        <v/>
      </c>
      <c r="AZ249" s="6" t="str">
        <f>IF($R248="","",IF(MONTH(DATE($R248,$S248,30))=$S248,DATE($R248,$S248,30),""))</f>
        <v/>
      </c>
      <c r="BA249" s="6" t="str">
        <f>IF($R248="","",IF(MONTH(DATE($R248,$S248,31))=$S248,DATE($R248,$S248,31),""))</f>
        <v/>
      </c>
      <c r="BB249" s="91" t="s">
        <v>19</v>
      </c>
      <c r="BC249" s="91" t="s">
        <v>31</v>
      </c>
      <c r="BD249" s="93" t="s">
        <v>32</v>
      </c>
      <c r="BE249" s="96" t="s">
        <v>33</v>
      </c>
      <c r="BF249" s="94" t="s">
        <v>34</v>
      </c>
      <c r="BG249" s="76" t="s">
        <v>25</v>
      </c>
    </row>
    <row r="250" spans="1:59" ht="20.25" customHeight="1" thickBot="1" x14ac:dyDescent="0.45">
      <c r="A250" s="1">
        <f t="shared" si="69"/>
        <v>8</v>
      </c>
      <c r="B250" s="1">
        <f t="shared" si="70"/>
        <v>20</v>
      </c>
      <c r="E250" s="39" t="str" cm="1">
        <f t="array" aca="1" ref="E250" ca="1">IF(INDIRECT(VLOOKUP(B250,B$14:C$44,2,FALSE)&amp;(9*A250+6))="","",
INDIRECT(VLOOKUP(B250,B$14:C$44,2,FALSE)&amp;(9*A250+6)))</f>
        <v/>
      </c>
      <c r="F250" s="39" t="str">
        <f t="shared" ca="1" si="64"/>
        <v/>
      </c>
      <c r="G250" s="48" t="str" cm="1">
        <f t="array" aca="1" ref="G250" ca="1">IF(F250="","",
IF(INDIRECT(VLOOKUP(B250,B$14:C$44,2,FALSE)&amp;(9*A250+8))="","",
INDIRECT(VLOOKUP(B250,B$14:C$44,2,FALSE)&amp;(9*A250+8))))</f>
        <v/>
      </c>
      <c r="H250" s="48" t="str" cm="1">
        <f t="array" aca="1" ref="H250" ca="1">IF(F250="","",
IF(INDIRECT(VLOOKUP(B250,B$14:C$44,2,FALSE)&amp;(9*A250+9))="","",
INDIRECT(VLOOKUP(B250,B$14:C$44,2,FALSE)&amp;(9*A250+9))))</f>
        <v/>
      </c>
      <c r="I250" s="43" t="str" cm="1">
        <f t="array" aca="1" ref="I250" ca="1">IF(F250="","",
IF(INDIRECT(VLOOKUP(B250,B$14:C$44,2,FALSE)&amp;(9*A250+10))="","",
INDIRECT(VLOOKUP(B250,B$14:C$44,2,FALSE)&amp;(9*A250+10))))</f>
        <v/>
      </c>
      <c r="J250" s="43" t="str" cm="1">
        <f t="array" aca="1" ref="J250" ca="1">IF(F250="","",
IF(INDIRECT(VLOOKUP(B250,B$14:C$44,2,FALSE)&amp;(9*A250+11))="","",
INDIRECT(VLOOKUP(B250,B$14:C$44,2,FALSE)&amp;(9*A250+11))))</f>
        <v/>
      </c>
      <c r="K250" s="46" t="str" cm="1">
        <f t="array" aca="1" ref="K250" ca="1">IF(F250="","",
IF(AND(OR(F250="土",F250="日"),J250="●"),"指定",
IF(INDIRECT(VLOOKUP(B250,B$14:C$44,2,FALSE)&amp;(9*A250+12))="","",
INDIRECT(VLOOKUP(B250,B$14:C$44,2,FALSE)&amp;(9*A250+12)))))</f>
        <v/>
      </c>
      <c r="L250" s="42" t="str">
        <f t="shared" ca="1" si="67"/>
        <v/>
      </c>
      <c r="M250" s="60" t="str">
        <f t="shared" ca="1" si="68"/>
        <v/>
      </c>
      <c r="N250" s="1" t="str">
        <f t="shared" ca="1" si="65"/>
        <v/>
      </c>
      <c r="O250" s="1" t="str">
        <f t="shared" ca="1" si="66"/>
        <v/>
      </c>
      <c r="Q250" s="28" t="s">
        <v>35</v>
      </c>
      <c r="R250" s="28">
        <f ca="1">COUNTIFS(N:N,R248,O:O,S248,F:F,"土",G:G,"〇")+COUNTIFS(N:N,R248,O:O,S248,F:F,"日",G:G,"〇")</f>
        <v>0</v>
      </c>
      <c r="S250" s="28">
        <f ca="1">COUNTIFS(N:N,R248,O:O,S248,F:F,"土",I:I,"〇",L:L,"&lt;&gt;"&amp;"緊急")+COUNTIFS(N:N,R248,O:O,S248,F:F,"日",I:I,"〇",L:L,"&lt;&gt;"&amp;"緊急")</f>
        <v>0</v>
      </c>
      <c r="U250" s="89"/>
      <c r="V250" s="90"/>
      <c r="W250" s="9" t="str">
        <f>IFERROR(IF(WEEKDAY(W249,1)=1,"日",IF(WEEKDAY(W249,1)=2,"月",IF(WEEKDAY(W249,1)=3,"火",IF(WEEKDAY(W249,1)=4,"水",IF(WEEKDAY(W249,1)=5,"木",IF(WEEKDAY(W249,1)=6,"金","土")))))),"")</f>
        <v/>
      </c>
      <c r="X250" s="9" t="str">
        <f t="shared" ref="X250:AD250" si="79">IFERROR(IF(WEEKDAY(X249,1)=1,"日",IF(WEEKDAY(X249,1)=2,"月",IF(WEEKDAY(X249,1)=3,"火",IF(WEEKDAY(X249,1)=4,"水",IF(WEEKDAY(X249,1)=5,"木",IF(WEEKDAY(X249,1)=6,"金","土")))))),"")</f>
        <v/>
      </c>
      <c r="Y250" s="9" t="str">
        <f t="shared" si="79"/>
        <v/>
      </c>
      <c r="Z250" s="9" t="str">
        <f t="shared" si="79"/>
        <v/>
      </c>
      <c r="AA250" s="9" t="str">
        <f t="shared" si="79"/>
        <v/>
      </c>
      <c r="AB250" s="9" t="str">
        <f t="shared" si="79"/>
        <v/>
      </c>
      <c r="AC250" s="9" t="str">
        <f t="shared" si="79"/>
        <v/>
      </c>
      <c r="AD250" s="9" t="str">
        <f t="shared" si="79"/>
        <v/>
      </c>
      <c r="AE250" s="9" t="str">
        <f>IFERROR(IF(WEEKDAY(AE249,1)=1,"日",IF(WEEKDAY(AE249,1)=2,"月",IF(WEEKDAY(AE249,1)=3,"火",IF(WEEKDAY(AE249,1)=4,"水",IF(WEEKDAY(AE249,1)=5,"木",IF(WEEKDAY(AE249,1)=6,"金","土")))))),"")</f>
        <v/>
      </c>
      <c r="AF250" s="9" t="str">
        <f t="shared" ref="AF250:BA250" si="80">IFERROR(IF(WEEKDAY(AF249,1)=1,"日",IF(WEEKDAY(AF249,1)=2,"月",IF(WEEKDAY(AF249,1)=3,"火",IF(WEEKDAY(AF249,1)=4,"水",IF(WEEKDAY(AF249,1)=5,"木",IF(WEEKDAY(AF249,1)=6,"金","土")))))),"")</f>
        <v/>
      </c>
      <c r="AG250" s="9" t="str">
        <f t="shared" si="80"/>
        <v/>
      </c>
      <c r="AH250" s="9" t="str">
        <f t="shared" si="80"/>
        <v/>
      </c>
      <c r="AI250" s="9" t="str">
        <f t="shared" si="80"/>
        <v/>
      </c>
      <c r="AJ250" s="9" t="str">
        <f t="shared" si="80"/>
        <v/>
      </c>
      <c r="AK250" s="9" t="str">
        <f t="shared" si="80"/>
        <v/>
      </c>
      <c r="AL250" s="9" t="str">
        <f t="shared" si="80"/>
        <v/>
      </c>
      <c r="AM250" s="9" t="str">
        <f t="shared" si="80"/>
        <v/>
      </c>
      <c r="AN250" s="9" t="str">
        <f t="shared" si="80"/>
        <v/>
      </c>
      <c r="AO250" s="9" t="str">
        <f t="shared" si="80"/>
        <v/>
      </c>
      <c r="AP250" s="9" t="str">
        <f t="shared" si="80"/>
        <v/>
      </c>
      <c r="AQ250" s="9" t="str">
        <f t="shared" si="80"/>
        <v/>
      </c>
      <c r="AR250" s="9" t="str">
        <f t="shared" si="80"/>
        <v/>
      </c>
      <c r="AS250" s="9" t="str">
        <f t="shared" si="80"/>
        <v/>
      </c>
      <c r="AT250" s="9" t="str">
        <f t="shared" si="80"/>
        <v/>
      </c>
      <c r="AU250" s="9" t="str">
        <f t="shared" si="80"/>
        <v/>
      </c>
      <c r="AV250" s="9" t="str">
        <f t="shared" si="80"/>
        <v/>
      </c>
      <c r="AW250" s="9" t="str">
        <f t="shared" si="80"/>
        <v/>
      </c>
      <c r="AX250" s="9" t="str">
        <f t="shared" si="80"/>
        <v/>
      </c>
      <c r="AY250" s="9" t="str">
        <f t="shared" si="80"/>
        <v/>
      </c>
      <c r="AZ250" s="9" t="str">
        <f t="shared" si="80"/>
        <v/>
      </c>
      <c r="BA250" s="9" t="str">
        <f t="shared" si="80"/>
        <v/>
      </c>
      <c r="BB250" s="92"/>
      <c r="BC250" s="92"/>
      <c r="BD250" s="92"/>
      <c r="BE250" s="97"/>
      <c r="BF250" s="95"/>
      <c r="BG250" s="77"/>
    </row>
    <row r="251" spans="1:59" ht="20.25" customHeight="1" x14ac:dyDescent="0.4">
      <c r="A251" s="1">
        <f t="shared" si="69"/>
        <v>8</v>
      </c>
      <c r="B251" s="1">
        <f t="shared" si="70"/>
        <v>21</v>
      </c>
      <c r="E251" s="39" t="str" cm="1">
        <f t="array" aca="1" ref="E251" ca="1">IF(INDIRECT(VLOOKUP(B251,B$14:C$44,2,FALSE)&amp;(9*A251+6))="","",
INDIRECT(VLOOKUP(B251,B$14:C$44,2,FALSE)&amp;(9*A251+6)))</f>
        <v/>
      </c>
      <c r="F251" s="39" t="str">
        <f t="shared" ca="1" si="64"/>
        <v/>
      </c>
      <c r="G251" s="48" t="str" cm="1">
        <f t="array" aca="1" ref="G251" ca="1">IF(F251="","",
IF(INDIRECT(VLOOKUP(B251,B$14:C$44,2,FALSE)&amp;(9*A251+8))="","",
INDIRECT(VLOOKUP(B251,B$14:C$44,2,FALSE)&amp;(9*A251+8))))</f>
        <v/>
      </c>
      <c r="H251" s="48" t="str" cm="1">
        <f t="array" aca="1" ref="H251" ca="1">IF(F251="","",
IF(INDIRECT(VLOOKUP(B251,B$14:C$44,2,FALSE)&amp;(9*A251+9))="","",
INDIRECT(VLOOKUP(B251,B$14:C$44,2,FALSE)&amp;(9*A251+9))))</f>
        <v/>
      </c>
      <c r="I251" s="43" t="str" cm="1">
        <f t="array" aca="1" ref="I251" ca="1">IF(F251="","",
IF(INDIRECT(VLOOKUP(B251,B$14:C$44,2,FALSE)&amp;(9*A251+10))="","",
INDIRECT(VLOOKUP(B251,B$14:C$44,2,FALSE)&amp;(9*A251+10))))</f>
        <v/>
      </c>
      <c r="J251" s="43" t="str" cm="1">
        <f t="array" aca="1" ref="J251" ca="1">IF(F251="","",
IF(INDIRECT(VLOOKUP(B251,B$14:C$44,2,FALSE)&amp;(9*A251+11))="","",
INDIRECT(VLOOKUP(B251,B$14:C$44,2,FALSE)&amp;(9*A251+11))))</f>
        <v/>
      </c>
      <c r="K251" s="46" t="str" cm="1">
        <f t="array" aca="1" ref="K251" ca="1">IF(F251="","",
IF(AND(OR(F251="土",F251="日"),J251="●"),"指定",
IF(INDIRECT(VLOOKUP(B251,B$14:C$44,2,FALSE)&amp;(9*A251+12))="","",
INDIRECT(VLOOKUP(B251,B$14:C$44,2,FALSE)&amp;(9*A251+12)))))</f>
        <v/>
      </c>
      <c r="L251" s="42" t="str">
        <f t="shared" ca="1" si="67"/>
        <v/>
      </c>
      <c r="M251" s="60" t="str">
        <f t="shared" ca="1" si="68"/>
        <v/>
      </c>
      <c r="N251" s="1" t="str">
        <f t="shared" ca="1" si="65"/>
        <v/>
      </c>
      <c r="O251" s="1" t="str">
        <f t="shared" ca="1" si="66"/>
        <v/>
      </c>
      <c r="Q251" s="28" t="s">
        <v>23</v>
      </c>
      <c r="R251" s="54">
        <f ca="1">COUNTIFS(N:N,R248,O:O,S248,G:G,"〇")</f>
        <v>0</v>
      </c>
      <c r="S251" s="54">
        <f ca="1">COUNTIFS(N:N,R248,O:O,S248,I:I,"〇",L:L,"&lt;&gt;"&amp;"緊急")</f>
        <v>0</v>
      </c>
      <c r="U251" s="78" t="s">
        <v>15</v>
      </c>
      <c r="V251" s="8" t="s">
        <v>36</v>
      </c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6">
        <f ca="1">R251</f>
        <v>0</v>
      </c>
      <c r="BC251" s="79">
        <f ca="1">IFERROR(R252/R251,0)</f>
        <v>0</v>
      </c>
      <c r="BD251" s="80" t="str">
        <f ca="1">R253</f>
        <v>対象外</v>
      </c>
      <c r="BE251" s="98"/>
      <c r="BF251" s="83"/>
      <c r="BG251" s="81" t="s">
        <v>37</v>
      </c>
    </row>
    <row r="252" spans="1:59" ht="20.25" customHeight="1" thickBot="1" x14ac:dyDescent="0.45">
      <c r="A252" s="1">
        <f t="shared" si="69"/>
        <v>8</v>
      </c>
      <c r="B252" s="1">
        <f t="shared" si="70"/>
        <v>22</v>
      </c>
      <c r="E252" s="39" t="str" cm="1">
        <f t="array" aca="1" ref="E252" ca="1">IF(INDIRECT(VLOOKUP(B252,B$14:C$44,2,FALSE)&amp;(9*A252+6))="","",
INDIRECT(VLOOKUP(B252,B$14:C$44,2,FALSE)&amp;(9*A252+6)))</f>
        <v/>
      </c>
      <c r="F252" s="39" t="str">
        <f t="shared" ca="1" si="64"/>
        <v/>
      </c>
      <c r="G252" s="48" t="str" cm="1">
        <f t="array" aca="1" ref="G252" ca="1">IF(F252="","",
IF(INDIRECT(VLOOKUP(B252,B$14:C$44,2,FALSE)&amp;(9*A252+8))="","",
INDIRECT(VLOOKUP(B252,B$14:C$44,2,FALSE)&amp;(9*A252+8))))</f>
        <v/>
      </c>
      <c r="H252" s="48" t="str" cm="1">
        <f t="array" aca="1" ref="H252" ca="1">IF(F252="","",
IF(INDIRECT(VLOOKUP(B252,B$14:C$44,2,FALSE)&amp;(9*A252+9))="","",
INDIRECT(VLOOKUP(B252,B$14:C$44,2,FALSE)&amp;(9*A252+9))))</f>
        <v/>
      </c>
      <c r="I252" s="43" t="str" cm="1">
        <f t="array" aca="1" ref="I252" ca="1">IF(F252="","",
IF(INDIRECT(VLOOKUP(B252,B$14:C$44,2,FALSE)&amp;(9*A252+10))="","",
INDIRECT(VLOOKUP(B252,B$14:C$44,2,FALSE)&amp;(9*A252+10))))</f>
        <v/>
      </c>
      <c r="J252" s="43" t="str" cm="1">
        <f t="array" aca="1" ref="J252" ca="1">IF(F252="","",
IF(INDIRECT(VLOOKUP(B252,B$14:C$44,2,FALSE)&amp;(9*A252+11))="","",
INDIRECT(VLOOKUP(B252,B$14:C$44,2,FALSE)&amp;(9*A252+11))))</f>
        <v/>
      </c>
      <c r="K252" s="46" t="str" cm="1">
        <f t="array" aca="1" ref="K252" ca="1">IF(F252="","",
IF(AND(OR(F252="土",F252="日"),J252="●"),"指定",
IF(INDIRECT(VLOOKUP(B252,B$14:C$44,2,FALSE)&amp;(9*A252+12))="","",
INDIRECT(VLOOKUP(B252,B$14:C$44,2,FALSE)&amp;(9*A252+12)))))</f>
        <v/>
      </c>
      <c r="L252" s="42" t="str">
        <f t="shared" ca="1" si="67"/>
        <v/>
      </c>
      <c r="M252" s="60" t="str">
        <f t="shared" ca="1" si="68"/>
        <v/>
      </c>
      <c r="N252" s="1" t="str">
        <f t="shared" ca="1" si="65"/>
        <v/>
      </c>
      <c r="O252" s="1" t="str">
        <f t="shared" ca="1" si="66"/>
        <v/>
      </c>
      <c r="Q252" s="28" t="s">
        <v>24</v>
      </c>
      <c r="R252" s="28">
        <f ca="1">COUNTIFS(N:N,R248,O:O,S248,H:H,"●")+COUNTIFS(N:N,R248,O:O,S248,H:H,"〇")</f>
        <v>0</v>
      </c>
      <c r="S252" s="28">
        <f ca="1">COUNTIFS(N:N,R248,O:O,S248,J:J,"●",L:L,"&lt;&gt;"&amp;"緊急")</f>
        <v>0</v>
      </c>
      <c r="U252" s="69"/>
      <c r="V252" s="3" t="s">
        <v>38</v>
      </c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5"/>
      <c r="BB252" s="3">
        <f ca="1">R252</f>
        <v>0</v>
      </c>
      <c r="BC252" s="71"/>
      <c r="BD252" s="73"/>
      <c r="BE252" s="99"/>
      <c r="BF252" s="84"/>
      <c r="BG252" s="82"/>
    </row>
    <row r="253" spans="1:59" ht="20.25" customHeight="1" thickTop="1" x14ac:dyDescent="0.4">
      <c r="A253" s="1">
        <f t="shared" si="69"/>
        <v>8</v>
      </c>
      <c r="B253" s="1">
        <f t="shared" si="70"/>
        <v>23</v>
      </c>
      <c r="E253" s="39" t="str" cm="1">
        <f t="array" aca="1" ref="E253" ca="1">IF(INDIRECT(VLOOKUP(B253,B$14:C$44,2,FALSE)&amp;(9*A253+6))="","",
INDIRECT(VLOOKUP(B253,B$14:C$44,2,FALSE)&amp;(9*A253+6)))</f>
        <v/>
      </c>
      <c r="F253" s="39" t="str">
        <f t="shared" ca="1" si="64"/>
        <v/>
      </c>
      <c r="G253" s="48" t="str" cm="1">
        <f t="array" aca="1" ref="G253" ca="1">IF(F253="","",
IF(INDIRECT(VLOOKUP(B253,B$14:C$44,2,FALSE)&amp;(9*A253+8))="","",
INDIRECT(VLOOKUP(B253,B$14:C$44,2,FALSE)&amp;(9*A253+8))))</f>
        <v/>
      </c>
      <c r="H253" s="48" t="str" cm="1">
        <f t="array" aca="1" ref="H253" ca="1">IF(F253="","",
IF(INDIRECT(VLOOKUP(B253,B$14:C$44,2,FALSE)&amp;(9*A253+9))="","",
INDIRECT(VLOOKUP(B253,B$14:C$44,2,FALSE)&amp;(9*A253+9))))</f>
        <v/>
      </c>
      <c r="I253" s="43" t="str" cm="1">
        <f t="array" aca="1" ref="I253" ca="1">IF(F253="","",
IF(INDIRECT(VLOOKUP(B253,B$14:C$44,2,FALSE)&amp;(9*A253+10))="","",
INDIRECT(VLOOKUP(B253,B$14:C$44,2,FALSE)&amp;(9*A253+10))))</f>
        <v/>
      </c>
      <c r="J253" s="43" t="str" cm="1">
        <f t="array" aca="1" ref="J253" ca="1">IF(F253="","",
IF(INDIRECT(VLOOKUP(B253,B$14:C$44,2,FALSE)&amp;(9*A253+11))="","",
INDIRECT(VLOOKUP(B253,B$14:C$44,2,FALSE)&amp;(9*A253+11))))</f>
        <v/>
      </c>
      <c r="K253" s="46" t="str" cm="1">
        <f t="array" aca="1" ref="K253" ca="1">IF(F253="","",
IF(AND(OR(F253="土",F253="日"),J253="●"),"指定",
IF(INDIRECT(VLOOKUP(B253,B$14:C$44,2,FALSE)&amp;(9*A253+12))="","",
INDIRECT(VLOOKUP(B253,B$14:C$44,2,FALSE)&amp;(9*A253+12)))))</f>
        <v/>
      </c>
      <c r="L253" s="42" t="str">
        <f t="shared" ca="1" si="67"/>
        <v/>
      </c>
      <c r="M253" s="60" t="str">
        <f t="shared" ca="1" si="68"/>
        <v/>
      </c>
      <c r="N253" s="1" t="str">
        <f t="shared" ca="1" si="65"/>
        <v/>
      </c>
      <c r="O253" s="1" t="str">
        <f t="shared" ca="1" si="66"/>
        <v/>
      </c>
      <c r="Q253" s="28" t="s">
        <v>3</v>
      </c>
      <c r="R253" s="30" t="str">
        <f ca="1">IF(AND(R251=0,R252=0),"対象外",
IF(R250=0,"対象外",
IF(AND(R250/R251&lt;0.285,R252&gt;=R250),"〇",
IF(R252/R251&gt;=0.285,"〇",
"×"))))</f>
        <v>対象外</v>
      </c>
      <c r="S253" s="30" t="str">
        <f ca="1">IF(AND(S251=0,S252=0),"対象外",
IF(S250=0,"対象外",
IF(AND(S250/S251&lt;0.285,S252&gt;=S250),"〇",
IF(S252/S251&gt;=0.285,"〇",
"×"))))</f>
        <v>対象外</v>
      </c>
      <c r="U253" s="68" t="s">
        <v>16</v>
      </c>
      <c r="V253" s="4" t="s">
        <v>36</v>
      </c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52">
        <f ca="1">S251</f>
        <v>0</v>
      </c>
      <c r="BC253" s="70">
        <f ca="1">IFERROR(S252/S251,0)</f>
        <v>0</v>
      </c>
      <c r="BD253" s="72" t="str">
        <f ca="1">S253</f>
        <v>対象外</v>
      </c>
      <c r="BE253" s="100" t="str">
        <f ca="1">S255</f>
        <v>対象外</v>
      </c>
      <c r="BF253" s="85" t="str">
        <f ca="1">S254</f>
        <v>－</v>
      </c>
      <c r="BG253" s="74" t="s">
        <v>39</v>
      </c>
    </row>
    <row r="254" spans="1:59" ht="20.25" customHeight="1" thickBot="1" x14ac:dyDescent="0.45">
      <c r="A254" s="1">
        <f t="shared" si="69"/>
        <v>8</v>
      </c>
      <c r="B254" s="1">
        <f t="shared" si="70"/>
        <v>24</v>
      </c>
      <c r="E254" s="39" t="str" cm="1">
        <f t="array" aca="1" ref="E254" ca="1">IF(INDIRECT(VLOOKUP(B254,B$14:C$44,2,FALSE)&amp;(9*A254+6))="","",
INDIRECT(VLOOKUP(B254,B$14:C$44,2,FALSE)&amp;(9*A254+6)))</f>
        <v/>
      </c>
      <c r="F254" s="39" t="str">
        <f t="shared" ca="1" si="64"/>
        <v/>
      </c>
      <c r="G254" s="48" t="str" cm="1">
        <f t="array" aca="1" ref="G254" ca="1">IF(F254="","",
IF(INDIRECT(VLOOKUP(B254,B$14:C$44,2,FALSE)&amp;(9*A254+8))="","",
INDIRECT(VLOOKUP(B254,B$14:C$44,2,FALSE)&amp;(9*A254+8))))</f>
        <v/>
      </c>
      <c r="H254" s="48" t="str" cm="1">
        <f t="array" aca="1" ref="H254" ca="1">IF(F254="","",
IF(INDIRECT(VLOOKUP(B254,B$14:C$44,2,FALSE)&amp;(9*A254+9))="","",
INDIRECT(VLOOKUP(B254,B$14:C$44,2,FALSE)&amp;(9*A254+9))))</f>
        <v/>
      </c>
      <c r="I254" s="43" t="str" cm="1">
        <f t="array" aca="1" ref="I254" ca="1">IF(F254="","",
IF(INDIRECT(VLOOKUP(B254,B$14:C$44,2,FALSE)&amp;(9*A254+10))="","",
INDIRECT(VLOOKUP(B254,B$14:C$44,2,FALSE)&amp;(9*A254+10))))</f>
        <v/>
      </c>
      <c r="J254" s="43" t="str" cm="1">
        <f t="array" aca="1" ref="J254" ca="1">IF(F254="","",
IF(INDIRECT(VLOOKUP(B254,B$14:C$44,2,FALSE)&amp;(9*A254+11))="","",
INDIRECT(VLOOKUP(B254,B$14:C$44,2,FALSE)&amp;(9*A254+11))))</f>
        <v/>
      </c>
      <c r="K254" s="46" t="str" cm="1">
        <f t="array" aca="1" ref="K254" ca="1">IF(F254="","",
IF(AND(OR(F254="土",F254="日"),J254="●"),"指定",
IF(INDIRECT(VLOOKUP(B254,B$14:C$44,2,FALSE)&amp;(9*A254+12))="","",
INDIRECT(VLOOKUP(B254,B$14:C$44,2,FALSE)&amp;(9*A254+12)))))</f>
        <v/>
      </c>
      <c r="L254" s="42" t="str">
        <f t="shared" ca="1" si="67"/>
        <v/>
      </c>
      <c r="M254" s="60" t="str">
        <f t="shared" ca="1" si="68"/>
        <v/>
      </c>
      <c r="N254" s="1" t="str">
        <f t="shared" ca="1" si="65"/>
        <v/>
      </c>
      <c r="O254" s="1" t="str">
        <f t="shared" ca="1" si="66"/>
        <v/>
      </c>
      <c r="Q254" s="28" t="s">
        <v>40</v>
      </c>
      <c r="R254" s="30"/>
      <c r="S254" s="30" t="str">
        <f ca="1">IF(S253="対象外","－",
IF(S253="×","×",
IF(COUNTIFS(N:N,R248,O:O,S248,F:F,"土",I:I,"〇")+COUNTIFS(N:N,R248,O:O,S248,F:F,"日",I:I,"〇")=COUNTIFS(N:N,R248,O:O,S248,F:F,"土",I:I,"〇",J:J,"●",K:K,"&lt;&gt;"&amp;"事前")+COUNTIFS(N:N,R248,O:O,S248,F:F,"日",I:I,"〇",J:J,"●",K:K,"&lt;&gt;"&amp;"事前")+COUNTIFS(N:N,R248,O:O,S248,F:F,"土",I:I,"〇",J:J,"",K:K,"事前",M:M,"適")+COUNTIFS(N:N,R248,O:O,S248,F:F,"日",I:I,"〇",J:J,"",K:K,"事前",M:M,"適"),"〇",
"×")))</f>
        <v>－</v>
      </c>
      <c r="U254" s="69"/>
      <c r="V254" s="3" t="s">
        <v>38</v>
      </c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5"/>
      <c r="BB254" s="3">
        <f ca="1">S252</f>
        <v>0</v>
      </c>
      <c r="BC254" s="71"/>
      <c r="BD254" s="73"/>
      <c r="BE254" s="101"/>
      <c r="BF254" s="86"/>
      <c r="BG254" s="75"/>
    </row>
    <row r="255" spans="1:59" ht="42" customHeight="1" thickTop="1" thickBot="1" x14ac:dyDescent="0.45">
      <c r="A255" s="1">
        <f t="shared" si="69"/>
        <v>8</v>
      </c>
      <c r="B255" s="1">
        <f t="shared" si="70"/>
        <v>25</v>
      </c>
      <c r="E255" s="39" t="str" cm="1">
        <f t="array" aca="1" ref="E255" ca="1">IF(INDIRECT(VLOOKUP(B255,B$14:C$44,2,FALSE)&amp;(9*A255+6))="","",
INDIRECT(VLOOKUP(B255,B$14:C$44,2,FALSE)&amp;(9*A255+6)))</f>
        <v/>
      </c>
      <c r="F255" s="39" t="str">
        <f t="shared" ca="1" si="64"/>
        <v/>
      </c>
      <c r="G255" s="48" t="str" cm="1">
        <f t="array" aca="1" ref="G255" ca="1">IF(F255="","",
IF(INDIRECT(VLOOKUP(B255,B$14:C$44,2,FALSE)&amp;(9*A255+8))="","",
INDIRECT(VLOOKUP(B255,B$14:C$44,2,FALSE)&amp;(9*A255+8))))</f>
        <v/>
      </c>
      <c r="H255" s="48" t="str" cm="1">
        <f t="array" aca="1" ref="H255" ca="1">IF(F255="","",
IF(INDIRECT(VLOOKUP(B255,B$14:C$44,2,FALSE)&amp;(9*A255+9))="","",
INDIRECT(VLOOKUP(B255,B$14:C$44,2,FALSE)&amp;(9*A255+9))))</f>
        <v/>
      </c>
      <c r="I255" s="43" t="str" cm="1">
        <f t="array" aca="1" ref="I255" ca="1">IF(F255="","",
IF(INDIRECT(VLOOKUP(B255,B$14:C$44,2,FALSE)&amp;(9*A255+10))="","",
INDIRECT(VLOOKUP(B255,B$14:C$44,2,FALSE)&amp;(9*A255+10))))</f>
        <v/>
      </c>
      <c r="J255" s="43" t="str" cm="1">
        <f t="array" aca="1" ref="J255" ca="1">IF(F255="","",
IF(INDIRECT(VLOOKUP(B255,B$14:C$44,2,FALSE)&amp;(9*A255+11))="","",
INDIRECT(VLOOKUP(B255,B$14:C$44,2,FALSE)&amp;(9*A255+11))))</f>
        <v/>
      </c>
      <c r="K255" s="46" t="str" cm="1">
        <f t="array" aca="1" ref="K255" ca="1">IF(F255="","",
IF(AND(OR(F255="土",F255="日"),J255="●"),"指定",
IF(INDIRECT(VLOOKUP(B255,B$14:C$44,2,FALSE)&amp;(9*A255+12))="","",
INDIRECT(VLOOKUP(B255,B$14:C$44,2,FALSE)&amp;(9*A255+12)))))</f>
        <v/>
      </c>
      <c r="L255" s="42" t="str">
        <f t="shared" ca="1" si="67"/>
        <v/>
      </c>
      <c r="M255" s="60" t="str">
        <f t="shared" ca="1" si="68"/>
        <v/>
      </c>
      <c r="N255" s="1" t="str">
        <f t="shared" ca="1" si="65"/>
        <v/>
      </c>
      <c r="O255" s="1" t="str">
        <f t="shared" ca="1" si="66"/>
        <v/>
      </c>
      <c r="Q255" s="31" t="s">
        <v>41</v>
      </c>
      <c r="S255" s="51" t="str">
        <f ca="1">IF(S253="対象外","対象外",S254)</f>
        <v>対象外</v>
      </c>
      <c r="U255" s="13" t="s">
        <v>25</v>
      </c>
      <c r="V255" s="10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32"/>
      <c r="BB255" s="14"/>
      <c r="BC255" s="15"/>
      <c r="BD255" s="15"/>
      <c r="BE255" s="15"/>
      <c r="BF255" s="16"/>
      <c r="BG255" s="53" t="s">
        <v>42</v>
      </c>
    </row>
    <row r="256" spans="1:59" ht="20.25" customHeight="1" x14ac:dyDescent="0.4">
      <c r="A256" s="1">
        <f t="shared" si="69"/>
        <v>8</v>
      </c>
      <c r="B256" s="1">
        <f t="shared" si="70"/>
        <v>26</v>
      </c>
      <c r="E256" s="39" t="str" cm="1">
        <f t="array" aca="1" ref="E256" ca="1">IF(INDIRECT(VLOOKUP(B256,B$14:C$44,2,FALSE)&amp;(9*A256+6))="","",
INDIRECT(VLOOKUP(B256,B$14:C$44,2,FALSE)&amp;(9*A256+6)))</f>
        <v/>
      </c>
      <c r="F256" s="39" t="str">
        <f t="shared" ca="1" si="64"/>
        <v/>
      </c>
      <c r="G256" s="48" t="str" cm="1">
        <f t="array" aca="1" ref="G256" ca="1">IF(F256="","",
IF(INDIRECT(VLOOKUP(B256,B$14:C$44,2,FALSE)&amp;(9*A256+8))="","",
INDIRECT(VLOOKUP(B256,B$14:C$44,2,FALSE)&amp;(9*A256+8))))</f>
        <v/>
      </c>
      <c r="H256" s="48" t="str" cm="1">
        <f t="array" aca="1" ref="H256" ca="1">IF(F256="","",
IF(INDIRECT(VLOOKUP(B256,B$14:C$44,2,FALSE)&amp;(9*A256+9))="","",
INDIRECT(VLOOKUP(B256,B$14:C$44,2,FALSE)&amp;(9*A256+9))))</f>
        <v/>
      </c>
      <c r="I256" s="43" t="str" cm="1">
        <f t="array" aca="1" ref="I256" ca="1">IF(F256="","",
IF(INDIRECT(VLOOKUP(B256,B$14:C$44,2,FALSE)&amp;(9*A256+10))="","",
INDIRECT(VLOOKUP(B256,B$14:C$44,2,FALSE)&amp;(9*A256+10))))</f>
        <v/>
      </c>
      <c r="J256" s="43" t="str" cm="1">
        <f t="array" aca="1" ref="J256" ca="1">IF(F256="","",
IF(INDIRECT(VLOOKUP(B256,B$14:C$44,2,FALSE)&amp;(9*A256+11))="","",
INDIRECT(VLOOKUP(B256,B$14:C$44,2,FALSE)&amp;(9*A256+11))))</f>
        <v/>
      </c>
      <c r="K256" s="46" t="str" cm="1">
        <f t="array" aca="1" ref="K256" ca="1">IF(F256="","",
IF(AND(OR(F256="土",F256="日"),J256="●"),"指定",
IF(INDIRECT(VLOOKUP(B256,B$14:C$44,2,FALSE)&amp;(9*A256+12))="","",
INDIRECT(VLOOKUP(B256,B$14:C$44,2,FALSE)&amp;(9*A256+12)))))</f>
        <v/>
      </c>
      <c r="L256" s="42" t="str">
        <f t="shared" ca="1" si="67"/>
        <v/>
      </c>
      <c r="M256" s="60" t="str">
        <f t="shared" ca="1" si="68"/>
        <v/>
      </c>
      <c r="N256" s="1" t="str">
        <f t="shared" ca="1" si="65"/>
        <v/>
      </c>
      <c r="O256" s="1" t="str">
        <f t="shared" ca="1" si="66"/>
        <v/>
      </c>
    </row>
    <row r="257" spans="1:59" ht="20.25" customHeight="1" thickBot="1" x14ac:dyDescent="0.45">
      <c r="A257" s="1">
        <f t="shared" si="69"/>
        <v>8</v>
      </c>
      <c r="B257" s="1">
        <f t="shared" si="70"/>
        <v>27</v>
      </c>
      <c r="E257" s="39" t="str" cm="1">
        <f t="array" aca="1" ref="E257" ca="1">IF(INDIRECT(VLOOKUP(B257,B$14:C$44,2,FALSE)&amp;(9*A257+6))="","",
INDIRECT(VLOOKUP(B257,B$14:C$44,2,FALSE)&amp;(9*A257+6)))</f>
        <v/>
      </c>
      <c r="F257" s="39" t="str">
        <f t="shared" ca="1" si="64"/>
        <v/>
      </c>
      <c r="G257" s="48" t="str" cm="1">
        <f t="array" aca="1" ref="G257" ca="1">IF(F257="","",
IF(INDIRECT(VLOOKUP(B257,B$14:C$44,2,FALSE)&amp;(9*A257+8))="","",
INDIRECT(VLOOKUP(B257,B$14:C$44,2,FALSE)&amp;(9*A257+8))))</f>
        <v/>
      </c>
      <c r="H257" s="48" t="str" cm="1">
        <f t="array" aca="1" ref="H257" ca="1">IF(F257="","",
IF(INDIRECT(VLOOKUP(B257,B$14:C$44,2,FALSE)&amp;(9*A257+9))="","",
INDIRECT(VLOOKUP(B257,B$14:C$44,2,FALSE)&amp;(9*A257+9))))</f>
        <v/>
      </c>
      <c r="I257" s="43" t="str" cm="1">
        <f t="array" aca="1" ref="I257" ca="1">IF(F257="","",
IF(INDIRECT(VLOOKUP(B257,B$14:C$44,2,FALSE)&amp;(9*A257+10))="","",
INDIRECT(VLOOKUP(B257,B$14:C$44,2,FALSE)&amp;(9*A257+10))))</f>
        <v/>
      </c>
      <c r="J257" s="43" t="str" cm="1">
        <f t="array" aca="1" ref="J257" ca="1">IF(F257="","",
IF(INDIRECT(VLOOKUP(B257,B$14:C$44,2,FALSE)&amp;(9*A257+11))="","",
INDIRECT(VLOOKUP(B257,B$14:C$44,2,FALSE)&amp;(9*A257+11))))</f>
        <v/>
      </c>
      <c r="K257" s="46" t="str" cm="1">
        <f t="array" aca="1" ref="K257" ca="1">IF(F257="","",
IF(AND(OR(F257="土",F257="日"),J257="●"),"指定",
IF(INDIRECT(VLOOKUP(B257,B$14:C$44,2,FALSE)&amp;(9*A257+12))="","",
INDIRECT(VLOOKUP(B257,B$14:C$44,2,FALSE)&amp;(9*A257+12)))))</f>
        <v/>
      </c>
      <c r="L257" s="42" t="str">
        <f t="shared" ca="1" si="67"/>
        <v/>
      </c>
      <c r="M257" s="60" t="str">
        <f t="shared" ca="1" si="68"/>
        <v/>
      </c>
      <c r="N257" s="1" t="str">
        <f t="shared" ca="1" si="65"/>
        <v/>
      </c>
      <c r="O257" s="1" t="str">
        <f t="shared" ca="1" si="66"/>
        <v/>
      </c>
      <c r="Q257" s="28" t="s">
        <v>30</v>
      </c>
      <c r="R257" s="28" t="str">
        <f>IF(R248="","",
IF(S257=1,R248+1,R248))</f>
        <v/>
      </c>
      <c r="S257" s="51" t="str">
        <f>IF(S248="","",
IF(S248=12,1,S248+1))</f>
        <v/>
      </c>
      <c r="U257" s="38" t="str">
        <f>IF(R257="","",
DATE(R257,S257,1))</f>
        <v/>
      </c>
      <c r="W257" s="2"/>
    </row>
    <row r="258" spans="1:59" ht="20.25" customHeight="1" x14ac:dyDescent="0.4">
      <c r="A258" s="1">
        <f t="shared" si="69"/>
        <v>8</v>
      </c>
      <c r="B258" s="1">
        <f t="shared" si="70"/>
        <v>28</v>
      </c>
      <c r="E258" s="39" t="str" cm="1">
        <f t="array" aca="1" ref="E258" ca="1">IF(INDIRECT(VLOOKUP(B258,B$14:C$44,2,FALSE)&amp;(9*A258+6))="","",
INDIRECT(VLOOKUP(B258,B$14:C$44,2,FALSE)&amp;(9*A258+6)))</f>
        <v/>
      </c>
      <c r="F258" s="39" t="str">
        <f t="shared" ca="1" si="64"/>
        <v/>
      </c>
      <c r="G258" s="48" t="str" cm="1">
        <f t="array" aca="1" ref="G258" ca="1">IF(F258="","",
IF(INDIRECT(VLOOKUP(B258,B$14:C$44,2,FALSE)&amp;(9*A258+8))="","",
INDIRECT(VLOOKUP(B258,B$14:C$44,2,FALSE)&amp;(9*A258+8))))</f>
        <v/>
      </c>
      <c r="H258" s="48" t="str" cm="1">
        <f t="array" aca="1" ref="H258" ca="1">IF(F258="","",
IF(INDIRECT(VLOOKUP(B258,B$14:C$44,2,FALSE)&amp;(9*A258+9))="","",
INDIRECT(VLOOKUP(B258,B$14:C$44,2,FALSE)&amp;(9*A258+9))))</f>
        <v/>
      </c>
      <c r="I258" s="43" t="str" cm="1">
        <f t="array" aca="1" ref="I258" ca="1">IF(F258="","",
IF(INDIRECT(VLOOKUP(B258,B$14:C$44,2,FALSE)&amp;(9*A258+10))="","",
INDIRECT(VLOOKUP(B258,B$14:C$44,2,FALSE)&amp;(9*A258+10))))</f>
        <v/>
      </c>
      <c r="J258" s="43" t="str" cm="1">
        <f t="array" aca="1" ref="J258" ca="1">IF(F258="","",
IF(INDIRECT(VLOOKUP(B258,B$14:C$44,2,FALSE)&amp;(9*A258+11))="","",
INDIRECT(VLOOKUP(B258,B$14:C$44,2,FALSE)&amp;(9*A258+11))))</f>
        <v/>
      </c>
      <c r="K258" s="46" t="str" cm="1">
        <f t="array" aca="1" ref="K258" ca="1">IF(F258="","",
IF(AND(OR(F258="土",F258="日"),J258="●"),"指定",
IF(INDIRECT(VLOOKUP(B258,B$14:C$44,2,FALSE)&amp;(9*A258+12))="","",
INDIRECT(VLOOKUP(B258,B$14:C$44,2,FALSE)&amp;(9*A258+12)))))</f>
        <v/>
      </c>
      <c r="L258" s="42" t="str">
        <f t="shared" ca="1" si="67"/>
        <v/>
      </c>
      <c r="M258" s="60" t="str">
        <f t="shared" ca="1" si="68"/>
        <v/>
      </c>
      <c r="N258" s="1" t="str">
        <f t="shared" ca="1" si="65"/>
        <v/>
      </c>
      <c r="O258" s="1" t="str">
        <f t="shared" ca="1" si="66"/>
        <v/>
      </c>
      <c r="U258" s="87"/>
      <c r="V258" s="88"/>
      <c r="W258" s="6" t="str">
        <f>IF($R257="","",DATE($R257,$S257,1))</f>
        <v/>
      </c>
      <c r="X258" s="6" t="str">
        <f>IF($R257="","",DATE($R257,$S257,2))</f>
        <v/>
      </c>
      <c r="Y258" s="6" t="str">
        <f>IF($R257="","",DATE($R257,$S257,3))</f>
        <v/>
      </c>
      <c r="Z258" s="6" t="str">
        <f>IF($R257="","",DATE($R257,$S257,4))</f>
        <v/>
      </c>
      <c r="AA258" s="6" t="str">
        <f>IF($R257="","",DATE($R257,$S257,5))</f>
        <v/>
      </c>
      <c r="AB258" s="6" t="str">
        <f>IF($R257="","",DATE($R257,$S257,6))</f>
        <v/>
      </c>
      <c r="AC258" s="6" t="str">
        <f>IF($R257="","",DATE($R257,$S257,7))</f>
        <v/>
      </c>
      <c r="AD258" s="6" t="str">
        <f>IF($R257="","",DATE($R257,$S257,8))</f>
        <v/>
      </c>
      <c r="AE258" s="6" t="str">
        <f>IF($R257="","",DATE($R257,$S257,9))</f>
        <v/>
      </c>
      <c r="AF258" s="6" t="str">
        <f>IF($R257="","",DATE($R257,$S257,10))</f>
        <v/>
      </c>
      <c r="AG258" s="6" t="str">
        <f>IF($R257="","",DATE($R257,$S257,11))</f>
        <v/>
      </c>
      <c r="AH258" s="6" t="str">
        <f>IF($R257="","",DATE($R257,$S257,12))</f>
        <v/>
      </c>
      <c r="AI258" s="6" t="str">
        <f>IF($R257="","",DATE($R257,$S257,13))</f>
        <v/>
      </c>
      <c r="AJ258" s="6" t="str">
        <f>IF($R257="","",DATE($R257,$S257,14))</f>
        <v/>
      </c>
      <c r="AK258" s="6" t="str">
        <f>IF($R257="","",DATE($R257,$S257,15))</f>
        <v/>
      </c>
      <c r="AL258" s="6" t="str">
        <f>IF($R257="","",DATE($R257,$S257,16))</f>
        <v/>
      </c>
      <c r="AM258" s="6" t="str">
        <f>IF($R257="","",DATE($R257,$S257,17))</f>
        <v/>
      </c>
      <c r="AN258" s="6" t="str">
        <f>IF($R257="","",DATE($R257,$S257,18))</f>
        <v/>
      </c>
      <c r="AO258" s="6" t="str">
        <f>IF($R257="","",DATE($R257,$S257,19))</f>
        <v/>
      </c>
      <c r="AP258" s="6" t="str">
        <f>IF($R257="","",DATE($R257,$S257,20))</f>
        <v/>
      </c>
      <c r="AQ258" s="6" t="str">
        <f>IF($R257="","",DATE($R257,$S257,21))</f>
        <v/>
      </c>
      <c r="AR258" s="6" t="str">
        <f>IF($R257="","",DATE($R257,$S257,22))</f>
        <v/>
      </c>
      <c r="AS258" s="6" t="str">
        <f>IF($R257="","",DATE($R257,$S257,23))</f>
        <v/>
      </c>
      <c r="AT258" s="6" t="str">
        <f>IF($R257="","",DATE($R257,$S257,24))</f>
        <v/>
      </c>
      <c r="AU258" s="6" t="str">
        <f>IF($R257="","",DATE($R257,$S257,25))</f>
        <v/>
      </c>
      <c r="AV258" s="6" t="str">
        <f>IF($R257="","",DATE($R257,$S257,26))</f>
        <v/>
      </c>
      <c r="AW258" s="6" t="str">
        <f>IF($R257="","",DATE($R257,$S257,27))</f>
        <v/>
      </c>
      <c r="AX258" s="6" t="str">
        <f>IF($R257="","",DATE($R257,$S257,28))</f>
        <v/>
      </c>
      <c r="AY258" s="6" t="str">
        <f>IF($R257="","",IF(MONTH(DATE($R257,$S257,29))=$S257,DATE($R257,$S257,29),""))</f>
        <v/>
      </c>
      <c r="AZ258" s="6" t="str">
        <f>IF($R257="","",IF(MONTH(DATE($R257,$S257,30))=$S257,DATE($R257,$S257,30),""))</f>
        <v/>
      </c>
      <c r="BA258" s="6" t="str">
        <f>IF($R257="","",IF(MONTH(DATE($R257,$S257,31))=$S257,DATE($R257,$S257,31),""))</f>
        <v/>
      </c>
      <c r="BB258" s="91" t="s">
        <v>19</v>
      </c>
      <c r="BC258" s="91" t="s">
        <v>31</v>
      </c>
      <c r="BD258" s="93" t="s">
        <v>32</v>
      </c>
      <c r="BE258" s="96" t="s">
        <v>33</v>
      </c>
      <c r="BF258" s="94" t="s">
        <v>34</v>
      </c>
      <c r="BG258" s="76" t="s">
        <v>25</v>
      </c>
    </row>
    <row r="259" spans="1:59" ht="20.25" customHeight="1" thickBot="1" x14ac:dyDescent="0.45">
      <c r="A259" s="1">
        <f t="shared" si="69"/>
        <v>8</v>
      </c>
      <c r="B259" s="1">
        <f t="shared" si="70"/>
        <v>29</v>
      </c>
      <c r="E259" s="39" t="str" cm="1">
        <f t="array" aca="1" ref="E259" ca="1">IF(INDIRECT(VLOOKUP(B259,B$14:C$44,2,FALSE)&amp;(9*A259+6))="","",
INDIRECT(VLOOKUP(B259,B$14:C$44,2,FALSE)&amp;(9*A259+6)))</f>
        <v/>
      </c>
      <c r="F259" s="39" t="str">
        <f t="shared" ca="1" si="64"/>
        <v/>
      </c>
      <c r="G259" s="48" t="str" cm="1">
        <f t="array" aca="1" ref="G259" ca="1">IF(F259="","",
IF(INDIRECT(VLOOKUP(B259,B$14:C$44,2,FALSE)&amp;(9*A259+8))="","",
INDIRECT(VLOOKUP(B259,B$14:C$44,2,FALSE)&amp;(9*A259+8))))</f>
        <v/>
      </c>
      <c r="H259" s="48" t="str" cm="1">
        <f t="array" aca="1" ref="H259" ca="1">IF(F259="","",
IF(INDIRECT(VLOOKUP(B259,B$14:C$44,2,FALSE)&amp;(9*A259+9))="","",
INDIRECT(VLOOKUP(B259,B$14:C$44,2,FALSE)&amp;(9*A259+9))))</f>
        <v/>
      </c>
      <c r="I259" s="43" t="str" cm="1">
        <f t="array" aca="1" ref="I259" ca="1">IF(F259="","",
IF(INDIRECT(VLOOKUP(B259,B$14:C$44,2,FALSE)&amp;(9*A259+10))="","",
INDIRECT(VLOOKUP(B259,B$14:C$44,2,FALSE)&amp;(9*A259+10))))</f>
        <v/>
      </c>
      <c r="J259" s="43" t="str" cm="1">
        <f t="array" aca="1" ref="J259" ca="1">IF(F259="","",
IF(INDIRECT(VLOOKUP(B259,B$14:C$44,2,FALSE)&amp;(9*A259+11))="","",
INDIRECT(VLOOKUP(B259,B$14:C$44,2,FALSE)&amp;(9*A259+11))))</f>
        <v/>
      </c>
      <c r="K259" s="46" t="str" cm="1">
        <f t="array" aca="1" ref="K259" ca="1">IF(F259="","",
IF(AND(OR(F259="土",F259="日"),J259="●"),"指定",
IF(INDIRECT(VLOOKUP(B259,B$14:C$44,2,FALSE)&amp;(9*A259+12))="","",
INDIRECT(VLOOKUP(B259,B$14:C$44,2,FALSE)&amp;(9*A259+12)))))</f>
        <v/>
      </c>
      <c r="L259" s="42" t="str">
        <f t="shared" ca="1" si="67"/>
        <v/>
      </c>
      <c r="M259" s="60" t="str">
        <f t="shared" ca="1" si="68"/>
        <v/>
      </c>
      <c r="N259" s="1" t="str">
        <f t="shared" ca="1" si="65"/>
        <v/>
      </c>
      <c r="O259" s="1" t="str">
        <f t="shared" ca="1" si="66"/>
        <v/>
      </c>
      <c r="Q259" s="28" t="s">
        <v>35</v>
      </c>
      <c r="R259" s="28">
        <f ca="1">COUNTIFS(N:N,R257,O:O,S257,F:F,"土",G:G,"〇")+COUNTIFS(N:N,R257,O:O,S257,F:F,"日",G:G,"〇")</f>
        <v>0</v>
      </c>
      <c r="S259" s="28">
        <f ca="1">COUNTIFS(N:N,R257,O:O,S257,F:F,"土",I:I,"〇",L:L,"&lt;&gt;"&amp;"緊急")+COUNTIFS(N:N,R257,O:O,S257,F:F,"日",I:I,"〇",L:L,"&lt;&gt;"&amp;"緊急")</f>
        <v>0</v>
      </c>
      <c r="U259" s="89"/>
      <c r="V259" s="90"/>
      <c r="W259" s="9" t="str">
        <f>IFERROR(IF(WEEKDAY(W258,1)=1,"日",IF(WEEKDAY(W258,1)=2,"月",IF(WEEKDAY(W258,1)=3,"火",IF(WEEKDAY(W258,1)=4,"水",IF(WEEKDAY(W258,1)=5,"木",IF(WEEKDAY(W258,1)=6,"金","土")))))),"")</f>
        <v/>
      </c>
      <c r="X259" s="9" t="str">
        <f t="shared" ref="X259:AD259" si="81">IFERROR(IF(WEEKDAY(X258,1)=1,"日",IF(WEEKDAY(X258,1)=2,"月",IF(WEEKDAY(X258,1)=3,"火",IF(WEEKDAY(X258,1)=4,"水",IF(WEEKDAY(X258,1)=5,"木",IF(WEEKDAY(X258,1)=6,"金","土")))))),"")</f>
        <v/>
      </c>
      <c r="Y259" s="9" t="str">
        <f t="shared" si="81"/>
        <v/>
      </c>
      <c r="Z259" s="9" t="str">
        <f t="shared" si="81"/>
        <v/>
      </c>
      <c r="AA259" s="9" t="str">
        <f t="shared" si="81"/>
        <v/>
      </c>
      <c r="AB259" s="9" t="str">
        <f t="shared" si="81"/>
        <v/>
      </c>
      <c r="AC259" s="9" t="str">
        <f t="shared" si="81"/>
        <v/>
      </c>
      <c r="AD259" s="9" t="str">
        <f t="shared" si="81"/>
        <v/>
      </c>
      <c r="AE259" s="9" t="str">
        <f>IFERROR(IF(WEEKDAY(AE258,1)=1,"日",IF(WEEKDAY(AE258,1)=2,"月",IF(WEEKDAY(AE258,1)=3,"火",IF(WEEKDAY(AE258,1)=4,"水",IF(WEEKDAY(AE258,1)=5,"木",IF(WEEKDAY(AE258,1)=6,"金","土")))))),"")</f>
        <v/>
      </c>
      <c r="AF259" s="9" t="str">
        <f t="shared" ref="AF259:BA259" si="82">IFERROR(IF(WEEKDAY(AF258,1)=1,"日",IF(WEEKDAY(AF258,1)=2,"月",IF(WEEKDAY(AF258,1)=3,"火",IF(WEEKDAY(AF258,1)=4,"水",IF(WEEKDAY(AF258,1)=5,"木",IF(WEEKDAY(AF258,1)=6,"金","土")))))),"")</f>
        <v/>
      </c>
      <c r="AG259" s="9" t="str">
        <f t="shared" si="82"/>
        <v/>
      </c>
      <c r="AH259" s="9" t="str">
        <f t="shared" si="82"/>
        <v/>
      </c>
      <c r="AI259" s="9" t="str">
        <f t="shared" si="82"/>
        <v/>
      </c>
      <c r="AJ259" s="9" t="str">
        <f t="shared" si="82"/>
        <v/>
      </c>
      <c r="AK259" s="9" t="str">
        <f t="shared" si="82"/>
        <v/>
      </c>
      <c r="AL259" s="9" t="str">
        <f t="shared" si="82"/>
        <v/>
      </c>
      <c r="AM259" s="9" t="str">
        <f t="shared" si="82"/>
        <v/>
      </c>
      <c r="AN259" s="9" t="str">
        <f t="shared" si="82"/>
        <v/>
      </c>
      <c r="AO259" s="9" t="str">
        <f t="shared" si="82"/>
        <v/>
      </c>
      <c r="AP259" s="9" t="str">
        <f t="shared" si="82"/>
        <v/>
      </c>
      <c r="AQ259" s="9" t="str">
        <f t="shared" si="82"/>
        <v/>
      </c>
      <c r="AR259" s="9" t="str">
        <f t="shared" si="82"/>
        <v/>
      </c>
      <c r="AS259" s="9" t="str">
        <f t="shared" si="82"/>
        <v/>
      </c>
      <c r="AT259" s="9" t="str">
        <f t="shared" si="82"/>
        <v/>
      </c>
      <c r="AU259" s="9" t="str">
        <f t="shared" si="82"/>
        <v/>
      </c>
      <c r="AV259" s="9" t="str">
        <f t="shared" si="82"/>
        <v/>
      </c>
      <c r="AW259" s="9" t="str">
        <f t="shared" si="82"/>
        <v/>
      </c>
      <c r="AX259" s="9" t="str">
        <f t="shared" si="82"/>
        <v/>
      </c>
      <c r="AY259" s="9" t="str">
        <f t="shared" si="82"/>
        <v/>
      </c>
      <c r="AZ259" s="9" t="str">
        <f t="shared" si="82"/>
        <v/>
      </c>
      <c r="BA259" s="9" t="str">
        <f t="shared" si="82"/>
        <v/>
      </c>
      <c r="BB259" s="92"/>
      <c r="BC259" s="92"/>
      <c r="BD259" s="92"/>
      <c r="BE259" s="97"/>
      <c r="BF259" s="95"/>
      <c r="BG259" s="77"/>
    </row>
    <row r="260" spans="1:59" ht="20.25" customHeight="1" x14ac:dyDescent="0.4">
      <c r="A260" s="1">
        <f t="shared" si="69"/>
        <v>8</v>
      </c>
      <c r="B260" s="1">
        <f t="shared" si="70"/>
        <v>30</v>
      </c>
      <c r="E260" s="39" t="str" cm="1">
        <f t="array" aca="1" ref="E260" ca="1">IF(INDIRECT(VLOOKUP(B260,B$14:C$44,2,FALSE)&amp;(9*A260+6))="","",
INDIRECT(VLOOKUP(B260,B$14:C$44,2,FALSE)&amp;(9*A260+6)))</f>
        <v/>
      </c>
      <c r="F260" s="39" t="str">
        <f t="shared" ca="1" si="64"/>
        <v/>
      </c>
      <c r="G260" s="48" t="str" cm="1">
        <f t="array" aca="1" ref="G260" ca="1">IF(F260="","",
IF(INDIRECT(VLOOKUP(B260,B$14:C$44,2,FALSE)&amp;(9*A260+8))="","",
INDIRECT(VLOOKUP(B260,B$14:C$44,2,FALSE)&amp;(9*A260+8))))</f>
        <v/>
      </c>
      <c r="H260" s="48" t="str" cm="1">
        <f t="array" aca="1" ref="H260" ca="1">IF(F260="","",
IF(INDIRECT(VLOOKUP(B260,B$14:C$44,2,FALSE)&amp;(9*A260+9))="","",
INDIRECT(VLOOKUP(B260,B$14:C$44,2,FALSE)&amp;(9*A260+9))))</f>
        <v/>
      </c>
      <c r="I260" s="43" t="str" cm="1">
        <f t="array" aca="1" ref="I260" ca="1">IF(F260="","",
IF(INDIRECT(VLOOKUP(B260,B$14:C$44,2,FALSE)&amp;(9*A260+10))="","",
INDIRECT(VLOOKUP(B260,B$14:C$44,2,FALSE)&amp;(9*A260+10))))</f>
        <v/>
      </c>
      <c r="J260" s="43" t="str" cm="1">
        <f t="array" aca="1" ref="J260" ca="1">IF(F260="","",
IF(INDIRECT(VLOOKUP(B260,B$14:C$44,2,FALSE)&amp;(9*A260+11))="","",
INDIRECT(VLOOKUP(B260,B$14:C$44,2,FALSE)&amp;(9*A260+11))))</f>
        <v/>
      </c>
      <c r="K260" s="46" t="str" cm="1">
        <f t="array" aca="1" ref="K260" ca="1">IF(F260="","",
IF(AND(OR(F260="土",F260="日"),J260="●"),"指定",
IF(INDIRECT(VLOOKUP(B260,B$14:C$44,2,FALSE)&amp;(9*A260+12))="","",
INDIRECT(VLOOKUP(B260,B$14:C$44,2,FALSE)&amp;(9*A260+12)))))</f>
        <v/>
      </c>
      <c r="L260" s="42" t="str">
        <f t="shared" ca="1" si="67"/>
        <v/>
      </c>
      <c r="M260" s="60" t="str">
        <f t="shared" ca="1" si="68"/>
        <v/>
      </c>
      <c r="N260" s="1" t="str">
        <f t="shared" ca="1" si="65"/>
        <v/>
      </c>
      <c r="O260" s="1" t="str">
        <f t="shared" ca="1" si="66"/>
        <v/>
      </c>
      <c r="Q260" s="28" t="s">
        <v>23</v>
      </c>
      <c r="R260" s="54">
        <f ca="1">COUNTIFS(N:N,R257,O:O,S257,G:G,"〇")</f>
        <v>0</v>
      </c>
      <c r="S260" s="54">
        <f ca="1">COUNTIFS(N:N,R257,O:O,S257,I:I,"〇",L:L,"&lt;&gt;"&amp;"緊急")</f>
        <v>0</v>
      </c>
      <c r="U260" s="78" t="s">
        <v>15</v>
      </c>
      <c r="V260" s="8" t="s">
        <v>36</v>
      </c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6">
        <f ca="1">R260</f>
        <v>0</v>
      </c>
      <c r="BC260" s="79">
        <f ca="1">IFERROR(R261/R260,0)</f>
        <v>0</v>
      </c>
      <c r="BD260" s="80" t="str">
        <f ca="1">R262</f>
        <v>対象外</v>
      </c>
      <c r="BE260" s="98"/>
      <c r="BF260" s="83"/>
      <c r="BG260" s="81" t="s">
        <v>37</v>
      </c>
    </row>
    <row r="261" spans="1:59" ht="20.25" customHeight="1" thickBot="1" x14ac:dyDescent="0.45">
      <c r="A261" s="1">
        <f t="shared" si="69"/>
        <v>8</v>
      </c>
      <c r="B261" s="1">
        <f t="shared" si="70"/>
        <v>31</v>
      </c>
      <c r="E261" s="39" t="str" cm="1">
        <f t="array" aca="1" ref="E261" ca="1">IF(INDIRECT(VLOOKUP(B261,B$14:C$44,2,FALSE)&amp;(9*A261+6))="","",
INDIRECT(VLOOKUP(B261,B$14:C$44,2,FALSE)&amp;(9*A261+6)))</f>
        <v/>
      </c>
      <c r="F261" s="39" t="str">
        <f t="shared" ca="1" si="64"/>
        <v/>
      </c>
      <c r="G261" s="48" t="str" cm="1">
        <f t="array" aca="1" ref="G261" ca="1">IF(F261="","",
IF(INDIRECT(VLOOKUP(B261,B$14:C$44,2,FALSE)&amp;(9*A261+8))="","",
INDIRECT(VLOOKUP(B261,B$14:C$44,2,FALSE)&amp;(9*A261+8))))</f>
        <v/>
      </c>
      <c r="H261" s="48" t="str" cm="1">
        <f t="array" aca="1" ref="H261" ca="1">IF(F261="","",
IF(INDIRECT(VLOOKUP(B261,B$14:C$44,2,FALSE)&amp;(9*A261+9))="","",
INDIRECT(VLOOKUP(B261,B$14:C$44,2,FALSE)&amp;(9*A261+9))))</f>
        <v/>
      </c>
      <c r="I261" s="43" t="str" cm="1">
        <f t="array" aca="1" ref="I261" ca="1">IF(F261="","",
IF(INDIRECT(VLOOKUP(B261,B$14:C$44,2,FALSE)&amp;(9*A261+10))="","",
INDIRECT(VLOOKUP(B261,B$14:C$44,2,FALSE)&amp;(9*A261+10))))</f>
        <v/>
      </c>
      <c r="J261" s="43" t="str" cm="1">
        <f t="array" aca="1" ref="J261" ca="1">IF(F261="","",
IF(INDIRECT(VLOOKUP(B261,B$14:C$44,2,FALSE)&amp;(9*A261+11))="","",
INDIRECT(VLOOKUP(B261,B$14:C$44,2,FALSE)&amp;(9*A261+11))))</f>
        <v/>
      </c>
      <c r="K261" s="46" t="str" cm="1">
        <f t="array" aca="1" ref="K261" ca="1">IF(F261="","",
IF(AND(OR(F261="土",F261="日"),J261="●"),"指定",
IF(INDIRECT(VLOOKUP(B261,B$14:C$44,2,FALSE)&amp;(9*A261+12))="","",
INDIRECT(VLOOKUP(B261,B$14:C$44,2,FALSE)&amp;(9*A261+12)))))</f>
        <v/>
      </c>
      <c r="L261" s="42" t="str">
        <f t="shared" ca="1" si="67"/>
        <v/>
      </c>
      <c r="M261" s="60" t="str">
        <f t="shared" ca="1" si="68"/>
        <v/>
      </c>
      <c r="N261" s="1" t="str">
        <f t="shared" ca="1" si="65"/>
        <v/>
      </c>
      <c r="O261" s="1" t="str">
        <f t="shared" ca="1" si="66"/>
        <v/>
      </c>
      <c r="Q261" s="28" t="s">
        <v>24</v>
      </c>
      <c r="R261" s="28">
        <f ca="1">COUNTIFS(N:N,R257,O:O,S257,H:H,"●")+COUNTIFS(N:N,R257,O:O,S257,H:H,"〇")</f>
        <v>0</v>
      </c>
      <c r="S261" s="28">
        <f ca="1">COUNTIFS(N:N,R257,O:O,S257,J:J,"●",L:L,"&lt;&gt;"&amp;"緊急")</f>
        <v>0</v>
      </c>
      <c r="U261" s="69"/>
      <c r="V261" s="3" t="s">
        <v>38</v>
      </c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5"/>
      <c r="BB261" s="3">
        <f ca="1">R261</f>
        <v>0</v>
      </c>
      <c r="BC261" s="71"/>
      <c r="BD261" s="73"/>
      <c r="BE261" s="99"/>
      <c r="BF261" s="84"/>
      <c r="BG261" s="82"/>
    </row>
    <row r="262" spans="1:59" ht="20.25" customHeight="1" thickTop="1" x14ac:dyDescent="0.4">
      <c r="A262" s="1">
        <f t="shared" si="69"/>
        <v>9</v>
      </c>
      <c r="B262" s="1">
        <f t="shared" si="70"/>
        <v>1</v>
      </c>
      <c r="E262" s="39" t="str" cm="1">
        <f t="array" aca="1" ref="E262" ca="1">IF(INDIRECT(VLOOKUP(B262,B$14:C$44,2,FALSE)&amp;(9*A262+6))="","",
INDIRECT(VLOOKUP(B262,B$14:C$44,2,FALSE)&amp;(9*A262+6)))</f>
        <v/>
      </c>
      <c r="F262" s="39" t="str">
        <f t="shared" ca="1" si="64"/>
        <v/>
      </c>
      <c r="G262" s="48" t="str" cm="1">
        <f t="array" aca="1" ref="G262" ca="1">IF(F262="","",
IF(INDIRECT(VLOOKUP(B262,B$14:C$44,2,FALSE)&amp;(9*A262+8))="","",
INDIRECT(VLOOKUP(B262,B$14:C$44,2,FALSE)&amp;(9*A262+8))))</f>
        <v/>
      </c>
      <c r="H262" s="48" t="str" cm="1">
        <f t="array" aca="1" ref="H262" ca="1">IF(F262="","",
IF(INDIRECT(VLOOKUP(B262,B$14:C$44,2,FALSE)&amp;(9*A262+9))="","",
INDIRECT(VLOOKUP(B262,B$14:C$44,2,FALSE)&amp;(9*A262+9))))</f>
        <v/>
      </c>
      <c r="I262" s="43" t="str" cm="1">
        <f t="array" aca="1" ref="I262" ca="1">IF(F262="","",
IF(INDIRECT(VLOOKUP(B262,B$14:C$44,2,FALSE)&amp;(9*A262+10))="","",
INDIRECT(VLOOKUP(B262,B$14:C$44,2,FALSE)&amp;(9*A262+10))))</f>
        <v/>
      </c>
      <c r="J262" s="43" t="str" cm="1">
        <f t="array" aca="1" ref="J262" ca="1">IF(F262="","",
IF(INDIRECT(VLOOKUP(B262,B$14:C$44,2,FALSE)&amp;(9*A262+11))="","",
INDIRECT(VLOOKUP(B262,B$14:C$44,2,FALSE)&amp;(9*A262+11))))</f>
        <v/>
      </c>
      <c r="K262" s="46" t="str" cm="1">
        <f t="array" aca="1" ref="K262" ca="1">IF(F262="","",
IF(AND(OR(F262="土",F262="日"),J262="●"),"指定",
IF(INDIRECT(VLOOKUP(B262,B$14:C$44,2,FALSE)&amp;(9*A262+12))="","",
INDIRECT(VLOOKUP(B262,B$14:C$44,2,FALSE)&amp;(9*A262+12)))))</f>
        <v/>
      </c>
      <c r="L262" s="42" t="str">
        <f t="shared" ca="1" si="67"/>
        <v/>
      </c>
      <c r="M262" s="60" t="str">
        <f t="shared" ca="1" si="68"/>
        <v/>
      </c>
      <c r="N262" s="1" t="str">
        <f t="shared" ca="1" si="65"/>
        <v/>
      </c>
      <c r="O262" s="1" t="str">
        <f t="shared" ca="1" si="66"/>
        <v/>
      </c>
      <c r="Q262" s="28" t="s">
        <v>3</v>
      </c>
      <c r="R262" s="30" t="str">
        <f ca="1">IF(AND(R260=0,R261=0),"対象外",
IF(R259=0,"対象外",
IF(AND(R259/R260&lt;0.285,R261&gt;=R259),"〇",
IF(R261/R260&gt;=0.285,"〇",
"×"))))</f>
        <v>対象外</v>
      </c>
      <c r="S262" s="30" t="str">
        <f ca="1">IF(AND(S260=0,S261=0),"対象外",
IF(S259=0,"対象外",
IF(AND(S259/S260&lt;0.285,S261&gt;=S259),"〇",
IF(S261/S260&gt;=0.285,"〇",
"×"))))</f>
        <v>対象外</v>
      </c>
      <c r="U262" s="68" t="s">
        <v>16</v>
      </c>
      <c r="V262" s="4" t="s">
        <v>36</v>
      </c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52">
        <f ca="1">S260</f>
        <v>0</v>
      </c>
      <c r="BC262" s="70">
        <f ca="1">IFERROR(S261/S260,0)</f>
        <v>0</v>
      </c>
      <c r="BD262" s="72" t="str">
        <f ca="1">S262</f>
        <v>対象外</v>
      </c>
      <c r="BE262" s="100" t="str">
        <f ca="1">S264</f>
        <v>対象外</v>
      </c>
      <c r="BF262" s="85" t="str">
        <f ca="1">S263</f>
        <v>－</v>
      </c>
      <c r="BG262" s="74" t="s">
        <v>39</v>
      </c>
    </row>
    <row r="263" spans="1:59" ht="20.25" customHeight="1" thickBot="1" x14ac:dyDescent="0.45">
      <c r="A263" s="1">
        <f t="shared" si="69"/>
        <v>9</v>
      </c>
      <c r="B263" s="1">
        <f t="shared" si="70"/>
        <v>2</v>
      </c>
      <c r="E263" s="39" t="str" cm="1">
        <f t="array" aca="1" ref="E263" ca="1">IF(INDIRECT(VLOOKUP(B263,B$14:C$44,2,FALSE)&amp;(9*A263+6))="","",
INDIRECT(VLOOKUP(B263,B$14:C$44,2,FALSE)&amp;(9*A263+6)))</f>
        <v/>
      </c>
      <c r="F263" s="39" t="str">
        <f t="shared" ca="1" si="64"/>
        <v/>
      </c>
      <c r="G263" s="48" t="str" cm="1">
        <f t="array" aca="1" ref="G263" ca="1">IF(F263="","",
IF(INDIRECT(VLOOKUP(B263,B$14:C$44,2,FALSE)&amp;(9*A263+8))="","",
INDIRECT(VLOOKUP(B263,B$14:C$44,2,FALSE)&amp;(9*A263+8))))</f>
        <v/>
      </c>
      <c r="H263" s="48" t="str" cm="1">
        <f t="array" aca="1" ref="H263" ca="1">IF(F263="","",
IF(INDIRECT(VLOOKUP(B263,B$14:C$44,2,FALSE)&amp;(9*A263+9))="","",
INDIRECT(VLOOKUP(B263,B$14:C$44,2,FALSE)&amp;(9*A263+9))))</f>
        <v/>
      </c>
      <c r="I263" s="43" t="str" cm="1">
        <f t="array" aca="1" ref="I263" ca="1">IF(F263="","",
IF(INDIRECT(VLOOKUP(B263,B$14:C$44,2,FALSE)&amp;(9*A263+10))="","",
INDIRECT(VLOOKUP(B263,B$14:C$44,2,FALSE)&amp;(9*A263+10))))</f>
        <v/>
      </c>
      <c r="J263" s="43" t="str" cm="1">
        <f t="array" aca="1" ref="J263" ca="1">IF(F263="","",
IF(INDIRECT(VLOOKUP(B263,B$14:C$44,2,FALSE)&amp;(9*A263+11))="","",
INDIRECT(VLOOKUP(B263,B$14:C$44,2,FALSE)&amp;(9*A263+11))))</f>
        <v/>
      </c>
      <c r="K263" s="46" t="str" cm="1">
        <f t="array" aca="1" ref="K263" ca="1">IF(F263="","",
IF(AND(OR(F263="土",F263="日"),J263="●"),"指定",
IF(INDIRECT(VLOOKUP(B263,B$14:C$44,2,FALSE)&amp;(9*A263+12))="","",
INDIRECT(VLOOKUP(B263,B$14:C$44,2,FALSE)&amp;(9*A263+12)))))</f>
        <v/>
      </c>
      <c r="L263" s="42" t="str">
        <f t="shared" ca="1" si="67"/>
        <v/>
      </c>
      <c r="M263" s="60" t="str">
        <f t="shared" ca="1" si="68"/>
        <v/>
      </c>
      <c r="N263" s="1" t="str">
        <f t="shared" ca="1" si="65"/>
        <v/>
      </c>
      <c r="O263" s="1" t="str">
        <f t="shared" ca="1" si="66"/>
        <v/>
      </c>
      <c r="Q263" s="28" t="s">
        <v>40</v>
      </c>
      <c r="R263" s="30"/>
      <c r="S263" s="30" t="str">
        <f ca="1">IF(S262="対象外","－",
IF(S262="×","×",
IF(COUNTIFS(N:N,R257,O:O,S257,F:F,"土",I:I,"〇")+COUNTIFS(N:N,R257,O:O,S257,F:F,"日",I:I,"〇")=COUNTIFS(N:N,R257,O:O,S257,F:F,"土",I:I,"〇",J:J,"●",K:K,"&lt;&gt;"&amp;"事前")+COUNTIFS(N:N,R257,O:O,S257,F:F,"日",I:I,"〇",J:J,"●",K:K,"&lt;&gt;"&amp;"事前")+COUNTIFS(N:N,R257,O:O,S257,F:F,"土",I:I,"〇",J:J,"",K:K,"事前",M:M,"適")+COUNTIFS(N:N,R257,O:O,S257,F:F,"日",I:I,"〇",J:J,"",K:K,"事前",M:M,"適"),"〇",
"×")))</f>
        <v>－</v>
      </c>
      <c r="U263" s="69"/>
      <c r="V263" s="3" t="s">
        <v>38</v>
      </c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5"/>
      <c r="BB263" s="3">
        <f ca="1">S261</f>
        <v>0</v>
      </c>
      <c r="BC263" s="71"/>
      <c r="BD263" s="73"/>
      <c r="BE263" s="101"/>
      <c r="BF263" s="86"/>
      <c r="BG263" s="75"/>
    </row>
    <row r="264" spans="1:59" ht="42" customHeight="1" thickTop="1" thickBot="1" x14ac:dyDescent="0.45">
      <c r="A264" s="1">
        <f t="shared" si="69"/>
        <v>9</v>
      </c>
      <c r="B264" s="1">
        <f t="shared" si="70"/>
        <v>3</v>
      </c>
      <c r="E264" s="39" t="str" cm="1">
        <f t="array" aca="1" ref="E264" ca="1">IF(INDIRECT(VLOOKUP(B264,B$14:C$44,2,FALSE)&amp;(9*A264+6))="","",
INDIRECT(VLOOKUP(B264,B$14:C$44,2,FALSE)&amp;(9*A264+6)))</f>
        <v/>
      </c>
      <c r="F264" s="39" t="str">
        <f t="shared" ca="1" si="64"/>
        <v/>
      </c>
      <c r="G264" s="48" t="str" cm="1">
        <f t="array" aca="1" ref="G264" ca="1">IF(F264="","",
IF(INDIRECT(VLOOKUP(B264,B$14:C$44,2,FALSE)&amp;(9*A264+8))="","",
INDIRECT(VLOOKUP(B264,B$14:C$44,2,FALSE)&amp;(9*A264+8))))</f>
        <v/>
      </c>
      <c r="H264" s="48" t="str" cm="1">
        <f t="array" aca="1" ref="H264" ca="1">IF(F264="","",
IF(INDIRECT(VLOOKUP(B264,B$14:C$44,2,FALSE)&amp;(9*A264+9))="","",
INDIRECT(VLOOKUP(B264,B$14:C$44,2,FALSE)&amp;(9*A264+9))))</f>
        <v/>
      </c>
      <c r="I264" s="43" t="str" cm="1">
        <f t="array" aca="1" ref="I264" ca="1">IF(F264="","",
IF(INDIRECT(VLOOKUP(B264,B$14:C$44,2,FALSE)&amp;(9*A264+10))="","",
INDIRECT(VLOOKUP(B264,B$14:C$44,2,FALSE)&amp;(9*A264+10))))</f>
        <v/>
      </c>
      <c r="J264" s="43" t="str" cm="1">
        <f t="array" aca="1" ref="J264" ca="1">IF(F264="","",
IF(INDIRECT(VLOOKUP(B264,B$14:C$44,2,FALSE)&amp;(9*A264+11))="","",
INDIRECT(VLOOKUP(B264,B$14:C$44,2,FALSE)&amp;(9*A264+11))))</f>
        <v/>
      </c>
      <c r="K264" s="46" t="str" cm="1">
        <f t="array" aca="1" ref="K264" ca="1">IF(F264="","",
IF(AND(OR(F264="土",F264="日"),J264="●"),"指定",
IF(INDIRECT(VLOOKUP(B264,B$14:C$44,2,FALSE)&amp;(9*A264+12))="","",
INDIRECT(VLOOKUP(B264,B$14:C$44,2,FALSE)&amp;(9*A264+12)))))</f>
        <v/>
      </c>
      <c r="L264" s="42" t="str">
        <f t="shared" ca="1" si="67"/>
        <v/>
      </c>
      <c r="M264" s="60" t="str">
        <f t="shared" ca="1" si="68"/>
        <v/>
      </c>
      <c r="N264" s="1" t="str">
        <f t="shared" ca="1" si="65"/>
        <v/>
      </c>
      <c r="O264" s="1" t="str">
        <f t="shared" ca="1" si="66"/>
        <v/>
      </c>
      <c r="Q264" s="31" t="s">
        <v>41</v>
      </c>
      <c r="S264" s="51" t="str">
        <f ca="1">IF(S262="対象外","対象外",S263)</f>
        <v>対象外</v>
      </c>
      <c r="U264" s="13" t="s">
        <v>25</v>
      </c>
      <c r="V264" s="10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32"/>
      <c r="BB264" s="14"/>
      <c r="BC264" s="15"/>
      <c r="BD264" s="15"/>
      <c r="BE264" s="15"/>
      <c r="BF264" s="16"/>
      <c r="BG264" s="53" t="s">
        <v>42</v>
      </c>
    </row>
    <row r="265" spans="1:59" ht="20.25" customHeight="1" x14ac:dyDescent="0.4">
      <c r="A265" s="1">
        <f t="shared" si="69"/>
        <v>9</v>
      </c>
      <c r="B265" s="1">
        <f t="shared" si="70"/>
        <v>4</v>
      </c>
      <c r="E265" s="39" t="str" cm="1">
        <f t="array" aca="1" ref="E265" ca="1">IF(INDIRECT(VLOOKUP(B265,B$14:C$44,2,FALSE)&amp;(9*A265+6))="","",
INDIRECT(VLOOKUP(B265,B$14:C$44,2,FALSE)&amp;(9*A265+6)))</f>
        <v/>
      </c>
      <c r="F265" s="39" t="str">
        <f t="shared" ca="1" si="64"/>
        <v/>
      </c>
      <c r="G265" s="48" t="str" cm="1">
        <f t="array" aca="1" ref="G265" ca="1">IF(F265="","",
IF(INDIRECT(VLOOKUP(B265,B$14:C$44,2,FALSE)&amp;(9*A265+8))="","",
INDIRECT(VLOOKUP(B265,B$14:C$44,2,FALSE)&amp;(9*A265+8))))</f>
        <v/>
      </c>
      <c r="H265" s="48" t="str" cm="1">
        <f t="array" aca="1" ref="H265" ca="1">IF(F265="","",
IF(INDIRECT(VLOOKUP(B265,B$14:C$44,2,FALSE)&amp;(9*A265+9))="","",
INDIRECT(VLOOKUP(B265,B$14:C$44,2,FALSE)&amp;(9*A265+9))))</f>
        <v/>
      </c>
      <c r="I265" s="43" t="str" cm="1">
        <f t="array" aca="1" ref="I265" ca="1">IF(F265="","",
IF(INDIRECT(VLOOKUP(B265,B$14:C$44,2,FALSE)&amp;(9*A265+10))="","",
INDIRECT(VLOOKUP(B265,B$14:C$44,2,FALSE)&amp;(9*A265+10))))</f>
        <v/>
      </c>
      <c r="J265" s="43" t="str" cm="1">
        <f t="array" aca="1" ref="J265" ca="1">IF(F265="","",
IF(INDIRECT(VLOOKUP(B265,B$14:C$44,2,FALSE)&amp;(9*A265+11))="","",
INDIRECT(VLOOKUP(B265,B$14:C$44,2,FALSE)&amp;(9*A265+11))))</f>
        <v/>
      </c>
      <c r="K265" s="46" t="str" cm="1">
        <f t="array" aca="1" ref="K265" ca="1">IF(F265="","",
IF(AND(OR(F265="土",F265="日"),J265="●"),"指定",
IF(INDIRECT(VLOOKUP(B265,B$14:C$44,2,FALSE)&amp;(9*A265+12))="","",
INDIRECT(VLOOKUP(B265,B$14:C$44,2,FALSE)&amp;(9*A265+12)))))</f>
        <v/>
      </c>
      <c r="L265" s="42" t="str">
        <f t="shared" ca="1" si="67"/>
        <v/>
      </c>
      <c r="M265" s="60" t="str">
        <f t="shared" ca="1" si="68"/>
        <v/>
      </c>
      <c r="N265" s="1" t="str">
        <f t="shared" ca="1" si="65"/>
        <v/>
      </c>
      <c r="O265" s="1" t="str">
        <f t="shared" ca="1" si="66"/>
        <v/>
      </c>
    </row>
    <row r="266" spans="1:59" ht="20.25" customHeight="1" thickBot="1" x14ac:dyDescent="0.45">
      <c r="A266" s="1">
        <f t="shared" si="69"/>
        <v>9</v>
      </c>
      <c r="B266" s="1">
        <f t="shared" si="70"/>
        <v>5</v>
      </c>
      <c r="E266" s="39" t="str" cm="1">
        <f t="array" aca="1" ref="E266" ca="1">IF(INDIRECT(VLOOKUP(B266,B$14:C$44,2,FALSE)&amp;(9*A266+6))="","",
INDIRECT(VLOOKUP(B266,B$14:C$44,2,FALSE)&amp;(9*A266+6)))</f>
        <v/>
      </c>
      <c r="F266" s="39" t="str">
        <f t="shared" ca="1" si="64"/>
        <v/>
      </c>
      <c r="G266" s="48" t="str" cm="1">
        <f t="array" aca="1" ref="G266" ca="1">IF(F266="","",
IF(INDIRECT(VLOOKUP(B266,B$14:C$44,2,FALSE)&amp;(9*A266+8))="","",
INDIRECT(VLOOKUP(B266,B$14:C$44,2,FALSE)&amp;(9*A266+8))))</f>
        <v/>
      </c>
      <c r="H266" s="48" t="str" cm="1">
        <f t="array" aca="1" ref="H266" ca="1">IF(F266="","",
IF(INDIRECT(VLOOKUP(B266,B$14:C$44,2,FALSE)&amp;(9*A266+9))="","",
INDIRECT(VLOOKUP(B266,B$14:C$44,2,FALSE)&amp;(9*A266+9))))</f>
        <v/>
      </c>
      <c r="I266" s="43" t="str" cm="1">
        <f t="array" aca="1" ref="I266" ca="1">IF(F266="","",
IF(INDIRECT(VLOOKUP(B266,B$14:C$44,2,FALSE)&amp;(9*A266+10))="","",
INDIRECT(VLOOKUP(B266,B$14:C$44,2,FALSE)&amp;(9*A266+10))))</f>
        <v/>
      </c>
      <c r="J266" s="43" t="str" cm="1">
        <f t="array" aca="1" ref="J266" ca="1">IF(F266="","",
IF(INDIRECT(VLOOKUP(B266,B$14:C$44,2,FALSE)&amp;(9*A266+11))="","",
INDIRECT(VLOOKUP(B266,B$14:C$44,2,FALSE)&amp;(9*A266+11))))</f>
        <v/>
      </c>
      <c r="K266" s="46" t="str" cm="1">
        <f t="array" aca="1" ref="K266" ca="1">IF(F266="","",
IF(AND(OR(F266="土",F266="日"),J266="●"),"指定",
IF(INDIRECT(VLOOKUP(B266,B$14:C$44,2,FALSE)&amp;(9*A266+12))="","",
INDIRECT(VLOOKUP(B266,B$14:C$44,2,FALSE)&amp;(9*A266+12)))))</f>
        <v/>
      </c>
      <c r="L266" s="42" t="str">
        <f t="shared" ca="1" si="67"/>
        <v/>
      </c>
      <c r="M266" s="60" t="str">
        <f t="shared" ca="1" si="68"/>
        <v/>
      </c>
      <c r="N266" s="1" t="str">
        <f t="shared" ca="1" si="65"/>
        <v/>
      </c>
      <c r="O266" s="1" t="str">
        <f t="shared" ca="1" si="66"/>
        <v/>
      </c>
      <c r="Q266" s="28" t="s">
        <v>30</v>
      </c>
      <c r="R266" s="28" t="str">
        <f>IF(R257="","",
IF(S266=1,R257+1,R257))</f>
        <v/>
      </c>
      <c r="S266" s="51" t="str">
        <f>IF(S257="","",
IF(S257=12,1,S257+1))</f>
        <v/>
      </c>
      <c r="U266" s="38" t="str">
        <f>IF(R266="","",
DATE(R266,S266,1))</f>
        <v/>
      </c>
      <c r="W266" s="2"/>
    </row>
    <row r="267" spans="1:59" ht="20.25" customHeight="1" x14ac:dyDescent="0.4">
      <c r="A267" s="1">
        <f t="shared" si="69"/>
        <v>9</v>
      </c>
      <c r="B267" s="1">
        <f t="shared" si="70"/>
        <v>6</v>
      </c>
      <c r="E267" s="39" t="str" cm="1">
        <f t="array" aca="1" ref="E267" ca="1">IF(INDIRECT(VLOOKUP(B267,B$14:C$44,2,FALSE)&amp;(9*A267+6))="","",
INDIRECT(VLOOKUP(B267,B$14:C$44,2,FALSE)&amp;(9*A267+6)))</f>
        <v/>
      </c>
      <c r="F267" s="39" t="str">
        <f t="shared" ca="1" si="64"/>
        <v/>
      </c>
      <c r="G267" s="48" t="str" cm="1">
        <f t="array" aca="1" ref="G267" ca="1">IF(F267="","",
IF(INDIRECT(VLOOKUP(B267,B$14:C$44,2,FALSE)&amp;(9*A267+8))="","",
INDIRECT(VLOOKUP(B267,B$14:C$44,2,FALSE)&amp;(9*A267+8))))</f>
        <v/>
      </c>
      <c r="H267" s="48" t="str" cm="1">
        <f t="array" aca="1" ref="H267" ca="1">IF(F267="","",
IF(INDIRECT(VLOOKUP(B267,B$14:C$44,2,FALSE)&amp;(9*A267+9))="","",
INDIRECT(VLOOKUP(B267,B$14:C$44,2,FALSE)&amp;(9*A267+9))))</f>
        <v/>
      </c>
      <c r="I267" s="43" t="str" cm="1">
        <f t="array" aca="1" ref="I267" ca="1">IF(F267="","",
IF(INDIRECT(VLOOKUP(B267,B$14:C$44,2,FALSE)&amp;(9*A267+10))="","",
INDIRECT(VLOOKUP(B267,B$14:C$44,2,FALSE)&amp;(9*A267+10))))</f>
        <v/>
      </c>
      <c r="J267" s="43" t="str" cm="1">
        <f t="array" aca="1" ref="J267" ca="1">IF(F267="","",
IF(INDIRECT(VLOOKUP(B267,B$14:C$44,2,FALSE)&amp;(9*A267+11))="","",
INDIRECT(VLOOKUP(B267,B$14:C$44,2,FALSE)&amp;(9*A267+11))))</f>
        <v/>
      </c>
      <c r="K267" s="46" t="str" cm="1">
        <f t="array" aca="1" ref="K267" ca="1">IF(F267="","",
IF(AND(OR(F267="土",F267="日"),J267="●"),"指定",
IF(INDIRECT(VLOOKUP(B267,B$14:C$44,2,FALSE)&amp;(9*A267+12))="","",
INDIRECT(VLOOKUP(B267,B$14:C$44,2,FALSE)&amp;(9*A267+12)))))</f>
        <v/>
      </c>
      <c r="L267" s="42" t="str">
        <f t="shared" ca="1" si="67"/>
        <v/>
      </c>
      <c r="M267" s="60" t="str">
        <f t="shared" ca="1" si="68"/>
        <v/>
      </c>
      <c r="N267" s="1" t="str">
        <f t="shared" ca="1" si="65"/>
        <v/>
      </c>
      <c r="O267" s="1" t="str">
        <f t="shared" ca="1" si="66"/>
        <v/>
      </c>
      <c r="U267" s="87"/>
      <c r="V267" s="88"/>
      <c r="W267" s="6" t="str">
        <f>IF($R266="","",DATE($R266,$S266,1))</f>
        <v/>
      </c>
      <c r="X267" s="6" t="str">
        <f>IF($R266="","",DATE($R266,$S266,2))</f>
        <v/>
      </c>
      <c r="Y267" s="6" t="str">
        <f>IF($R266="","",DATE($R266,$S266,3))</f>
        <v/>
      </c>
      <c r="Z267" s="6" t="str">
        <f>IF($R266="","",DATE($R266,$S266,4))</f>
        <v/>
      </c>
      <c r="AA267" s="6" t="str">
        <f>IF($R266="","",DATE($R266,$S266,5))</f>
        <v/>
      </c>
      <c r="AB267" s="6" t="str">
        <f>IF($R266="","",DATE($R266,$S266,6))</f>
        <v/>
      </c>
      <c r="AC267" s="6" t="str">
        <f>IF($R266="","",DATE($R266,$S266,7))</f>
        <v/>
      </c>
      <c r="AD267" s="6" t="str">
        <f>IF($R266="","",DATE($R266,$S266,8))</f>
        <v/>
      </c>
      <c r="AE267" s="6" t="str">
        <f>IF($R266="","",DATE($R266,$S266,9))</f>
        <v/>
      </c>
      <c r="AF267" s="6" t="str">
        <f>IF($R266="","",DATE($R266,$S266,10))</f>
        <v/>
      </c>
      <c r="AG267" s="6" t="str">
        <f>IF($R266="","",DATE($R266,$S266,11))</f>
        <v/>
      </c>
      <c r="AH267" s="6" t="str">
        <f>IF($R266="","",DATE($R266,$S266,12))</f>
        <v/>
      </c>
      <c r="AI267" s="6" t="str">
        <f>IF($R266="","",DATE($R266,$S266,13))</f>
        <v/>
      </c>
      <c r="AJ267" s="6" t="str">
        <f>IF($R266="","",DATE($R266,$S266,14))</f>
        <v/>
      </c>
      <c r="AK267" s="6" t="str">
        <f>IF($R266="","",DATE($R266,$S266,15))</f>
        <v/>
      </c>
      <c r="AL267" s="6" t="str">
        <f>IF($R266="","",DATE($R266,$S266,16))</f>
        <v/>
      </c>
      <c r="AM267" s="6" t="str">
        <f>IF($R266="","",DATE($R266,$S266,17))</f>
        <v/>
      </c>
      <c r="AN267" s="6" t="str">
        <f>IF($R266="","",DATE($R266,$S266,18))</f>
        <v/>
      </c>
      <c r="AO267" s="6" t="str">
        <f>IF($R266="","",DATE($R266,$S266,19))</f>
        <v/>
      </c>
      <c r="AP267" s="6" t="str">
        <f>IF($R266="","",DATE($R266,$S266,20))</f>
        <v/>
      </c>
      <c r="AQ267" s="6" t="str">
        <f>IF($R266="","",DATE($R266,$S266,21))</f>
        <v/>
      </c>
      <c r="AR267" s="6" t="str">
        <f>IF($R266="","",DATE($R266,$S266,22))</f>
        <v/>
      </c>
      <c r="AS267" s="6" t="str">
        <f>IF($R266="","",DATE($R266,$S266,23))</f>
        <v/>
      </c>
      <c r="AT267" s="6" t="str">
        <f>IF($R266="","",DATE($R266,$S266,24))</f>
        <v/>
      </c>
      <c r="AU267" s="6" t="str">
        <f>IF($R266="","",DATE($R266,$S266,25))</f>
        <v/>
      </c>
      <c r="AV267" s="6" t="str">
        <f>IF($R266="","",DATE($R266,$S266,26))</f>
        <v/>
      </c>
      <c r="AW267" s="6" t="str">
        <f>IF($R266="","",DATE($R266,$S266,27))</f>
        <v/>
      </c>
      <c r="AX267" s="6" t="str">
        <f>IF($R266="","",DATE($R266,$S266,28))</f>
        <v/>
      </c>
      <c r="AY267" s="6" t="str">
        <f>IF($R266="","",IF(MONTH(DATE($R266,$S266,29))=$S266,DATE($R266,$S266,29),""))</f>
        <v/>
      </c>
      <c r="AZ267" s="6" t="str">
        <f>IF($R266="","",IF(MONTH(DATE($R266,$S266,30))=$S266,DATE($R266,$S266,30),""))</f>
        <v/>
      </c>
      <c r="BA267" s="6" t="str">
        <f>IF($R266="","",IF(MONTH(DATE($R266,$S266,31))=$S266,DATE($R266,$S266,31),""))</f>
        <v/>
      </c>
      <c r="BB267" s="91" t="s">
        <v>19</v>
      </c>
      <c r="BC267" s="91" t="s">
        <v>31</v>
      </c>
      <c r="BD267" s="93" t="s">
        <v>32</v>
      </c>
      <c r="BE267" s="96" t="s">
        <v>33</v>
      </c>
      <c r="BF267" s="94" t="s">
        <v>34</v>
      </c>
      <c r="BG267" s="76" t="s">
        <v>25</v>
      </c>
    </row>
    <row r="268" spans="1:59" ht="20.25" customHeight="1" thickBot="1" x14ac:dyDescent="0.45">
      <c r="A268" s="1">
        <f t="shared" si="69"/>
        <v>9</v>
      </c>
      <c r="B268" s="1">
        <f t="shared" si="70"/>
        <v>7</v>
      </c>
      <c r="E268" s="39" t="str" cm="1">
        <f t="array" aca="1" ref="E268" ca="1">IF(INDIRECT(VLOOKUP(B268,B$14:C$44,2,FALSE)&amp;(9*A268+6))="","",
INDIRECT(VLOOKUP(B268,B$14:C$44,2,FALSE)&amp;(9*A268+6)))</f>
        <v/>
      </c>
      <c r="F268" s="39" t="str">
        <f t="shared" ca="1" si="64"/>
        <v/>
      </c>
      <c r="G268" s="48" t="str" cm="1">
        <f t="array" aca="1" ref="G268" ca="1">IF(F268="","",
IF(INDIRECT(VLOOKUP(B268,B$14:C$44,2,FALSE)&amp;(9*A268+8))="","",
INDIRECT(VLOOKUP(B268,B$14:C$44,2,FALSE)&amp;(9*A268+8))))</f>
        <v/>
      </c>
      <c r="H268" s="48" t="str" cm="1">
        <f t="array" aca="1" ref="H268" ca="1">IF(F268="","",
IF(INDIRECT(VLOOKUP(B268,B$14:C$44,2,FALSE)&amp;(9*A268+9))="","",
INDIRECT(VLOOKUP(B268,B$14:C$44,2,FALSE)&amp;(9*A268+9))))</f>
        <v/>
      </c>
      <c r="I268" s="43" t="str" cm="1">
        <f t="array" aca="1" ref="I268" ca="1">IF(F268="","",
IF(INDIRECT(VLOOKUP(B268,B$14:C$44,2,FALSE)&amp;(9*A268+10))="","",
INDIRECT(VLOOKUP(B268,B$14:C$44,2,FALSE)&amp;(9*A268+10))))</f>
        <v/>
      </c>
      <c r="J268" s="43" t="str" cm="1">
        <f t="array" aca="1" ref="J268" ca="1">IF(F268="","",
IF(INDIRECT(VLOOKUP(B268,B$14:C$44,2,FALSE)&amp;(9*A268+11))="","",
INDIRECT(VLOOKUP(B268,B$14:C$44,2,FALSE)&amp;(9*A268+11))))</f>
        <v/>
      </c>
      <c r="K268" s="46" t="str" cm="1">
        <f t="array" aca="1" ref="K268" ca="1">IF(F268="","",
IF(AND(OR(F268="土",F268="日"),J268="●"),"指定",
IF(INDIRECT(VLOOKUP(B268,B$14:C$44,2,FALSE)&amp;(9*A268+12))="","",
INDIRECT(VLOOKUP(B268,B$14:C$44,2,FALSE)&amp;(9*A268+12)))))</f>
        <v/>
      </c>
      <c r="L268" s="42" t="str">
        <f t="shared" ca="1" si="67"/>
        <v/>
      </c>
      <c r="M268" s="60" t="str">
        <f t="shared" ca="1" si="68"/>
        <v/>
      </c>
      <c r="N268" s="1" t="str">
        <f t="shared" ca="1" si="65"/>
        <v/>
      </c>
      <c r="O268" s="1" t="str">
        <f t="shared" ca="1" si="66"/>
        <v/>
      </c>
      <c r="Q268" s="28" t="s">
        <v>35</v>
      </c>
      <c r="R268" s="28">
        <f ca="1">COUNTIFS(N:N,R266,O:O,S266,F:F,"土",G:G,"〇")+COUNTIFS(N:N,R266,O:O,S266,F:F,"日",G:G,"〇")</f>
        <v>0</v>
      </c>
      <c r="S268" s="28">
        <f ca="1">COUNTIFS(N:N,R266,O:O,S266,F:F,"土",I:I,"〇",L:L,"&lt;&gt;"&amp;"緊急")+COUNTIFS(N:N,R266,O:O,S266,F:F,"日",I:I,"〇",L:L,"&lt;&gt;"&amp;"緊急")</f>
        <v>0</v>
      </c>
      <c r="U268" s="89"/>
      <c r="V268" s="90"/>
      <c r="W268" s="9" t="str">
        <f>IFERROR(IF(WEEKDAY(W267,1)=1,"日",IF(WEEKDAY(W267,1)=2,"月",IF(WEEKDAY(W267,1)=3,"火",IF(WEEKDAY(W267,1)=4,"水",IF(WEEKDAY(W267,1)=5,"木",IF(WEEKDAY(W267,1)=6,"金","土")))))),"")</f>
        <v/>
      </c>
      <c r="X268" s="9" t="str">
        <f t="shared" ref="X268:AD268" si="83">IFERROR(IF(WEEKDAY(X267,1)=1,"日",IF(WEEKDAY(X267,1)=2,"月",IF(WEEKDAY(X267,1)=3,"火",IF(WEEKDAY(X267,1)=4,"水",IF(WEEKDAY(X267,1)=5,"木",IF(WEEKDAY(X267,1)=6,"金","土")))))),"")</f>
        <v/>
      </c>
      <c r="Y268" s="9" t="str">
        <f t="shared" si="83"/>
        <v/>
      </c>
      <c r="Z268" s="9" t="str">
        <f t="shared" si="83"/>
        <v/>
      </c>
      <c r="AA268" s="9" t="str">
        <f t="shared" si="83"/>
        <v/>
      </c>
      <c r="AB268" s="9" t="str">
        <f t="shared" si="83"/>
        <v/>
      </c>
      <c r="AC268" s="9" t="str">
        <f t="shared" si="83"/>
        <v/>
      </c>
      <c r="AD268" s="9" t="str">
        <f t="shared" si="83"/>
        <v/>
      </c>
      <c r="AE268" s="9" t="str">
        <f>IFERROR(IF(WEEKDAY(AE267,1)=1,"日",IF(WEEKDAY(AE267,1)=2,"月",IF(WEEKDAY(AE267,1)=3,"火",IF(WEEKDAY(AE267,1)=4,"水",IF(WEEKDAY(AE267,1)=5,"木",IF(WEEKDAY(AE267,1)=6,"金","土")))))),"")</f>
        <v/>
      </c>
      <c r="AF268" s="9" t="str">
        <f t="shared" ref="AF268:BA268" si="84">IFERROR(IF(WEEKDAY(AF267,1)=1,"日",IF(WEEKDAY(AF267,1)=2,"月",IF(WEEKDAY(AF267,1)=3,"火",IF(WEEKDAY(AF267,1)=4,"水",IF(WEEKDAY(AF267,1)=5,"木",IF(WEEKDAY(AF267,1)=6,"金","土")))))),"")</f>
        <v/>
      </c>
      <c r="AG268" s="9" t="str">
        <f t="shared" si="84"/>
        <v/>
      </c>
      <c r="AH268" s="9" t="str">
        <f t="shared" si="84"/>
        <v/>
      </c>
      <c r="AI268" s="9" t="str">
        <f t="shared" si="84"/>
        <v/>
      </c>
      <c r="AJ268" s="9" t="str">
        <f t="shared" si="84"/>
        <v/>
      </c>
      <c r="AK268" s="9" t="str">
        <f t="shared" si="84"/>
        <v/>
      </c>
      <c r="AL268" s="9" t="str">
        <f t="shared" si="84"/>
        <v/>
      </c>
      <c r="AM268" s="9" t="str">
        <f t="shared" si="84"/>
        <v/>
      </c>
      <c r="AN268" s="9" t="str">
        <f t="shared" si="84"/>
        <v/>
      </c>
      <c r="AO268" s="9" t="str">
        <f t="shared" si="84"/>
        <v/>
      </c>
      <c r="AP268" s="9" t="str">
        <f t="shared" si="84"/>
        <v/>
      </c>
      <c r="AQ268" s="9" t="str">
        <f t="shared" si="84"/>
        <v/>
      </c>
      <c r="AR268" s="9" t="str">
        <f t="shared" si="84"/>
        <v/>
      </c>
      <c r="AS268" s="9" t="str">
        <f t="shared" si="84"/>
        <v/>
      </c>
      <c r="AT268" s="9" t="str">
        <f t="shared" si="84"/>
        <v/>
      </c>
      <c r="AU268" s="9" t="str">
        <f t="shared" si="84"/>
        <v/>
      </c>
      <c r="AV268" s="9" t="str">
        <f t="shared" si="84"/>
        <v/>
      </c>
      <c r="AW268" s="9" t="str">
        <f t="shared" si="84"/>
        <v/>
      </c>
      <c r="AX268" s="9" t="str">
        <f t="shared" si="84"/>
        <v/>
      </c>
      <c r="AY268" s="9" t="str">
        <f t="shared" si="84"/>
        <v/>
      </c>
      <c r="AZ268" s="9" t="str">
        <f t="shared" si="84"/>
        <v/>
      </c>
      <c r="BA268" s="9" t="str">
        <f t="shared" si="84"/>
        <v/>
      </c>
      <c r="BB268" s="92"/>
      <c r="BC268" s="92"/>
      <c r="BD268" s="92"/>
      <c r="BE268" s="97"/>
      <c r="BF268" s="95"/>
      <c r="BG268" s="77"/>
    </row>
    <row r="269" spans="1:59" ht="20.25" customHeight="1" x14ac:dyDescent="0.4">
      <c r="A269" s="1">
        <f t="shared" si="69"/>
        <v>9</v>
      </c>
      <c r="B269" s="1">
        <f t="shared" si="70"/>
        <v>8</v>
      </c>
      <c r="E269" s="39" t="str" cm="1">
        <f t="array" aca="1" ref="E269" ca="1">IF(INDIRECT(VLOOKUP(B269,B$14:C$44,2,FALSE)&amp;(9*A269+6))="","",
INDIRECT(VLOOKUP(B269,B$14:C$44,2,FALSE)&amp;(9*A269+6)))</f>
        <v/>
      </c>
      <c r="F269" s="39" t="str">
        <f t="shared" ca="1" si="64"/>
        <v/>
      </c>
      <c r="G269" s="48" t="str" cm="1">
        <f t="array" aca="1" ref="G269" ca="1">IF(F269="","",
IF(INDIRECT(VLOOKUP(B269,B$14:C$44,2,FALSE)&amp;(9*A269+8))="","",
INDIRECT(VLOOKUP(B269,B$14:C$44,2,FALSE)&amp;(9*A269+8))))</f>
        <v/>
      </c>
      <c r="H269" s="48" t="str" cm="1">
        <f t="array" aca="1" ref="H269" ca="1">IF(F269="","",
IF(INDIRECT(VLOOKUP(B269,B$14:C$44,2,FALSE)&amp;(9*A269+9))="","",
INDIRECT(VLOOKUP(B269,B$14:C$44,2,FALSE)&amp;(9*A269+9))))</f>
        <v/>
      </c>
      <c r="I269" s="43" t="str" cm="1">
        <f t="array" aca="1" ref="I269" ca="1">IF(F269="","",
IF(INDIRECT(VLOOKUP(B269,B$14:C$44,2,FALSE)&amp;(9*A269+10))="","",
INDIRECT(VLOOKUP(B269,B$14:C$44,2,FALSE)&amp;(9*A269+10))))</f>
        <v/>
      </c>
      <c r="J269" s="43" t="str" cm="1">
        <f t="array" aca="1" ref="J269" ca="1">IF(F269="","",
IF(INDIRECT(VLOOKUP(B269,B$14:C$44,2,FALSE)&amp;(9*A269+11))="","",
INDIRECT(VLOOKUP(B269,B$14:C$44,2,FALSE)&amp;(9*A269+11))))</f>
        <v/>
      </c>
      <c r="K269" s="46" t="str" cm="1">
        <f t="array" aca="1" ref="K269" ca="1">IF(F269="","",
IF(AND(OR(F269="土",F269="日"),J269="●"),"指定",
IF(INDIRECT(VLOOKUP(B269,B$14:C$44,2,FALSE)&amp;(9*A269+12))="","",
INDIRECT(VLOOKUP(B269,B$14:C$44,2,FALSE)&amp;(9*A269+12)))))</f>
        <v/>
      </c>
      <c r="L269" s="42" t="str">
        <f t="shared" ca="1" si="67"/>
        <v/>
      </c>
      <c r="M269" s="60" t="str">
        <f t="shared" ca="1" si="68"/>
        <v/>
      </c>
      <c r="N269" s="1" t="str">
        <f t="shared" ca="1" si="65"/>
        <v/>
      </c>
      <c r="O269" s="1" t="str">
        <f t="shared" ca="1" si="66"/>
        <v/>
      </c>
      <c r="Q269" s="28" t="s">
        <v>23</v>
      </c>
      <c r="R269" s="54">
        <f ca="1">COUNTIFS(N:N,R266,O:O,S266,G:G,"〇")</f>
        <v>0</v>
      </c>
      <c r="S269" s="54">
        <f ca="1">COUNTIFS(N:N,R266,O:O,S266,I:I,"〇",L:L,"&lt;&gt;"&amp;"緊急")</f>
        <v>0</v>
      </c>
      <c r="U269" s="78" t="s">
        <v>15</v>
      </c>
      <c r="V269" s="8" t="s">
        <v>36</v>
      </c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6">
        <f ca="1">R269</f>
        <v>0</v>
      </c>
      <c r="BC269" s="79">
        <f ca="1">IFERROR(R270/R269,0)</f>
        <v>0</v>
      </c>
      <c r="BD269" s="80" t="str">
        <f ca="1">R271</f>
        <v>対象外</v>
      </c>
      <c r="BE269" s="98"/>
      <c r="BF269" s="83"/>
      <c r="BG269" s="81" t="s">
        <v>37</v>
      </c>
    </row>
    <row r="270" spans="1:59" ht="20.25" customHeight="1" thickBot="1" x14ac:dyDescent="0.45">
      <c r="A270" s="1">
        <f t="shared" si="69"/>
        <v>9</v>
      </c>
      <c r="B270" s="1">
        <f t="shared" si="70"/>
        <v>9</v>
      </c>
      <c r="E270" s="39" t="str" cm="1">
        <f t="array" aca="1" ref="E270" ca="1">IF(INDIRECT(VLOOKUP(B270,B$14:C$44,2,FALSE)&amp;(9*A270+6))="","",
INDIRECT(VLOOKUP(B270,B$14:C$44,2,FALSE)&amp;(9*A270+6)))</f>
        <v/>
      </c>
      <c r="F270" s="39" t="str">
        <f t="shared" ref="F270:F333" ca="1" si="85">IF(OR(E270="",E270&lt;X$5,AF$5&lt;E270),"",
IF(WEEKDAY(E270,1)=1,"日",
IF(WEEKDAY(E270,1)=2,"月",
IF(WEEKDAY(E270,1)=3,"火",
IF(WEEKDAY(E270,1)=4,"水",
IF(WEEKDAY(E270,1)=5,"木",
IF(WEEKDAY(E270,1)=6,"金","土")))))))</f>
        <v/>
      </c>
      <c r="G270" s="48" t="str" cm="1">
        <f t="array" aca="1" ref="G270" ca="1">IF(F270="","",
IF(INDIRECT(VLOOKUP(B270,B$14:C$44,2,FALSE)&amp;(9*A270+8))="","",
INDIRECT(VLOOKUP(B270,B$14:C$44,2,FALSE)&amp;(9*A270+8))))</f>
        <v/>
      </c>
      <c r="H270" s="48" t="str" cm="1">
        <f t="array" aca="1" ref="H270" ca="1">IF(F270="","",
IF(INDIRECT(VLOOKUP(B270,B$14:C$44,2,FALSE)&amp;(9*A270+9))="","",
INDIRECT(VLOOKUP(B270,B$14:C$44,2,FALSE)&amp;(9*A270+9))))</f>
        <v/>
      </c>
      <c r="I270" s="43" t="str" cm="1">
        <f t="array" aca="1" ref="I270" ca="1">IF(F270="","",
IF(INDIRECT(VLOOKUP(B270,B$14:C$44,2,FALSE)&amp;(9*A270+10))="","",
INDIRECT(VLOOKUP(B270,B$14:C$44,2,FALSE)&amp;(9*A270+10))))</f>
        <v/>
      </c>
      <c r="J270" s="43" t="str" cm="1">
        <f t="array" aca="1" ref="J270" ca="1">IF(F270="","",
IF(INDIRECT(VLOOKUP(B270,B$14:C$44,2,FALSE)&amp;(9*A270+11))="","",
INDIRECT(VLOOKUP(B270,B$14:C$44,2,FALSE)&amp;(9*A270+11))))</f>
        <v/>
      </c>
      <c r="K270" s="46" t="str" cm="1">
        <f t="array" aca="1" ref="K270" ca="1">IF(F270="","",
IF(AND(OR(F270="土",F270="日"),J270="●"),"指定",
IF(INDIRECT(VLOOKUP(B270,B$14:C$44,2,FALSE)&amp;(9*A270+12))="","",
INDIRECT(VLOOKUP(B270,B$14:C$44,2,FALSE)&amp;(9*A270+12)))))</f>
        <v/>
      </c>
      <c r="L270" s="42" t="str">
        <f t="shared" ca="1" si="67"/>
        <v/>
      </c>
      <c r="M270" s="60" t="str">
        <f t="shared" ca="1" si="68"/>
        <v/>
      </c>
      <c r="N270" s="1" t="str">
        <f t="shared" ref="N270:N333" ca="1" si="86">IF(OR(E270="",F270=""),"",
YEAR(E270))</f>
        <v/>
      </c>
      <c r="O270" s="1" t="str">
        <f t="shared" ref="O270:O333" ca="1" si="87">IF(OR(E270="",F270=""),"",
MONTH(E270))</f>
        <v/>
      </c>
      <c r="Q270" s="28" t="s">
        <v>24</v>
      </c>
      <c r="R270" s="28">
        <f ca="1">COUNTIFS(N:N,R266,O:O,S266,H:H,"●")+COUNTIFS(N:N,R266,O:O,S266,H:H,"〇")</f>
        <v>0</v>
      </c>
      <c r="S270" s="28">
        <f ca="1">COUNTIFS(N:N,R266,O:O,S266,J:J,"●",L:L,"&lt;&gt;"&amp;"緊急")</f>
        <v>0</v>
      </c>
      <c r="U270" s="69"/>
      <c r="V270" s="3" t="s">
        <v>38</v>
      </c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5"/>
      <c r="BB270" s="3">
        <f ca="1">R270</f>
        <v>0</v>
      </c>
      <c r="BC270" s="71"/>
      <c r="BD270" s="73"/>
      <c r="BE270" s="99"/>
      <c r="BF270" s="84"/>
      <c r="BG270" s="82"/>
    </row>
    <row r="271" spans="1:59" ht="20.25" customHeight="1" thickTop="1" x14ac:dyDescent="0.4">
      <c r="A271" s="1">
        <f t="shared" si="69"/>
        <v>9</v>
      </c>
      <c r="B271" s="1">
        <f t="shared" si="70"/>
        <v>10</v>
      </c>
      <c r="E271" s="39" t="str" cm="1">
        <f t="array" aca="1" ref="E271" ca="1">IF(INDIRECT(VLOOKUP(B271,B$14:C$44,2,FALSE)&amp;(9*A271+6))="","",
INDIRECT(VLOOKUP(B271,B$14:C$44,2,FALSE)&amp;(9*A271+6)))</f>
        <v/>
      </c>
      <c r="F271" s="39" t="str">
        <f t="shared" ca="1" si="85"/>
        <v/>
      </c>
      <c r="G271" s="48" t="str" cm="1">
        <f t="array" aca="1" ref="G271" ca="1">IF(F271="","",
IF(INDIRECT(VLOOKUP(B271,B$14:C$44,2,FALSE)&amp;(9*A271+8))="","",
INDIRECT(VLOOKUP(B271,B$14:C$44,2,FALSE)&amp;(9*A271+8))))</f>
        <v/>
      </c>
      <c r="H271" s="48" t="str" cm="1">
        <f t="array" aca="1" ref="H271" ca="1">IF(F271="","",
IF(INDIRECT(VLOOKUP(B271,B$14:C$44,2,FALSE)&amp;(9*A271+9))="","",
INDIRECT(VLOOKUP(B271,B$14:C$44,2,FALSE)&amp;(9*A271+9))))</f>
        <v/>
      </c>
      <c r="I271" s="43" t="str" cm="1">
        <f t="array" aca="1" ref="I271" ca="1">IF(F271="","",
IF(INDIRECT(VLOOKUP(B271,B$14:C$44,2,FALSE)&amp;(9*A271+10))="","",
INDIRECT(VLOOKUP(B271,B$14:C$44,2,FALSE)&amp;(9*A271+10))))</f>
        <v/>
      </c>
      <c r="J271" s="43" t="str" cm="1">
        <f t="array" aca="1" ref="J271" ca="1">IF(F271="","",
IF(INDIRECT(VLOOKUP(B271,B$14:C$44,2,FALSE)&amp;(9*A271+11))="","",
INDIRECT(VLOOKUP(B271,B$14:C$44,2,FALSE)&amp;(9*A271+11))))</f>
        <v/>
      </c>
      <c r="K271" s="46" t="str" cm="1">
        <f t="array" aca="1" ref="K271" ca="1">IF(F271="","",
IF(AND(OR(F271="土",F271="日"),J271="●"),"指定",
IF(INDIRECT(VLOOKUP(B271,B$14:C$44,2,FALSE)&amp;(9*A271+12))="","",
INDIRECT(VLOOKUP(B271,B$14:C$44,2,FALSE)&amp;(9*A271+12)))))</f>
        <v/>
      </c>
      <c r="L271" s="42" t="str">
        <f t="shared" ref="L271:L334" ca="1" si="88">IF(F271="","",
IF(I271="準","準備",
IF(I271="夏","夏休",
IF(I271="年","年末年始休",
IF(I271="製","工場製作",
IF(I271="片","片付",
IF(I271="事","事故",
IF(I271="災","災害",
IF(I271="他","その他",
IF(AND(F271&lt;&gt;"土",F271&lt;&gt;"日",J271="●",K271="振替"),"振替",
IF(AND(OR(F271="土",F271="日"),J271="●",K271="指定"),"閉所",
IF(AND(OR(F271="土",F271="日"),J271="",K271="事前"),"事前",
IF(AND(F271&lt;&gt;"土",F271&lt;&gt;"日",J271="●",K271=""),"閉所","")))))))))))))</f>
        <v/>
      </c>
      <c r="M271" s="60" t="str">
        <f t="shared" ref="M271:M334" ca="1" si="89">IFERROR(IF(VLOOKUP(E271,BJ:BL,3,FALSE)="〇","適",""),"")</f>
        <v/>
      </c>
      <c r="N271" s="1" t="str">
        <f t="shared" ca="1" si="86"/>
        <v/>
      </c>
      <c r="O271" s="1" t="str">
        <f t="shared" ca="1" si="87"/>
        <v/>
      </c>
      <c r="Q271" s="28" t="s">
        <v>3</v>
      </c>
      <c r="R271" s="30" t="str">
        <f ca="1">IF(AND(R269=0,R270=0),"対象外",
IF(R268=0,"対象外",
IF(AND(R268/R269&lt;0.285,R270&gt;=R268),"〇",
IF(R270/R269&gt;=0.285,"〇",
"×"))))</f>
        <v>対象外</v>
      </c>
      <c r="S271" s="30" t="str">
        <f ca="1">IF(AND(S269=0,S270=0),"対象外",
IF(S268=0,"対象外",
IF(AND(S268/S269&lt;0.285,S270&gt;=S268),"〇",
IF(S270/S269&gt;=0.285,"〇",
"×"))))</f>
        <v>対象外</v>
      </c>
      <c r="U271" s="68" t="s">
        <v>16</v>
      </c>
      <c r="V271" s="4" t="s">
        <v>36</v>
      </c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52">
        <f ca="1">S269</f>
        <v>0</v>
      </c>
      <c r="BC271" s="70">
        <f ca="1">IFERROR(S270/S269,0)</f>
        <v>0</v>
      </c>
      <c r="BD271" s="72" t="str">
        <f ca="1">S271</f>
        <v>対象外</v>
      </c>
      <c r="BE271" s="100" t="str">
        <f ca="1">S273</f>
        <v>対象外</v>
      </c>
      <c r="BF271" s="85" t="str">
        <f ca="1">S272</f>
        <v>－</v>
      </c>
      <c r="BG271" s="74" t="s">
        <v>39</v>
      </c>
    </row>
    <row r="272" spans="1:59" ht="20.25" customHeight="1" thickBot="1" x14ac:dyDescent="0.45">
      <c r="A272" s="1">
        <f t="shared" ref="A272:A335" si="90">IF(B272=1,A271+1,A271)</f>
        <v>9</v>
      </c>
      <c r="B272" s="1">
        <f t="shared" ref="B272:B335" si="91">IF(B271=31,1,B271+1)</f>
        <v>11</v>
      </c>
      <c r="E272" s="39" t="str" cm="1">
        <f t="array" aca="1" ref="E272" ca="1">IF(INDIRECT(VLOOKUP(B272,B$14:C$44,2,FALSE)&amp;(9*A272+6))="","",
INDIRECT(VLOOKUP(B272,B$14:C$44,2,FALSE)&amp;(9*A272+6)))</f>
        <v/>
      </c>
      <c r="F272" s="39" t="str">
        <f t="shared" ca="1" si="85"/>
        <v/>
      </c>
      <c r="G272" s="48" t="str" cm="1">
        <f t="array" aca="1" ref="G272" ca="1">IF(F272="","",
IF(INDIRECT(VLOOKUP(B272,B$14:C$44,2,FALSE)&amp;(9*A272+8))="","",
INDIRECT(VLOOKUP(B272,B$14:C$44,2,FALSE)&amp;(9*A272+8))))</f>
        <v/>
      </c>
      <c r="H272" s="48" t="str" cm="1">
        <f t="array" aca="1" ref="H272" ca="1">IF(F272="","",
IF(INDIRECT(VLOOKUP(B272,B$14:C$44,2,FALSE)&amp;(9*A272+9))="","",
INDIRECT(VLOOKUP(B272,B$14:C$44,2,FALSE)&amp;(9*A272+9))))</f>
        <v/>
      </c>
      <c r="I272" s="43" t="str" cm="1">
        <f t="array" aca="1" ref="I272" ca="1">IF(F272="","",
IF(INDIRECT(VLOOKUP(B272,B$14:C$44,2,FALSE)&amp;(9*A272+10))="","",
INDIRECT(VLOOKUP(B272,B$14:C$44,2,FALSE)&amp;(9*A272+10))))</f>
        <v/>
      </c>
      <c r="J272" s="43" t="str" cm="1">
        <f t="array" aca="1" ref="J272" ca="1">IF(F272="","",
IF(INDIRECT(VLOOKUP(B272,B$14:C$44,2,FALSE)&amp;(9*A272+11))="","",
INDIRECT(VLOOKUP(B272,B$14:C$44,2,FALSE)&amp;(9*A272+11))))</f>
        <v/>
      </c>
      <c r="K272" s="46" t="str" cm="1">
        <f t="array" aca="1" ref="K272" ca="1">IF(F272="","",
IF(AND(OR(F272="土",F272="日"),J272="●"),"指定",
IF(INDIRECT(VLOOKUP(B272,B$14:C$44,2,FALSE)&amp;(9*A272+12))="","",
INDIRECT(VLOOKUP(B272,B$14:C$44,2,FALSE)&amp;(9*A272+12)))))</f>
        <v/>
      </c>
      <c r="L272" s="42" t="str">
        <f t="shared" ca="1" si="88"/>
        <v/>
      </c>
      <c r="M272" s="60" t="str">
        <f t="shared" ca="1" si="89"/>
        <v/>
      </c>
      <c r="N272" s="1" t="str">
        <f t="shared" ca="1" si="86"/>
        <v/>
      </c>
      <c r="O272" s="1" t="str">
        <f t="shared" ca="1" si="87"/>
        <v/>
      </c>
      <c r="Q272" s="28" t="s">
        <v>40</v>
      </c>
      <c r="R272" s="30"/>
      <c r="S272" s="30" t="str">
        <f ca="1">IF(S271="対象外","－",
IF(S271="×","×",
IF(COUNTIFS(N:N,R266,O:O,S266,F:F,"土",I:I,"〇")+COUNTIFS(N:N,R266,O:O,S266,F:F,"日",I:I,"〇")=COUNTIFS(N:N,R266,O:O,S266,F:F,"土",I:I,"〇",J:J,"●",K:K,"&lt;&gt;"&amp;"事前")+COUNTIFS(N:N,R266,O:O,S266,F:F,"日",I:I,"〇",J:J,"●",K:K,"&lt;&gt;"&amp;"事前")+COUNTIFS(N:N,R266,O:O,S266,F:F,"土",I:I,"〇",J:J,"",K:K,"事前",M:M,"適")+COUNTIFS(N:N,R266,O:O,S266,F:F,"日",I:I,"〇",J:J,"",K:K,"事前",M:M,"適"),"〇",
"×")))</f>
        <v>－</v>
      </c>
      <c r="U272" s="69"/>
      <c r="V272" s="3" t="s">
        <v>38</v>
      </c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5"/>
      <c r="BB272" s="3">
        <f ca="1">S270</f>
        <v>0</v>
      </c>
      <c r="BC272" s="71"/>
      <c r="BD272" s="73"/>
      <c r="BE272" s="101"/>
      <c r="BF272" s="86"/>
      <c r="BG272" s="75"/>
    </row>
    <row r="273" spans="1:59" ht="42" customHeight="1" thickTop="1" thickBot="1" x14ac:dyDescent="0.45">
      <c r="A273" s="1">
        <f t="shared" si="90"/>
        <v>9</v>
      </c>
      <c r="B273" s="1">
        <f t="shared" si="91"/>
        <v>12</v>
      </c>
      <c r="E273" s="39" t="str" cm="1">
        <f t="array" aca="1" ref="E273" ca="1">IF(INDIRECT(VLOOKUP(B273,B$14:C$44,2,FALSE)&amp;(9*A273+6))="","",
INDIRECT(VLOOKUP(B273,B$14:C$44,2,FALSE)&amp;(9*A273+6)))</f>
        <v/>
      </c>
      <c r="F273" s="39" t="str">
        <f t="shared" ca="1" si="85"/>
        <v/>
      </c>
      <c r="G273" s="48" t="str" cm="1">
        <f t="array" aca="1" ref="G273" ca="1">IF(F273="","",
IF(INDIRECT(VLOOKUP(B273,B$14:C$44,2,FALSE)&amp;(9*A273+8))="","",
INDIRECT(VLOOKUP(B273,B$14:C$44,2,FALSE)&amp;(9*A273+8))))</f>
        <v/>
      </c>
      <c r="H273" s="48" t="str" cm="1">
        <f t="array" aca="1" ref="H273" ca="1">IF(F273="","",
IF(INDIRECT(VLOOKUP(B273,B$14:C$44,2,FALSE)&amp;(9*A273+9))="","",
INDIRECT(VLOOKUP(B273,B$14:C$44,2,FALSE)&amp;(9*A273+9))))</f>
        <v/>
      </c>
      <c r="I273" s="43" t="str" cm="1">
        <f t="array" aca="1" ref="I273" ca="1">IF(F273="","",
IF(INDIRECT(VLOOKUP(B273,B$14:C$44,2,FALSE)&amp;(9*A273+10))="","",
INDIRECT(VLOOKUP(B273,B$14:C$44,2,FALSE)&amp;(9*A273+10))))</f>
        <v/>
      </c>
      <c r="J273" s="43" t="str" cm="1">
        <f t="array" aca="1" ref="J273" ca="1">IF(F273="","",
IF(INDIRECT(VLOOKUP(B273,B$14:C$44,2,FALSE)&amp;(9*A273+11))="","",
INDIRECT(VLOOKUP(B273,B$14:C$44,2,FALSE)&amp;(9*A273+11))))</f>
        <v/>
      </c>
      <c r="K273" s="46" t="str" cm="1">
        <f t="array" aca="1" ref="K273" ca="1">IF(F273="","",
IF(AND(OR(F273="土",F273="日"),J273="●"),"指定",
IF(INDIRECT(VLOOKUP(B273,B$14:C$44,2,FALSE)&amp;(9*A273+12))="","",
INDIRECT(VLOOKUP(B273,B$14:C$44,2,FALSE)&amp;(9*A273+12)))))</f>
        <v/>
      </c>
      <c r="L273" s="42" t="str">
        <f t="shared" ca="1" si="88"/>
        <v/>
      </c>
      <c r="M273" s="60" t="str">
        <f t="shared" ca="1" si="89"/>
        <v/>
      </c>
      <c r="N273" s="1" t="str">
        <f t="shared" ca="1" si="86"/>
        <v/>
      </c>
      <c r="O273" s="1" t="str">
        <f t="shared" ca="1" si="87"/>
        <v/>
      </c>
      <c r="Q273" s="31" t="s">
        <v>41</v>
      </c>
      <c r="S273" s="51" t="str">
        <f ca="1">IF(S271="対象外","対象外",S272)</f>
        <v>対象外</v>
      </c>
      <c r="U273" s="13" t="s">
        <v>25</v>
      </c>
      <c r="V273" s="10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32"/>
      <c r="BB273" s="14"/>
      <c r="BC273" s="15"/>
      <c r="BD273" s="15"/>
      <c r="BE273" s="15"/>
      <c r="BF273" s="16"/>
      <c r="BG273" s="53" t="s">
        <v>42</v>
      </c>
    </row>
    <row r="274" spans="1:59" ht="20.25" customHeight="1" x14ac:dyDescent="0.4">
      <c r="A274" s="1">
        <f t="shared" si="90"/>
        <v>9</v>
      </c>
      <c r="B274" s="1">
        <f t="shared" si="91"/>
        <v>13</v>
      </c>
      <c r="E274" s="39" t="str" cm="1">
        <f t="array" aca="1" ref="E274" ca="1">IF(INDIRECT(VLOOKUP(B274,B$14:C$44,2,FALSE)&amp;(9*A274+6))="","",
INDIRECT(VLOOKUP(B274,B$14:C$44,2,FALSE)&amp;(9*A274+6)))</f>
        <v/>
      </c>
      <c r="F274" s="39" t="str">
        <f t="shared" ca="1" si="85"/>
        <v/>
      </c>
      <c r="G274" s="48" t="str" cm="1">
        <f t="array" aca="1" ref="G274" ca="1">IF(F274="","",
IF(INDIRECT(VLOOKUP(B274,B$14:C$44,2,FALSE)&amp;(9*A274+8))="","",
INDIRECT(VLOOKUP(B274,B$14:C$44,2,FALSE)&amp;(9*A274+8))))</f>
        <v/>
      </c>
      <c r="H274" s="48" t="str" cm="1">
        <f t="array" aca="1" ref="H274" ca="1">IF(F274="","",
IF(INDIRECT(VLOOKUP(B274,B$14:C$44,2,FALSE)&amp;(9*A274+9))="","",
INDIRECT(VLOOKUP(B274,B$14:C$44,2,FALSE)&amp;(9*A274+9))))</f>
        <v/>
      </c>
      <c r="I274" s="43" t="str" cm="1">
        <f t="array" aca="1" ref="I274" ca="1">IF(F274="","",
IF(INDIRECT(VLOOKUP(B274,B$14:C$44,2,FALSE)&amp;(9*A274+10))="","",
INDIRECT(VLOOKUP(B274,B$14:C$44,2,FALSE)&amp;(9*A274+10))))</f>
        <v/>
      </c>
      <c r="J274" s="43" t="str" cm="1">
        <f t="array" aca="1" ref="J274" ca="1">IF(F274="","",
IF(INDIRECT(VLOOKUP(B274,B$14:C$44,2,FALSE)&amp;(9*A274+11))="","",
INDIRECT(VLOOKUP(B274,B$14:C$44,2,FALSE)&amp;(9*A274+11))))</f>
        <v/>
      </c>
      <c r="K274" s="46" t="str" cm="1">
        <f t="array" aca="1" ref="K274" ca="1">IF(F274="","",
IF(AND(OR(F274="土",F274="日"),J274="●"),"指定",
IF(INDIRECT(VLOOKUP(B274,B$14:C$44,2,FALSE)&amp;(9*A274+12))="","",
INDIRECT(VLOOKUP(B274,B$14:C$44,2,FALSE)&amp;(9*A274+12)))))</f>
        <v/>
      </c>
      <c r="L274" s="42" t="str">
        <f t="shared" ca="1" si="88"/>
        <v/>
      </c>
      <c r="M274" s="60" t="str">
        <f t="shared" ca="1" si="89"/>
        <v/>
      </c>
      <c r="N274" s="1" t="str">
        <f t="shared" ca="1" si="86"/>
        <v/>
      </c>
      <c r="O274" s="1" t="str">
        <f t="shared" ca="1" si="87"/>
        <v/>
      </c>
    </row>
    <row r="275" spans="1:59" ht="20.25" customHeight="1" thickBot="1" x14ac:dyDescent="0.45">
      <c r="A275" s="1">
        <f t="shared" si="90"/>
        <v>9</v>
      </c>
      <c r="B275" s="1">
        <f t="shared" si="91"/>
        <v>14</v>
      </c>
      <c r="E275" s="39" t="str" cm="1">
        <f t="array" aca="1" ref="E275" ca="1">IF(INDIRECT(VLOOKUP(B275,B$14:C$44,2,FALSE)&amp;(9*A275+6))="","",
INDIRECT(VLOOKUP(B275,B$14:C$44,2,FALSE)&amp;(9*A275+6)))</f>
        <v/>
      </c>
      <c r="F275" s="39" t="str">
        <f t="shared" ca="1" si="85"/>
        <v/>
      </c>
      <c r="G275" s="48" t="str" cm="1">
        <f t="array" aca="1" ref="G275" ca="1">IF(F275="","",
IF(INDIRECT(VLOOKUP(B275,B$14:C$44,2,FALSE)&amp;(9*A275+8))="","",
INDIRECT(VLOOKUP(B275,B$14:C$44,2,FALSE)&amp;(9*A275+8))))</f>
        <v/>
      </c>
      <c r="H275" s="48" t="str" cm="1">
        <f t="array" aca="1" ref="H275" ca="1">IF(F275="","",
IF(INDIRECT(VLOOKUP(B275,B$14:C$44,2,FALSE)&amp;(9*A275+9))="","",
INDIRECT(VLOOKUP(B275,B$14:C$44,2,FALSE)&amp;(9*A275+9))))</f>
        <v/>
      </c>
      <c r="I275" s="43" t="str" cm="1">
        <f t="array" aca="1" ref="I275" ca="1">IF(F275="","",
IF(INDIRECT(VLOOKUP(B275,B$14:C$44,2,FALSE)&amp;(9*A275+10))="","",
INDIRECT(VLOOKUP(B275,B$14:C$44,2,FALSE)&amp;(9*A275+10))))</f>
        <v/>
      </c>
      <c r="J275" s="43" t="str" cm="1">
        <f t="array" aca="1" ref="J275" ca="1">IF(F275="","",
IF(INDIRECT(VLOOKUP(B275,B$14:C$44,2,FALSE)&amp;(9*A275+11))="","",
INDIRECT(VLOOKUP(B275,B$14:C$44,2,FALSE)&amp;(9*A275+11))))</f>
        <v/>
      </c>
      <c r="K275" s="46" t="str" cm="1">
        <f t="array" aca="1" ref="K275" ca="1">IF(F275="","",
IF(AND(OR(F275="土",F275="日"),J275="●"),"指定",
IF(INDIRECT(VLOOKUP(B275,B$14:C$44,2,FALSE)&amp;(9*A275+12))="","",
INDIRECT(VLOOKUP(B275,B$14:C$44,2,FALSE)&amp;(9*A275+12)))))</f>
        <v/>
      </c>
      <c r="L275" s="42" t="str">
        <f t="shared" ca="1" si="88"/>
        <v/>
      </c>
      <c r="M275" s="60" t="str">
        <f t="shared" ca="1" si="89"/>
        <v/>
      </c>
      <c r="N275" s="1" t="str">
        <f t="shared" ca="1" si="86"/>
        <v/>
      </c>
      <c r="O275" s="1" t="str">
        <f t="shared" ca="1" si="87"/>
        <v/>
      </c>
      <c r="Q275" s="28" t="s">
        <v>30</v>
      </c>
      <c r="R275" s="28" t="str">
        <f>IF(R266="","",
IF(S275=1,R266+1,R266))</f>
        <v/>
      </c>
      <c r="S275" s="51" t="str">
        <f>IF(S266="","",
IF(S266=12,1,S266+1))</f>
        <v/>
      </c>
      <c r="U275" s="38" t="str">
        <f>IF(R275="","",
DATE(R275,S275,1))</f>
        <v/>
      </c>
      <c r="W275" s="2"/>
    </row>
    <row r="276" spans="1:59" ht="20.25" customHeight="1" x14ac:dyDescent="0.4">
      <c r="A276" s="1">
        <f t="shared" si="90"/>
        <v>9</v>
      </c>
      <c r="B276" s="1">
        <f t="shared" si="91"/>
        <v>15</v>
      </c>
      <c r="E276" s="39" t="str" cm="1">
        <f t="array" aca="1" ref="E276" ca="1">IF(INDIRECT(VLOOKUP(B276,B$14:C$44,2,FALSE)&amp;(9*A276+6))="","",
INDIRECT(VLOOKUP(B276,B$14:C$44,2,FALSE)&amp;(9*A276+6)))</f>
        <v/>
      </c>
      <c r="F276" s="39" t="str">
        <f t="shared" ca="1" si="85"/>
        <v/>
      </c>
      <c r="G276" s="48" t="str" cm="1">
        <f t="array" aca="1" ref="G276" ca="1">IF(F276="","",
IF(INDIRECT(VLOOKUP(B276,B$14:C$44,2,FALSE)&amp;(9*A276+8))="","",
INDIRECT(VLOOKUP(B276,B$14:C$44,2,FALSE)&amp;(9*A276+8))))</f>
        <v/>
      </c>
      <c r="H276" s="48" t="str" cm="1">
        <f t="array" aca="1" ref="H276" ca="1">IF(F276="","",
IF(INDIRECT(VLOOKUP(B276,B$14:C$44,2,FALSE)&amp;(9*A276+9))="","",
INDIRECT(VLOOKUP(B276,B$14:C$44,2,FALSE)&amp;(9*A276+9))))</f>
        <v/>
      </c>
      <c r="I276" s="43" t="str" cm="1">
        <f t="array" aca="1" ref="I276" ca="1">IF(F276="","",
IF(INDIRECT(VLOOKUP(B276,B$14:C$44,2,FALSE)&amp;(9*A276+10))="","",
INDIRECT(VLOOKUP(B276,B$14:C$44,2,FALSE)&amp;(9*A276+10))))</f>
        <v/>
      </c>
      <c r="J276" s="43" t="str" cm="1">
        <f t="array" aca="1" ref="J276" ca="1">IF(F276="","",
IF(INDIRECT(VLOOKUP(B276,B$14:C$44,2,FALSE)&amp;(9*A276+11))="","",
INDIRECT(VLOOKUP(B276,B$14:C$44,2,FALSE)&amp;(9*A276+11))))</f>
        <v/>
      </c>
      <c r="K276" s="46" t="str" cm="1">
        <f t="array" aca="1" ref="K276" ca="1">IF(F276="","",
IF(AND(OR(F276="土",F276="日"),J276="●"),"指定",
IF(INDIRECT(VLOOKUP(B276,B$14:C$44,2,FALSE)&amp;(9*A276+12))="","",
INDIRECT(VLOOKUP(B276,B$14:C$44,2,FALSE)&amp;(9*A276+12)))))</f>
        <v/>
      </c>
      <c r="L276" s="42" t="str">
        <f t="shared" ca="1" si="88"/>
        <v/>
      </c>
      <c r="M276" s="60" t="str">
        <f t="shared" ca="1" si="89"/>
        <v/>
      </c>
      <c r="N276" s="1" t="str">
        <f t="shared" ca="1" si="86"/>
        <v/>
      </c>
      <c r="O276" s="1" t="str">
        <f t="shared" ca="1" si="87"/>
        <v/>
      </c>
      <c r="U276" s="87"/>
      <c r="V276" s="88"/>
      <c r="W276" s="6" t="str">
        <f>IF($R275="","",DATE($R275,$S275,1))</f>
        <v/>
      </c>
      <c r="X276" s="6" t="str">
        <f>IF($R275="","",DATE($R275,$S275,2))</f>
        <v/>
      </c>
      <c r="Y276" s="6" t="str">
        <f>IF($R275="","",DATE($R275,$S275,3))</f>
        <v/>
      </c>
      <c r="Z276" s="6" t="str">
        <f>IF($R275="","",DATE($R275,$S275,4))</f>
        <v/>
      </c>
      <c r="AA276" s="6" t="str">
        <f>IF($R275="","",DATE($R275,$S275,5))</f>
        <v/>
      </c>
      <c r="AB276" s="6" t="str">
        <f>IF($R275="","",DATE($R275,$S275,6))</f>
        <v/>
      </c>
      <c r="AC276" s="6" t="str">
        <f>IF($R275="","",DATE($R275,$S275,7))</f>
        <v/>
      </c>
      <c r="AD276" s="6" t="str">
        <f>IF($R275="","",DATE($R275,$S275,8))</f>
        <v/>
      </c>
      <c r="AE276" s="6" t="str">
        <f>IF($R275="","",DATE($R275,$S275,9))</f>
        <v/>
      </c>
      <c r="AF276" s="6" t="str">
        <f>IF($R275="","",DATE($R275,$S275,10))</f>
        <v/>
      </c>
      <c r="AG276" s="6" t="str">
        <f>IF($R275="","",DATE($R275,$S275,11))</f>
        <v/>
      </c>
      <c r="AH276" s="6" t="str">
        <f>IF($R275="","",DATE($R275,$S275,12))</f>
        <v/>
      </c>
      <c r="AI276" s="6" t="str">
        <f>IF($R275="","",DATE($R275,$S275,13))</f>
        <v/>
      </c>
      <c r="AJ276" s="6" t="str">
        <f>IF($R275="","",DATE($R275,$S275,14))</f>
        <v/>
      </c>
      <c r="AK276" s="6" t="str">
        <f>IF($R275="","",DATE($R275,$S275,15))</f>
        <v/>
      </c>
      <c r="AL276" s="6" t="str">
        <f>IF($R275="","",DATE($R275,$S275,16))</f>
        <v/>
      </c>
      <c r="AM276" s="6" t="str">
        <f>IF($R275="","",DATE($R275,$S275,17))</f>
        <v/>
      </c>
      <c r="AN276" s="6" t="str">
        <f>IF($R275="","",DATE($R275,$S275,18))</f>
        <v/>
      </c>
      <c r="AO276" s="6" t="str">
        <f>IF($R275="","",DATE($R275,$S275,19))</f>
        <v/>
      </c>
      <c r="AP276" s="6" t="str">
        <f>IF($R275="","",DATE($R275,$S275,20))</f>
        <v/>
      </c>
      <c r="AQ276" s="6" t="str">
        <f>IF($R275="","",DATE($R275,$S275,21))</f>
        <v/>
      </c>
      <c r="AR276" s="6" t="str">
        <f>IF($R275="","",DATE($R275,$S275,22))</f>
        <v/>
      </c>
      <c r="AS276" s="6" t="str">
        <f>IF($R275="","",DATE($R275,$S275,23))</f>
        <v/>
      </c>
      <c r="AT276" s="6" t="str">
        <f>IF($R275="","",DATE($R275,$S275,24))</f>
        <v/>
      </c>
      <c r="AU276" s="6" t="str">
        <f>IF($R275="","",DATE($R275,$S275,25))</f>
        <v/>
      </c>
      <c r="AV276" s="6" t="str">
        <f>IF($R275="","",DATE($R275,$S275,26))</f>
        <v/>
      </c>
      <c r="AW276" s="6" t="str">
        <f>IF($R275="","",DATE($R275,$S275,27))</f>
        <v/>
      </c>
      <c r="AX276" s="6" t="str">
        <f>IF($R275="","",DATE($R275,$S275,28))</f>
        <v/>
      </c>
      <c r="AY276" s="6" t="str">
        <f>IF($R275="","",IF(MONTH(DATE($R275,$S275,29))=$S275,DATE($R275,$S275,29),""))</f>
        <v/>
      </c>
      <c r="AZ276" s="6" t="str">
        <f>IF($R275="","",IF(MONTH(DATE($R275,$S275,30))=$S275,DATE($R275,$S275,30),""))</f>
        <v/>
      </c>
      <c r="BA276" s="6" t="str">
        <f>IF($R275="","",IF(MONTH(DATE($R275,$S275,31))=$S275,DATE($R275,$S275,31),""))</f>
        <v/>
      </c>
      <c r="BB276" s="91" t="s">
        <v>19</v>
      </c>
      <c r="BC276" s="91" t="s">
        <v>31</v>
      </c>
      <c r="BD276" s="93" t="s">
        <v>32</v>
      </c>
      <c r="BE276" s="96" t="s">
        <v>33</v>
      </c>
      <c r="BF276" s="94" t="s">
        <v>34</v>
      </c>
      <c r="BG276" s="76" t="s">
        <v>25</v>
      </c>
    </row>
    <row r="277" spans="1:59" ht="20.25" customHeight="1" thickBot="1" x14ac:dyDescent="0.45">
      <c r="A277" s="1">
        <f t="shared" si="90"/>
        <v>9</v>
      </c>
      <c r="B277" s="1">
        <f t="shared" si="91"/>
        <v>16</v>
      </c>
      <c r="E277" s="39" t="str" cm="1">
        <f t="array" aca="1" ref="E277" ca="1">IF(INDIRECT(VLOOKUP(B277,B$14:C$44,2,FALSE)&amp;(9*A277+6))="","",
INDIRECT(VLOOKUP(B277,B$14:C$44,2,FALSE)&amp;(9*A277+6)))</f>
        <v/>
      </c>
      <c r="F277" s="39" t="str">
        <f t="shared" ca="1" si="85"/>
        <v/>
      </c>
      <c r="G277" s="48" t="str" cm="1">
        <f t="array" aca="1" ref="G277" ca="1">IF(F277="","",
IF(INDIRECT(VLOOKUP(B277,B$14:C$44,2,FALSE)&amp;(9*A277+8))="","",
INDIRECT(VLOOKUP(B277,B$14:C$44,2,FALSE)&amp;(9*A277+8))))</f>
        <v/>
      </c>
      <c r="H277" s="48" t="str" cm="1">
        <f t="array" aca="1" ref="H277" ca="1">IF(F277="","",
IF(INDIRECT(VLOOKUP(B277,B$14:C$44,2,FALSE)&amp;(9*A277+9))="","",
INDIRECT(VLOOKUP(B277,B$14:C$44,2,FALSE)&amp;(9*A277+9))))</f>
        <v/>
      </c>
      <c r="I277" s="43" t="str" cm="1">
        <f t="array" aca="1" ref="I277" ca="1">IF(F277="","",
IF(INDIRECT(VLOOKUP(B277,B$14:C$44,2,FALSE)&amp;(9*A277+10))="","",
INDIRECT(VLOOKUP(B277,B$14:C$44,2,FALSE)&amp;(9*A277+10))))</f>
        <v/>
      </c>
      <c r="J277" s="43" t="str" cm="1">
        <f t="array" aca="1" ref="J277" ca="1">IF(F277="","",
IF(INDIRECT(VLOOKUP(B277,B$14:C$44,2,FALSE)&amp;(9*A277+11))="","",
INDIRECT(VLOOKUP(B277,B$14:C$44,2,FALSE)&amp;(9*A277+11))))</f>
        <v/>
      </c>
      <c r="K277" s="46" t="str" cm="1">
        <f t="array" aca="1" ref="K277" ca="1">IF(F277="","",
IF(AND(OR(F277="土",F277="日"),J277="●"),"指定",
IF(INDIRECT(VLOOKUP(B277,B$14:C$44,2,FALSE)&amp;(9*A277+12))="","",
INDIRECT(VLOOKUP(B277,B$14:C$44,2,FALSE)&amp;(9*A277+12)))))</f>
        <v/>
      </c>
      <c r="L277" s="42" t="str">
        <f t="shared" ca="1" si="88"/>
        <v/>
      </c>
      <c r="M277" s="60" t="str">
        <f t="shared" ca="1" si="89"/>
        <v/>
      </c>
      <c r="N277" s="1" t="str">
        <f t="shared" ca="1" si="86"/>
        <v/>
      </c>
      <c r="O277" s="1" t="str">
        <f t="shared" ca="1" si="87"/>
        <v/>
      </c>
      <c r="Q277" s="28" t="s">
        <v>35</v>
      </c>
      <c r="R277" s="28">
        <f ca="1">COUNTIFS(N:N,R275,O:O,S275,F:F,"土",G:G,"〇")+COUNTIFS(N:N,R275,O:O,S275,F:F,"日",G:G,"〇")</f>
        <v>0</v>
      </c>
      <c r="S277" s="28">
        <f ca="1">COUNTIFS(N:N,R275,O:O,S275,F:F,"土",I:I,"〇",L:L,"&lt;&gt;"&amp;"緊急")+COUNTIFS(N:N,R275,O:O,S275,F:F,"日",I:I,"〇",L:L,"&lt;&gt;"&amp;"緊急")</f>
        <v>0</v>
      </c>
      <c r="U277" s="89"/>
      <c r="V277" s="90"/>
      <c r="W277" s="9" t="str">
        <f>IFERROR(IF(WEEKDAY(W276,1)=1,"日",IF(WEEKDAY(W276,1)=2,"月",IF(WEEKDAY(W276,1)=3,"火",IF(WEEKDAY(W276,1)=4,"水",IF(WEEKDAY(W276,1)=5,"木",IF(WEEKDAY(W276,1)=6,"金","土")))))),"")</f>
        <v/>
      </c>
      <c r="X277" s="9" t="str">
        <f t="shared" ref="X277:AD277" si="92">IFERROR(IF(WEEKDAY(X276,1)=1,"日",IF(WEEKDAY(X276,1)=2,"月",IF(WEEKDAY(X276,1)=3,"火",IF(WEEKDAY(X276,1)=4,"水",IF(WEEKDAY(X276,1)=5,"木",IF(WEEKDAY(X276,1)=6,"金","土")))))),"")</f>
        <v/>
      </c>
      <c r="Y277" s="9" t="str">
        <f t="shared" si="92"/>
        <v/>
      </c>
      <c r="Z277" s="9" t="str">
        <f t="shared" si="92"/>
        <v/>
      </c>
      <c r="AA277" s="9" t="str">
        <f t="shared" si="92"/>
        <v/>
      </c>
      <c r="AB277" s="9" t="str">
        <f t="shared" si="92"/>
        <v/>
      </c>
      <c r="AC277" s="9" t="str">
        <f t="shared" si="92"/>
        <v/>
      </c>
      <c r="AD277" s="9" t="str">
        <f t="shared" si="92"/>
        <v/>
      </c>
      <c r="AE277" s="9" t="str">
        <f>IFERROR(IF(WEEKDAY(AE276,1)=1,"日",IF(WEEKDAY(AE276,1)=2,"月",IF(WEEKDAY(AE276,1)=3,"火",IF(WEEKDAY(AE276,1)=4,"水",IF(WEEKDAY(AE276,1)=5,"木",IF(WEEKDAY(AE276,1)=6,"金","土")))))),"")</f>
        <v/>
      </c>
      <c r="AF277" s="9" t="str">
        <f t="shared" ref="AF277:BA277" si="93">IFERROR(IF(WEEKDAY(AF276,1)=1,"日",IF(WEEKDAY(AF276,1)=2,"月",IF(WEEKDAY(AF276,1)=3,"火",IF(WEEKDAY(AF276,1)=4,"水",IF(WEEKDAY(AF276,1)=5,"木",IF(WEEKDAY(AF276,1)=6,"金","土")))))),"")</f>
        <v/>
      </c>
      <c r="AG277" s="9" t="str">
        <f t="shared" si="93"/>
        <v/>
      </c>
      <c r="AH277" s="9" t="str">
        <f t="shared" si="93"/>
        <v/>
      </c>
      <c r="AI277" s="9" t="str">
        <f t="shared" si="93"/>
        <v/>
      </c>
      <c r="AJ277" s="9" t="str">
        <f t="shared" si="93"/>
        <v/>
      </c>
      <c r="AK277" s="9" t="str">
        <f t="shared" si="93"/>
        <v/>
      </c>
      <c r="AL277" s="9" t="str">
        <f t="shared" si="93"/>
        <v/>
      </c>
      <c r="AM277" s="9" t="str">
        <f t="shared" si="93"/>
        <v/>
      </c>
      <c r="AN277" s="9" t="str">
        <f t="shared" si="93"/>
        <v/>
      </c>
      <c r="AO277" s="9" t="str">
        <f t="shared" si="93"/>
        <v/>
      </c>
      <c r="AP277" s="9" t="str">
        <f t="shared" si="93"/>
        <v/>
      </c>
      <c r="AQ277" s="9" t="str">
        <f t="shared" si="93"/>
        <v/>
      </c>
      <c r="AR277" s="9" t="str">
        <f t="shared" si="93"/>
        <v/>
      </c>
      <c r="AS277" s="9" t="str">
        <f t="shared" si="93"/>
        <v/>
      </c>
      <c r="AT277" s="9" t="str">
        <f t="shared" si="93"/>
        <v/>
      </c>
      <c r="AU277" s="9" t="str">
        <f t="shared" si="93"/>
        <v/>
      </c>
      <c r="AV277" s="9" t="str">
        <f t="shared" si="93"/>
        <v/>
      </c>
      <c r="AW277" s="9" t="str">
        <f t="shared" si="93"/>
        <v/>
      </c>
      <c r="AX277" s="9" t="str">
        <f t="shared" si="93"/>
        <v/>
      </c>
      <c r="AY277" s="9" t="str">
        <f t="shared" si="93"/>
        <v/>
      </c>
      <c r="AZ277" s="9" t="str">
        <f t="shared" si="93"/>
        <v/>
      </c>
      <c r="BA277" s="9" t="str">
        <f t="shared" si="93"/>
        <v/>
      </c>
      <c r="BB277" s="92"/>
      <c r="BC277" s="92"/>
      <c r="BD277" s="92"/>
      <c r="BE277" s="97"/>
      <c r="BF277" s="95"/>
      <c r="BG277" s="77"/>
    </row>
    <row r="278" spans="1:59" ht="20.25" customHeight="1" x14ac:dyDescent="0.4">
      <c r="A278" s="1">
        <f t="shared" si="90"/>
        <v>9</v>
      </c>
      <c r="B278" s="1">
        <f t="shared" si="91"/>
        <v>17</v>
      </c>
      <c r="E278" s="39" t="str" cm="1">
        <f t="array" aca="1" ref="E278" ca="1">IF(INDIRECT(VLOOKUP(B278,B$14:C$44,2,FALSE)&amp;(9*A278+6))="","",
INDIRECT(VLOOKUP(B278,B$14:C$44,2,FALSE)&amp;(9*A278+6)))</f>
        <v/>
      </c>
      <c r="F278" s="39" t="str">
        <f t="shared" ca="1" si="85"/>
        <v/>
      </c>
      <c r="G278" s="48" t="str" cm="1">
        <f t="array" aca="1" ref="G278" ca="1">IF(F278="","",
IF(INDIRECT(VLOOKUP(B278,B$14:C$44,2,FALSE)&amp;(9*A278+8))="","",
INDIRECT(VLOOKUP(B278,B$14:C$44,2,FALSE)&amp;(9*A278+8))))</f>
        <v/>
      </c>
      <c r="H278" s="48" t="str" cm="1">
        <f t="array" aca="1" ref="H278" ca="1">IF(F278="","",
IF(INDIRECT(VLOOKUP(B278,B$14:C$44,2,FALSE)&amp;(9*A278+9))="","",
INDIRECT(VLOOKUP(B278,B$14:C$44,2,FALSE)&amp;(9*A278+9))))</f>
        <v/>
      </c>
      <c r="I278" s="43" t="str" cm="1">
        <f t="array" aca="1" ref="I278" ca="1">IF(F278="","",
IF(INDIRECT(VLOOKUP(B278,B$14:C$44,2,FALSE)&amp;(9*A278+10))="","",
INDIRECT(VLOOKUP(B278,B$14:C$44,2,FALSE)&amp;(9*A278+10))))</f>
        <v/>
      </c>
      <c r="J278" s="43" t="str" cm="1">
        <f t="array" aca="1" ref="J278" ca="1">IF(F278="","",
IF(INDIRECT(VLOOKUP(B278,B$14:C$44,2,FALSE)&amp;(9*A278+11))="","",
INDIRECT(VLOOKUP(B278,B$14:C$44,2,FALSE)&amp;(9*A278+11))))</f>
        <v/>
      </c>
      <c r="K278" s="46" t="str" cm="1">
        <f t="array" aca="1" ref="K278" ca="1">IF(F278="","",
IF(AND(OR(F278="土",F278="日"),J278="●"),"指定",
IF(INDIRECT(VLOOKUP(B278,B$14:C$44,2,FALSE)&amp;(9*A278+12))="","",
INDIRECT(VLOOKUP(B278,B$14:C$44,2,FALSE)&amp;(9*A278+12)))))</f>
        <v/>
      </c>
      <c r="L278" s="42" t="str">
        <f t="shared" ca="1" si="88"/>
        <v/>
      </c>
      <c r="M278" s="60" t="str">
        <f t="shared" ca="1" si="89"/>
        <v/>
      </c>
      <c r="N278" s="1" t="str">
        <f t="shared" ca="1" si="86"/>
        <v/>
      </c>
      <c r="O278" s="1" t="str">
        <f t="shared" ca="1" si="87"/>
        <v/>
      </c>
      <c r="Q278" s="28" t="s">
        <v>23</v>
      </c>
      <c r="R278" s="54">
        <f ca="1">COUNTIFS(N:N,R275,O:O,S275,G:G,"〇")</f>
        <v>0</v>
      </c>
      <c r="S278" s="54">
        <f ca="1">COUNTIFS(N:N,R275,O:O,S275,I:I,"〇",L:L,"&lt;&gt;"&amp;"緊急")</f>
        <v>0</v>
      </c>
      <c r="U278" s="78" t="s">
        <v>15</v>
      </c>
      <c r="V278" s="8" t="s">
        <v>36</v>
      </c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6">
        <f ca="1">R278</f>
        <v>0</v>
      </c>
      <c r="BC278" s="79">
        <f ca="1">IFERROR(R279/R278,0)</f>
        <v>0</v>
      </c>
      <c r="BD278" s="80" t="str">
        <f ca="1">R280</f>
        <v>対象外</v>
      </c>
      <c r="BE278" s="98"/>
      <c r="BF278" s="83"/>
      <c r="BG278" s="81" t="s">
        <v>37</v>
      </c>
    </row>
    <row r="279" spans="1:59" ht="20.25" customHeight="1" thickBot="1" x14ac:dyDescent="0.45">
      <c r="A279" s="1">
        <f t="shared" si="90"/>
        <v>9</v>
      </c>
      <c r="B279" s="1">
        <f t="shared" si="91"/>
        <v>18</v>
      </c>
      <c r="E279" s="39" t="str" cm="1">
        <f t="array" aca="1" ref="E279" ca="1">IF(INDIRECT(VLOOKUP(B279,B$14:C$44,2,FALSE)&amp;(9*A279+6))="","",
INDIRECT(VLOOKUP(B279,B$14:C$44,2,FALSE)&amp;(9*A279+6)))</f>
        <v/>
      </c>
      <c r="F279" s="39" t="str">
        <f t="shared" ca="1" si="85"/>
        <v/>
      </c>
      <c r="G279" s="48" t="str" cm="1">
        <f t="array" aca="1" ref="G279" ca="1">IF(F279="","",
IF(INDIRECT(VLOOKUP(B279,B$14:C$44,2,FALSE)&amp;(9*A279+8))="","",
INDIRECT(VLOOKUP(B279,B$14:C$44,2,FALSE)&amp;(9*A279+8))))</f>
        <v/>
      </c>
      <c r="H279" s="48" t="str" cm="1">
        <f t="array" aca="1" ref="H279" ca="1">IF(F279="","",
IF(INDIRECT(VLOOKUP(B279,B$14:C$44,2,FALSE)&amp;(9*A279+9))="","",
INDIRECT(VLOOKUP(B279,B$14:C$44,2,FALSE)&amp;(9*A279+9))))</f>
        <v/>
      </c>
      <c r="I279" s="43" t="str" cm="1">
        <f t="array" aca="1" ref="I279" ca="1">IF(F279="","",
IF(INDIRECT(VLOOKUP(B279,B$14:C$44,2,FALSE)&amp;(9*A279+10))="","",
INDIRECT(VLOOKUP(B279,B$14:C$44,2,FALSE)&amp;(9*A279+10))))</f>
        <v/>
      </c>
      <c r="J279" s="43" t="str" cm="1">
        <f t="array" aca="1" ref="J279" ca="1">IF(F279="","",
IF(INDIRECT(VLOOKUP(B279,B$14:C$44,2,FALSE)&amp;(9*A279+11))="","",
INDIRECT(VLOOKUP(B279,B$14:C$44,2,FALSE)&amp;(9*A279+11))))</f>
        <v/>
      </c>
      <c r="K279" s="46" t="str" cm="1">
        <f t="array" aca="1" ref="K279" ca="1">IF(F279="","",
IF(AND(OR(F279="土",F279="日"),J279="●"),"指定",
IF(INDIRECT(VLOOKUP(B279,B$14:C$44,2,FALSE)&amp;(9*A279+12))="","",
INDIRECT(VLOOKUP(B279,B$14:C$44,2,FALSE)&amp;(9*A279+12)))))</f>
        <v/>
      </c>
      <c r="L279" s="42" t="str">
        <f t="shared" ca="1" si="88"/>
        <v/>
      </c>
      <c r="M279" s="60" t="str">
        <f t="shared" ca="1" si="89"/>
        <v/>
      </c>
      <c r="N279" s="1" t="str">
        <f t="shared" ca="1" si="86"/>
        <v/>
      </c>
      <c r="O279" s="1" t="str">
        <f t="shared" ca="1" si="87"/>
        <v/>
      </c>
      <c r="Q279" s="28" t="s">
        <v>24</v>
      </c>
      <c r="R279" s="28">
        <f ca="1">COUNTIFS(N:N,R275,O:O,S275,H:H,"●")+COUNTIFS(N:N,R275,O:O,S275,H:H,"〇")</f>
        <v>0</v>
      </c>
      <c r="S279" s="28">
        <f ca="1">COUNTIFS(N:N,R275,O:O,S275,J:J,"●",L:L,"&lt;&gt;"&amp;"緊急")</f>
        <v>0</v>
      </c>
      <c r="U279" s="69"/>
      <c r="V279" s="3" t="s">
        <v>38</v>
      </c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5"/>
      <c r="BB279" s="3">
        <f ca="1">R279</f>
        <v>0</v>
      </c>
      <c r="BC279" s="71"/>
      <c r="BD279" s="73"/>
      <c r="BE279" s="99"/>
      <c r="BF279" s="84"/>
      <c r="BG279" s="82"/>
    </row>
    <row r="280" spans="1:59" ht="20.25" customHeight="1" thickTop="1" x14ac:dyDescent="0.4">
      <c r="A280" s="1">
        <f t="shared" si="90"/>
        <v>9</v>
      </c>
      <c r="B280" s="1">
        <f t="shared" si="91"/>
        <v>19</v>
      </c>
      <c r="E280" s="39" t="str" cm="1">
        <f t="array" aca="1" ref="E280" ca="1">IF(INDIRECT(VLOOKUP(B280,B$14:C$44,2,FALSE)&amp;(9*A280+6))="","",
INDIRECT(VLOOKUP(B280,B$14:C$44,2,FALSE)&amp;(9*A280+6)))</f>
        <v/>
      </c>
      <c r="F280" s="39" t="str">
        <f t="shared" ca="1" si="85"/>
        <v/>
      </c>
      <c r="G280" s="48" t="str" cm="1">
        <f t="array" aca="1" ref="G280" ca="1">IF(F280="","",
IF(INDIRECT(VLOOKUP(B280,B$14:C$44,2,FALSE)&amp;(9*A280+8))="","",
INDIRECT(VLOOKUP(B280,B$14:C$44,2,FALSE)&amp;(9*A280+8))))</f>
        <v/>
      </c>
      <c r="H280" s="48" t="str" cm="1">
        <f t="array" aca="1" ref="H280" ca="1">IF(F280="","",
IF(INDIRECT(VLOOKUP(B280,B$14:C$44,2,FALSE)&amp;(9*A280+9))="","",
INDIRECT(VLOOKUP(B280,B$14:C$44,2,FALSE)&amp;(9*A280+9))))</f>
        <v/>
      </c>
      <c r="I280" s="43" t="str" cm="1">
        <f t="array" aca="1" ref="I280" ca="1">IF(F280="","",
IF(INDIRECT(VLOOKUP(B280,B$14:C$44,2,FALSE)&amp;(9*A280+10))="","",
INDIRECT(VLOOKUP(B280,B$14:C$44,2,FALSE)&amp;(9*A280+10))))</f>
        <v/>
      </c>
      <c r="J280" s="43" t="str" cm="1">
        <f t="array" aca="1" ref="J280" ca="1">IF(F280="","",
IF(INDIRECT(VLOOKUP(B280,B$14:C$44,2,FALSE)&amp;(9*A280+11))="","",
INDIRECT(VLOOKUP(B280,B$14:C$44,2,FALSE)&amp;(9*A280+11))))</f>
        <v/>
      </c>
      <c r="K280" s="46" t="str" cm="1">
        <f t="array" aca="1" ref="K280" ca="1">IF(F280="","",
IF(AND(OR(F280="土",F280="日"),J280="●"),"指定",
IF(INDIRECT(VLOOKUP(B280,B$14:C$44,2,FALSE)&amp;(9*A280+12))="","",
INDIRECT(VLOOKUP(B280,B$14:C$44,2,FALSE)&amp;(9*A280+12)))))</f>
        <v/>
      </c>
      <c r="L280" s="42" t="str">
        <f t="shared" ca="1" si="88"/>
        <v/>
      </c>
      <c r="M280" s="60" t="str">
        <f t="shared" ca="1" si="89"/>
        <v/>
      </c>
      <c r="N280" s="1" t="str">
        <f t="shared" ca="1" si="86"/>
        <v/>
      </c>
      <c r="O280" s="1" t="str">
        <f t="shared" ca="1" si="87"/>
        <v/>
      </c>
      <c r="Q280" s="28" t="s">
        <v>3</v>
      </c>
      <c r="R280" s="30" t="str">
        <f ca="1">IF(AND(R278=0,R279=0),"対象外",
IF(R277=0,"対象外",
IF(AND(R277/R278&lt;0.285,R279&gt;=R277),"〇",
IF(R279/R278&gt;=0.285,"〇",
"×"))))</f>
        <v>対象外</v>
      </c>
      <c r="S280" s="30" t="str">
        <f ca="1">IF(AND(S278=0,S279=0),"対象外",
IF(S277=0,"対象外",
IF(AND(S277/S278&lt;0.285,S279&gt;=S277),"〇",
IF(S279/S278&gt;=0.285,"〇",
"×"))))</f>
        <v>対象外</v>
      </c>
      <c r="U280" s="68" t="s">
        <v>16</v>
      </c>
      <c r="V280" s="4" t="s">
        <v>36</v>
      </c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52">
        <f ca="1">S278</f>
        <v>0</v>
      </c>
      <c r="BC280" s="70">
        <f ca="1">IFERROR(S279/S278,0)</f>
        <v>0</v>
      </c>
      <c r="BD280" s="72" t="str">
        <f ca="1">S280</f>
        <v>対象外</v>
      </c>
      <c r="BE280" s="100" t="str">
        <f ca="1">S282</f>
        <v>対象外</v>
      </c>
      <c r="BF280" s="85" t="str">
        <f ca="1">S281</f>
        <v>－</v>
      </c>
      <c r="BG280" s="74" t="s">
        <v>39</v>
      </c>
    </row>
    <row r="281" spans="1:59" ht="20.25" customHeight="1" thickBot="1" x14ac:dyDescent="0.45">
      <c r="A281" s="1">
        <f t="shared" si="90"/>
        <v>9</v>
      </c>
      <c r="B281" s="1">
        <f t="shared" si="91"/>
        <v>20</v>
      </c>
      <c r="E281" s="39" t="str" cm="1">
        <f t="array" aca="1" ref="E281" ca="1">IF(INDIRECT(VLOOKUP(B281,B$14:C$44,2,FALSE)&amp;(9*A281+6))="","",
INDIRECT(VLOOKUP(B281,B$14:C$44,2,FALSE)&amp;(9*A281+6)))</f>
        <v/>
      </c>
      <c r="F281" s="39" t="str">
        <f t="shared" ca="1" si="85"/>
        <v/>
      </c>
      <c r="G281" s="48" t="str" cm="1">
        <f t="array" aca="1" ref="G281" ca="1">IF(F281="","",
IF(INDIRECT(VLOOKUP(B281,B$14:C$44,2,FALSE)&amp;(9*A281+8))="","",
INDIRECT(VLOOKUP(B281,B$14:C$44,2,FALSE)&amp;(9*A281+8))))</f>
        <v/>
      </c>
      <c r="H281" s="48" t="str" cm="1">
        <f t="array" aca="1" ref="H281" ca="1">IF(F281="","",
IF(INDIRECT(VLOOKUP(B281,B$14:C$44,2,FALSE)&amp;(9*A281+9))="","",
INDIRECT(VLOOKUP(B281,B$14:C$44,2,FALSE)&amp;(9*A281+9))))</f>
        <v/>
      </c>
      <c r="I281" s="43" t="str" cm="1">
        <f t="array" aca="1" ref="I281" ca="1">IF(F281="","",
IF(INDIRECT(VLOOKUP(B281,B$14:C$44,2,FALSE)&amp;(9*A281+10))="","",
INDIRECT(VLOOKUP(B281,B$14:C$44,2,FALSE)&amp;(9*A281+10))))</f>
        <v/>
      </c>
      <c r="J281" s="43" t="str" cm="1">
        <f t="array" aca="1" ref="J281" ca="1">IF(F281="","",
IF(INDIRECT(VLOOKUP(B281,B$14:C$44,2,FALSE)&amp;(9*A281+11))="","",
INDIRECT(VLOOKUP(B281,B$14:C$44,2,FALSE)&amp;(9*A281+11))))</f>
        <v/>
      </c>
      <c r="K281" s="46" t="str" cm="1">
        <f t="array" aca="1" ref="K281" ca="1">IF(F281="","",
IF(AND(OR(F281="土",F281="日"),J281="●"),"指定",
IF(INDIRECT(VLOOKUP(B281,B$14:C$44,2,FALSE)&amp;(9*A281+12))="","",
INDIRECT(VLOOKUP(B281,B$14:C$44,2,FALSE)&amp;(9*A281+12)))))</f>
        <v/>
      </c>
      <c r="L281" s="42" t="str">
        <f t="shared" ca="1" si="88"/>
        <v/>
      </c>
      <c r="M281" s="60" t="str">
        <f t="shared" ca="1" si="89"/>
        <v/>
      </c>
      <c r="N281" s="1" t="str">
        <f t="shared" ca="1" si="86"/>
        <v/>
      </c>
      <c r="O281" s="1" t="str">
        <f t="shared" ca="1" si="87"/>
        <v/>
      </c>
      <c r="Q281" s="28" t="s">
        <v>40</v>
      </c>
      <c r="R281" s="30"/>
      <c r="S281" s="30" t="str">
        <f ca="1">IF(S280="対象外","－",
IF(S280="×","×",
IF(COUNTIFS(N:N,R275,O:O,S275,F:F,"土",I:I,"〇")+COUNTIFS(N:N,R275,O:O,S275,F:F,"日",I:I,"〇")=COUNTIFS(N:N,R275,O:O,S275,F:F,"土",I:I,"〇",J:J,"●",K:K,"&lt;&gt;"&amp;"事前")+COUNTIFS(N:N,R275,O:O,S275,F:F,"日",I:I,"〇",J:J,"●",K:K,"&lt;&gt;"&amp;"事前")+COUNTIFS(N:N,R275,O:O,S275,F:F,"土",I:I,"〇",J:J,"",K:K,"事前",M:M,"適")+COUNTIFS(N:N,R275,O:O,S275,F:F,"日",I:I,"〇",J:J,"",K:K,"事前",M:M,"適"),"〇",
"×")))</f>
        <v>－</v>
      </c>
      <c r="U281" s="69"/>
      <c r="V281" s="3" t="s">
        <v>38</v>
      </c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5"/>
      <c r="BB281" s="3">
        <f ca="1">S279</f>
        <v>0</v>
      </c>
      <c r="BC281" s="71"/>
      <c r="BD281" s="73"/>
      <c r="BE281" s="101"/>
      <c r="BF281" s="86"/>
      <c r="BG281" s="75"/>
    </row>
    <row r="282" spans="1:59" ht="42" customHeight="1" thickTop="1" thickBot="1" x14ac:dyDescent="0.45">
      <c r="A282" s="1">
        <f t="shared" si="90"/>
        <v>9</v>
      </c>
      <c r="B282" s="1">
        <f t="shared" si="91"/>
        <v>21</v>
      </c>
      <c r="E282" s="39" t="str" cm="1">
        <f t="array" aca="1" ref="E282" ca="1">IF(INDIRECT(VLOOKUP(B282,B$14:C$44,2,FALSE)&amp;(9*A282+6))="","",
INDIRECT(VLOOKUP(B282,B$14:C$44,2,FALSE)&amp;(9*A282+6)))</f>
        <v/>
      </c>
      <c r="F282" s="39" t="str">
        <f t="shared" ca="1" si="85"/>
        <v/>
      </c>
      <c r="G282" s="48" t="str" cm="1">
        <f t="array" aca="1" ref="G282" ca="1">IF(F282="","",
IF(INDIRECT(VLOOKUP(B282,B$14:C$44,2,FALSE)&amp;(9*A282+8))="","",
INDIRECT(VLOOKUP(B282,B$14:C$44,2,FALSE)&amp;(9*A282+8))))</f>
        <v/>
      </c>
      <c r="H282" s="48" t="str" cm="1">
        <f t="array" aca="1" ref="H282" ca="1">IF(F282="","",
IF(INDIRECT(VLOOKUP(B282,B$14:C$44,2,FALSE)&amp;(9*A282+9))="","",
INDIRECT(VLOOKUP(B282,B$14:C$44,2,FALSE)&amp;(9*A282+9))))</f>
        <v/>
      </c>
      <c r="I282" s="43" t="str" cm="1">
        <f t="array" aca="1" ref="I282" ca="1">IF(F282="","",
IF(INDIRECT(VLOOKUP(B282,B$14:C$44,2,FALSE)&amp;(9*A282+10))="","",
INDIRECT(VLOOKUP(B282,B$14:C$44,2,FALSE)&amp;(9*A282+10))))</f>
        <v/>
      </c>
      <c r="J282" s="43" t="str" cm="1">
        <f t="array" aca="1" ref="J282" ca="1">IF(F282="","",
IF(INDIRECT(VLOOKUP(B282,B$14:C$44,2,FALSE)&amp;(9*A282+11))="","",
INDIRECT(VLOOKUP(B282,B$14:C$44,2,FALSE)&amp;(9*A282+11))))</f>
        <v/>
      </c>
      <c r="K282" s="46" t="str" cm="1">
        <f t="array" aca="1" ref="K282" ca="1">IF(F282="","",
IF(AND(OR(F282="土",F282="日"),J282="●"),"指定",
IF(INDIRECT(VLOOKUP(B282,B$14:C$44,2,FALSE)&amp;(9*A282+12))="","",
INDIRECT(VLOOKUP(B282,B$14:C$44,2,FALSE)&amp;(9*A282+12)))))</f>
        <v/>
      </c>
      <c r="L282" s="42" t="str">
        <f t="shared" ca="1" si="88"/>
        <v/>
      </c>
      <c r="M282" s="60" t="str">
        <f t="shared" ca="1" si="89"/>
        <v/>
      </c>
      <c r="N282" s="1" t="str">
        <f t="shared" ca="1" si="86"/>
        <v/>
      </c>
      <c r="O282" s="1" t="str">
        <f t="shared" ca="1" si="87"/>
        <v/>
      </c>
      <c r="Q282" s="31" t="s">
        <v>41</v>
      </c>
      <c r="S282" s="51" t="str">
        <f ca="1">IF(S280="対象外","対象外",S281)</f>
        <v>対象外</v>
      </c>
      <c r="U282" s="13" t="s">
        <v>25</v>
      </c>
      <c r="V282" s="10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32"/>
      <c r="BB282" s="14"/>
      <c r="BC282" s="15"/>
      <c r="BD282" s="15"/>
      <c r="BE282" s="15"/>
      <c r="BF282" s="16"/>
      <c r="BG282" s="53" t="s">
        <v>42</v>
      </c>
    </row>
    <row r="283" spans="1:59" ht="20.25" customHeight="1" x14ac:dyDescent="0.4">
      <c r="A283" s="1">
        <f t="shared" si="90"/>
        <v>9</v>
      </c>
      <c r="B283" s="1">
        <f t="shared" si="91"/>
        <v>22</v>
      </c>
      <c r="E283" s="39" t="str" cm="1">
        <f t="array" aca="1" ref="E283" ca="1">IF(INDIRECT(VLOOKUP(B283,B$14:C$44,2,FALSE)&amp;(9*A283+6))="","",
INDIRECT(VLOOKUP(B283,B$14:C$44,2,FALSE)&amp;(9*A283+6)))</f>
        <v/>
      </c>
      <c r="F283" s="39" t="str">
        <f t="shared" ca="1" si="85"/>
        <v/>
      </c>
      <c r="G283" s="48" t="str" cm="1">
        <f t="array" aca="1" ref="G283" ca="1">IF(F283="","",
IF(INDIRECT(VLOOKUP(B283,B$14:C$44,2,FALSE)&amp;(9*A283+8))="","",
INDIRECT(VLOOKUP(B283,B$14:C$44,2,FALSE)&amp;(9*A283+8))))</f>
        <v/>
      </c>
      <c r="H283" s="48" t="str" cm="1">
        <f t="array" aca="1" ref="H283" ca="1">IF(F283="","",
IF(INDIRECT(VLOOKUP(B283,B$14:C$44,2,FALSE)&amp;(9*A283+9))="","",
INDIRECT(VLOOKUP(B283,B$14:C$44,2,FALSE)&amp;(9*A283+9))))</f>
        <v/>
      </c>
      <c r="I283" s="43" t="str" cm="1">
        <f t="array" aca="1" ref="I283" ca="1">IF(F283="","",
IF(INDIRECT(VLOOKUP(B283,B$14:C$44,2,FALSE)&amp;(9*A283+10))="","",
INDIRECT(VLOOKUP(B283,B$14:C$44,2,FALSE)&amp;(9*A283+10))))</f>
        <v/>
      </c>
      <c r="J283" s="43" t="str" cm="1">
        <f t="array" aca="1" ref="J283" ca="1">IF(F283="","",
IF(INDIRECT(VLOOKUP(B283,B$14:C$44,2,FALSE)&amp;(9*A283+11))="","",
INDIRECT(VLOOKUP(B283,B$14:C$44,2,FALSE)&amp;(9*A283+11))))</f>
        <v/>
      </c>
      <c r="K283" s="46" t="str" cm="1">
        <f t="array" aca="1" ref="K283" ca="1">IF(F283="","",
IF(AND(OR(F283="土",F283="日"),J283="●"),"指定",
IF(INDIRECT(VLOOKUP(B283,B$14:C$44,2,FALSE)&amp;(9*A283+12))="","",
INDIRECT(VLOOKUP(B283,B$14:C$44,2,FALSE)&amp;(9*A283+12)))))</f>
        <v/>
      </c>
      <c r="L283" s="42" t="str">
        <f t="shared" ca="1" si="88"/>
        <v/>
      </c>
      <c r="M283" s="60" t="str">
        <f t="shared" ca="1" si="89"/>
        <v/>
      </c>
      <c r="N283" s="1" t="str">
        <f t="shared" ca="1" si="86"/>
        <v/>
      </c>
      <c r="O283" s="1" t="str">
        <f t="shared" ca="1" si="87"/>
        <v/>
      </c>
    </row>
    <row r="284" spans="1:59" ht="20.25" customHeight="1" thickBot="1" x14ac:dyDescent="0.45">
      <c r="A284" s="1">
        <f t="shared" si="90"/>
        <v>9</v>
      </c>
      <c r="B284" s="1">
        <f t="shared" si="91"/>
        <v>23</v>
      </c>
      <c r="E284" s="39" t="str" cm="1">
        <f t="array" aca="1" ref="E284" ca="1">IF(INDIRECT(VLOOKUP(B284,B$14:C$44,2,FALSE)&amp;(9*A284+6))="","",
INDIRECT(VLOOKUP(B284,B$14:C$44,2,FALSE)&amp;(9*A284+6)))</f>
        <v/>
      </c>
      <c r="F284" s="39" t="str">
        <f t="shared" ca="1" si="85"/>
        <v/>
      </c>
      <c r="G284" s="48" t="str" cm="1">
        <f t="array" aca="1" ref="G284" ca="1">IF(F284="","",
IF(INDIRECT(VLOOKUP(B284,B$14:C$44,2,FALSE)&amp;(9*A284+8))="","",
INDIRECT(VLOOKUP(B284,B$14:C$44,2,FALSE)&amp;(9*A284+8))))</f>
        <v/>
      </c>
      <c r="H284" s="48" t="str" cm="1">
        <f t="array" aca="1" ref="H284" ca="1">IF(F284="","",
IF(INDIRECT(VLOOKUP(B284,B$14:C$44,2,FALSE)&amp;(9*A284+9))="","",
INDIRECT(VLOOKUP(B284,B$14:C$44,2,FALSE)&amp;(9*A284+9))))</f>
        <v/>
      </c>
      <c r="I284" s="43" t="str" cm="1">
        <f t="array" aca="1" ref="I284" ca="1">IF(F284="","",
IF(INDIRECT(VLOOKUP(B284,B$14:C$44,2,FALSE)&amp;(9*A284+10))="","",
INDIRECT(VLOOKUP(B284,B$14:C$44,2,FALSE)&amp;(9*A284+10))))</f>
        <v/>
      </c>
      <c r="J284" s="43" t="str" cm="1">
        <f t="array" aca="1" ref="J284" ca="1">IF(F284="","",
IF(INDIRECT(VLOOKUP(B284,B$14:C$44,2,FALSE)&amp;(9*A284+11))="","",
INDIRECT(VLOOKUP(B284,B$14:C$44,2,FALSE)&amp;(9*A284+11))))</f>
        <v/>
      </c>
      <c r="K284" s="46" t="str" cm="1">
        <f t="array" aca="1" ref="K284" ca="1">IF(F284="","",
IF(AND(OR(F284="土",F284="日"),J284="●"),"指定",
IF(INDIRECT(VLOOKUP(B284,B$14:C$44,2,FALSE)&amp;(9*A284+12))="","",
INDIRECT(VLOOKUP(B284,B$14:C$44,2,FALSE)&amp;(9*A284+12)))))</f>
        <v/>
      </c>
      <c r="L284" s="42" t="str">
        <f t="shared" ca="1" si="88"/>
        <v/>
      </c>
      <c r="M284" s="60" t="str">
        <f t="shared" ca="1" si="89"/>
        <v/>
      </c>
      <c r="N284" s="1" t="str">
        <f t="shared" ca="1" si="86"/>
        <v/>
      </c>
      <c r="O284" s="1" t="str">
        <f t="shared" ca="1" si="87"/>
        <v/>
      </c>
      <c r="Q284" s="28" t="s">
        <v>30</v>
      </c>
      <c r="R284" s="28" t="str">
        <f>IF(R275="","",
IF(S284=1,R275+1,R275))</f>
        <v/>
      </c>
      <c r="S284" s="51" t="str">
        <f>IF(S275="","",
IF(S275=12,1,S275+1))</f>
        <v/>
      </c>
      <c r="U284" s="38" t="str">
        <f>IF(R284="","",
DATE(R284,S284,1))</f>
        <v/>
      </c>
      <c r="W284" s="2"/>
    </row>
    <row r="285" spans="1:59" ht="20.25" customHeight="1" x14ac:dyDescent="0.4">
      <c r="A285" s="1">
        <f t="shared" si="90"/>
        <v>9</v>
      </c>
      <c r="B285" s="1">
        <f t="shared" si="91"/>
        <v>24</v>
      </c>
      <c r="E285" s="39" t="str" cm="1">
        <f t="array" aca="1" ref="E285" ca="1">IF(INDIRECT(VLOOKUP(B285,B$14:C$44,2,FALSE)&amp;(9*A285+6))="","",
INDIRECT(VLOOKUP(B285,B$14:C$44,2,FALSE)&amp;(9*A285+6)))</f>
        <v/>
      </c>
      <c r="F285" s="39" t="str">
        <f t="shared" ca="1" si="85"/>
        <v/>
      </c>
      <c r="G285" s="48" t="str" cm="1">
        <f t="array" aca="1" ref="G285" ca="1">IF(F285="","",
IF(INDIRECT(VLOOKUP(B285,B$14:C$44,2,FALSE)&amp;(9*A285+8))="","",
INDIRECT(VLOOKUP(B285,B$14:C$44,2,FALSE)&amp;(9*A285+8))))</f>
        <v/>
      </c>
      <c r="H285" s="48" t="str" cm="1">
        <f t="array" aca="1" ref="H285" ca="1">IF(F285="","",
IF(INDIRECT(VLOOKUP(B285,B$14:C$44,2,FALSE)&amp;(9*A285+9))="","",
INDIRECT(VLOOKUP(B285,B$14:C$44,2,FALSE)&amp;(9*A285+9))))</f>
        <v/>
      </c>
      <c r="I285" s="43" t="str" cm="1">
        <f t="array" aca="1" ref="I285" ca="1">IF(F285="","",
IF(INDIRECT(VLOOKUP(B285,B$14:C$44,2,FALSE)&amp;(9*A285+10))="","",
INDIRECT(VLOOKUP(B285,B$14:C$44,2,FALSE)&amp;(9*A285+10))))</f>
        <v/>
      </c>
      <c r="J285" s="43" t="str" cm="1">
        <f t="array" aca="1" ref="J285" ca="1">IF(F285="","",
IF(INDIRECT(VLOOKUP(B285,B$14:C$44,2,FALSE)&amp;(9*A285+11))="","",
INDIRECT(VLOOKUP(B285,B$14:C$44,2,FALSE)&amp;(9*A285+11))))</f>
        <v/>
      </c>
      <c r="K285" s="46" t="str" cm="1">
        <f t="array" aca="1" ref="K285" ca="1">IF(F285="","",
IF(AND(OR(F285="土",F285="日"),J285="●"),"指定",
IF(INDIRECT(VLOOKUP(B285,B$14:C$44,2,FALSE)&amp;(9*A285+12))="","",
INDIRECT(VLOOKUP(B285,B$14:C$44,2,FALSE)&amp;(9*A285+12)))))</f>
        <v/>
      </c>
      <c r="L285" s="42" t="str">
        <f t="shared" ca="1" si="88"/>
        <v/>
      </c>
      <c r="M285" s="60" t="str">
        <f t="shared" ca="1" si="89"/>
        <v/>
      </c>
      <c r="N285" s="1" t="str">
        <f t="shared" ca="1" si="86"/>
        <v/>
      </c>
      <c r="O285" s="1" t="str">
        <f t="shared" ca="1" si="87"/>
        <v/>
      </c>
      <c r="U285" s="87"/>
      <c r="V285" s="88"/>
      <c r="W285" s="6" t="str">
        <f>IF($R284="","",DATE($R284,$S284,1))</f>
        <v/>
      </c>
      <c r="X285" s="6" t="str">
        <f>IF($R284="","",DATE($R284,$S284,2))</f>
        <v/>
      </c>
      <c r="Y285" s="6" t="str">
        <f>IF($R284="","",DATE($R284,$S284,3))</f>
        <v/>
      </c>
      <c r="Z285" s="6" t="str">
        <f>IF($R284="","",DATE($R284,$S284,4))</f>
        <v/>
      </c>
      <c r="AA285" s="6" t="str">
        <f>IF($R284="","",DATE($R284,$S284,5))</f>
        <v/>
      </c>
      <c r="AB285" s="6" t="str">
        <f>IF($R284="","",DATE($R284,$S284,6))</f>
        <v/>
      </c>
      <c r="AC285" s="6" t="str">
        <f>IF($R284="","",DATE($R284,$S284,7))</f>
        <v/>
      </c>
      <c r="AD285" s="6" t="str">
        <f>IF($R284="","",DATE($R284,$S284,8))</f>
        <v/>
      </c>
      <c r="AE285" s="6" t="str">
        <f>IF($R284="","",DATE($R284,$S284,9))</f>
        <v/>
      </c>
      <c r="AF285" s="6" t="str">
        <f>IF($R284="","",DATE($R284,$S284,10))</f>
        <v/>
      </c>
      <c r="AG285" s="6" t="str">
        <f>IF($R284="","",DATE($R284,$S284,11))</f>
        <v/>
      </c>
      <c r="AH285" s="6" t="str">
        <f>IF($R284="","",DATE($R284,$S284,12))</f>
        <v/>
      </c>
      <c r="AI285" s="6" t="str">
        <f>IF($R284="","",DATE($R284,$S284,13))</f>
        <v/>
      </c>
      <c r="AJ285" s="6" t="str">
        <f>IF($R284="","",DATE($R284,$S284,14))</f>
        <v/>
      </c>
      <c r="AK285" s="6" t="str">
        <f>IF($R284="","",DATE($R284,$S284,15))</f>
        <v/>
      </c>
      <c r="AL285" s="6" t="str">
        <f>IF($R284="","",DATE($R284,$S284,16))</f>
        <v/>
      </c>
      <c r="AM285" s="6" t="str">
        <f>IF($R284="","",DATE($R284,$S284,17))</f>
        <v/>
      </c>
      <c r="AN285" s="6" t="str">
        <f>IF($R284="","",DATE($R284,$S284,18))</f>
        <v/>
      </c>
      <c r="AO285" s="6" t="str">
        <f>IF($R284="","",DATE($R284,$S284,19))</f>
        <v/>
      </c>
      <c r="AP285" s="6" t="str">
        <f>IF($R284="","",DATE($R284,$S284,20))</f>
        <v/>
      </c>
      <c r="AQ285" s="6" t="str">
        <f>IF($R284="","",DATE($R284,$S284,21))</f>
        <v/>
      </c>
      <c r="AR285" s="6" t="str">
        <f>IF($R284="","",DATE($R284,$S284,22))</f>
        <v/>
      </c>
      <c r="AS285" s="6" t="str">
        <f>IF($R284="","",DATE($R284,$S284,23))</f>
        <v/>
      </c>
      <c r="AT285" s="6" t="str">
        <f>IF($R284="","",DATE($R284,$S284,24))</f>
        <v/>
      </c>
      <c r="AU285" s="6" t="str">
        <f>IF($R284="","",DATE($R284,$S284,25))</f>
        <v/>
      </c>
      <c r="AV285" s="6" t="str">
        <f>IF($R284="","",DATE($R284,$S284,26))</f>
        <v/>
      </c>
      <c r="AW285" s="6" t="str">
        <f>IF($R284="","",DATE($R284,$S284,27))</f>
        <v/>
      </c>
      <c r="AX285" s="6" t="str">
        <f>IF($R284="","",DATE($R284,$S284,28))</f>
        <v/>
      </c>
      <c r="AY285" s="6" t="str">
        <f>IF($R284="","",IF(MONTH(DATE($R284,$S284,29))=$S284,DATE($R284,$S284,29),""))</f>
        <v/>
      </c>
      <c r="AZ285" s="6" t="str">
        <f>IF($R284="","",IF(MONTH(DATE($R284,$S284,30))=$S284,DATE($R284,$S284,30),""))</f>
        <v/>
      </c>
      <c r="BA285" s="6" t="str">
        <f>IF($R284="","",IF(MONTH(DATE($R284,$S284,31))=$S284,DATE($R284,$S284,31),""))</f>
        <v/>
      </c>
      <c r="BB285" s="91" t="s">
        <v>19</v>
      </c>
      <c r="BC285" s="91" t="s">
        <v>31</v>
      </c>
      <c r="BD285" s="93" t="s">
        <v>32</v>
      </c>
      <c r="BE285" s="96" t="s">
        <v>33</v>
      </c>
      <c r="BF285" s="94" t="s">
        <v>34</v>
      </c>
      <c r="BG285" s="76" t="s">
        <v>25</v>
      </c>
    </row>
    <row r="286" spans="1:59" ht="20.25" customHeight="1" thickBot="1" x14ac:dyDescent="0.45">
      <c r="A286" s="1">
        <f t="shared" si="90"/>
        <v>9</v>
      </c>
      <c r="B286" s="1">
        <f t="shared" si="91"/>
        <v>25</v>
      </c>
      <c r="E286" s="39" t="str" cm="1">
        <f t="array" aca="1" ref="E286" ca="1">IF(INDIRECT(VLOOKUP(B286,B$14:C$44,2,FALSE)&amp;(9*A286+6))="","",
INDIRECT(VLOOKUP(B286,B$14:C$44,2,FALSE)&amp;(9*A286+6)))</f>
        <v/>
      </c>
      <c r="F286" s="39" t="str">
        <f t="shared" ca="1" si="85"/>
        <v/>
      </c>
      <c r="G286" s="48" t="str" cm="1">
        <f t="array" aca="1" ref="G286" ca="1">IF(F286="","",
IF(INDIRECT(VLOOKUP(B286,B$14:C$44,2,FALSE)&amp;(9*A286+8))="","",
INDIRECT(VLOOKUP(B286,B$14:C$44,2,FALSE)&amp;(9*A286+8))))</f>
        <v/>
      </c>
      <c r="H286" s="48" t="str" cm="1">
        <f t="array" aca="1" ref="H286" ca="1">IF(F286="","",
IF(INDIRECT(VLOOKUP(B286,B$14:C$44,2,FALSE)&amp;(9*A286+9))="","",
INDIRECT(VLOOKUP(B286,B$14:C$44,2,FALSE)&amp;(9*A286+9))))</f>
        <v/>
      </c>
      <c r="I286" s="43" t="str" cm="1">
        <f t="array" aca="1" ref="I286" ca="1">IF(F286="","",
IF(INDIRECT(VLOOKUP(B286,B$14:C$44,2,FALSE)&amp;(9*A286+10))="","",
INDIRECT(VLOOKUP(B286,B$14:C$44,2,FALSE)&amp;(9*A286+10))))</f>
        <v/>
      </c>
      <c r="J286" s="43" t="str" cm="1">
        <f t="array" aca="1" ref="J286" ca="1">IF(F286="","",
IF(INDIRECT(VLOOKUP(B286,B$14:C$44,2,FALSE)&amp;(9*A286+11))="","",
INDIRECT(VLOOKUP(B286,B$14:C$44,2,FALSE)&amp;(9*A286+11))))</f>
        <v/>
      </c>
      <c r="K286" s="46" t="str" cm="1">
        <f t="array" aca="1" ref="K286" ca="1">IF(F286="","",
IF(AND(OR(F286="土",F286="日"),J286="●"),"指定",
IF(INDIRECT(VLOOKUP(B286,B$14:C$44,2,FALSE)&amp;(9*A286+12))="","",
INDIRECT(VLOOKUP(B286,B$14:C$44,2,FALSE)&amp;(9*A286+12)))))</f>
        <v/>
      </c>
      <c r="L286" s="42" t="str">
        <f t="shared" ca="1" si="88"/>
        <v/>
      </c>
      <c r="M286" s="60" t="str">
        <f t="shared" ca="1" si="89"/>
        <v/>
      </c>
      <c r="N286" s="1" t="str">
        <f t="shared" ca="1" si="86"/>
        <v/>
      </c>
      <c r="O286" s="1" t="str">
        <f t="shared" ca="1" si="87"/>
        <v/>
      </c>
      <c r="Q286" s="28" t="s">
        <v>35</v>
      </c>
      <c r="R286" s="28">
        <f ca="1">COUNTIFS(N:N,R284,O:O,S284,F:F,"土",G:G,"〇")+COUNTIFS(N:N,R284,O:O,S284,F:F,"日",G:G,"〇")</f>
        <v>0</v>
      </c>
      <c r="S286" s="28">
        <f ca="1">COUNTIFS(N:N,R284,O:O,S284,F:F,"土",I:I,"〇",L:L,"&lt;&gt;"&amp;"緊急")+COUNTIFS(N:N,R284,O:O,S284,F:F,"日",I:I,"〇",L:L,"&lt;&gt;"&amp;"緊急")</f>
        <v>0</v>
      </c>
      <c r="U286" s="89"/>
      <c r="V286" s="90"/>
      <c r="W286" s="9" t="str">
        <f>IFERROR(IF(WEEKDAY(W285,1)=1,"日",IF(WEEKDAY(W285,1)=2,"月",IF(WEEKDAY(W285,1)=3,"火",IF(WEEKDAY(W285,1)=4,"水",IF(WEEKDAY(W285,1)=5,"木",IF(WEEKDAY(W285,1)=6,"金","土")))))),"")</f>
        <v/>
      </c>
      <c r="X286" s="9" t="str">
        <f t="shared" ref="X286:AD286" si="94">IFERROR(IF(WEEKDAY(X285,1)=1,"日",IF(WEEKDAY(X285,1)=2,"月",IF(WEEKDAY(X285,1)=3,"火",IF(WEEKDAY(X285,1)=4,"水",IF(WEEKDAY(X285,1)=5,"木",IF(WEEKDAY(X285,1)=6,"金","土")))))),"")</f>
        <v/>
      </c>
      <c r="Y286" s="9" t="str">
        <f t="shared" si="94"/>
        <v/>
      </c>
      <c r="Z286" s="9" t="str">
        <f t="shared" si="94"/>
        <v/>
      </c>
      <c r="AA286" s="9" t="str">
        <f t="shared" si="94"/>
        <v/>
      </c>
      <c r="AB286" s="9" t="str">
        <f t="shared" si="94"/>
        <v/>
      </c>
      <c r="AC286" s="9" t="str">
        <f t="shared" si="94"/>
        <v/>
      </c>
      <c r="AD286" s="9" t="str">
        <f t="shared" si="94"/>
        <v/>
      </c>
      <c r="AE286" s="9" t="str">
        <f>IFERROR(IF(WEEKDAY(AE285,1)=1,"日",IF(WEEKDAY(AE285,1)=2,"月",IF(WEEKDAY(AE285,1)=3,"火",IF(WEEKDAY(AE285,1)=4,"水",IF(WEEKDAY(AE285,1)=5,"木",IF(WEEKDAY(AE285,1)=6,"金","土")))))),"")</f>
        <v/>
      </c>
      <c r="AF286" s="9" t="str">
        <f t="shared" ref="AF286:BA286" si="95">IFERROR(IF(WEEKDAY(AF285,1)=1,"日",IF(WEEKDAY(AF285,1)=2,"月",IF(WEEKDAY(AF285,1)=3,"火",IF(WEEKDAY(AF285,1)=4,"水",IF(WEEKDAY(AF285,1)=5,"木",IF(WEEKDAY(AF285,1)=6,"金","土")))))),"")</f>
        <v/>
      </c>
      <c r="AG286" s="9" t="str">
        <f t="shared" si="95"/>
        <v/>
      </c>
      <c r="AH286" s="9" t="str">
        <f t="shared" si="95"/>
        <v/>
      </c>
      <c r="AI286" s="9" t="str">
        <f t="shared" si="95"/>
        <v/>
      </c>
      <c r="AJ286" s="9" t="str">
        <f t="shared" si="95"/>
        <v/>
      </c>
      <c r="AK286" s="9" t="str">
        <f t="shared" si="95"/>
        <v/>
      </c>
      <c r="AL286" s="9" t="str">
        <f t="shared" si="95"/>
        <v/>
      </c>
      <c r="AM286" s="9" t="str">
        <f t="shared" si="95"/>
        <v/>
      </c>
      <c r="AN286" s="9" t="str">
        <f t="shared" si="95"/>
        <v/>
      </c>
      <c r="AO286" s="9" t="str">
        <f t="shared" si="95"/>
        <v/>
      </c>
      <c r="AP286" s="9" t="str">
        <f t="shared" si="95"/>
        <v/>
      </c>
      <c r="AQ286" s="9" t="str">
        <f t="shared" si="95"/>
        <v/>
      </c>
      <c r="AR286" s="9" t="str">
        <f t="shared" si="95"/>
        <v/>
      </c>
      <c r="AS286" s="9" t="str">
        <f t="shared" si="95"/>
        <v/>
      </c>
      <c r="AT286" s="9" t="str">
        <f t="shared" si="95"/>
        <v/>
      </c>
      <c r="AU286" s="9" t="str">
        <f t="shared" si="95"/>
        <v/>
      </c>
      <c r="AV286" s="9" t="str">
        <f t="shared" si="95"/>
        <v/>
      </c>
      <c r="AW286" s="9" t="str">
        <f t="shared" si="95"/>
        <v/>
      </c>
      <c r="AX286" s="9" t="str">
        <f t="shared" si="95"/>
        <v/>
      </c>
      <c r="AY286" s="9" t="str">
        <f t="shared" si="95"/>
        <v/>
      </c>
      <c r="AZ286" s="9" t="str">
        <f t="shared" si="95"/>
        <v/>
      </c>
      <c r="BA286" s="9" t="str">
        <f t="shared" si="95"/>
        <v/>
      </c>
      <c r="BB286" s="92"/>
      <c r="BC286" s="92"/>
      <c r="BD286" s="92"/>
      <c r="BE286" s="97"/>
      <c r="BF286" s="95"/>
      <c r="BG286" s="77"/>
    </row>
    <row r="287" spans="1:59" ht="20.25" customHeight="1" x14ac:dyDescent="0.4">
      <c r="A287" s="1">
        <f t="shared" si="90"/>
        <v>9</v>
      </c>
      <c r="B287" s="1">
        <f t="shared" si="91"/>
        <v>26</v>
      </c>
      <c r="E287" s="39" t="str" cm="1">
        <f t="array" aca="1" ref="E287" ca="1">IF(INDIRECT(VLOOKUP(B287,B$14:C$44,2,FALSE)&amp;(9*A287+6))="","",
INDIRECT(VLOOKUP(B287,B$14:C$44,2,FALSE)&amp;(9*A287+6)))</f>
        <v/>
      </c>
      <c r="F287" s="39" t="str">
        <f t="shared" ca="1" si="85"/>
        <v/>
      </c>
      <c r="G287" s="48" t="str" cm="1">
        <f t="array" aca="1" ref="G287" ca="1">IF(F287="","",
IF(INDIRECT(VLOOKUP(B287,B$14:C$44,2,FALSE)&amp;(9*A287+8))="","",
INDIRECT(VLOOKUP(B287,B$14:C$44,2,FALSE)&amp;(9*A287+8))))</f>
        <v/>
      </c>
      <c r="H287" s="48" t="str" cm="1">
        <f t="array" aca="1" ref="H287" ca="1">IF(F287="","",
IF(INDIRECT(VLOOKUP(B287,B$14:C$44,2,FALSE)&amp;(9*A287+9))="","",
INDIRECT(VLOOKUP(B287,B$14:C$44,2,FALSE)&amp;(9*A287+9))))</f>
        <v/>
      </c>
      <c r="I287" s="43" t="str" cm="1">
        <f t="array" aca="1" ref="I287" ca="1">IF(F287="","",
IF(INDIRECT(VLOOKUP(B287,B$14:C$44,2,FALSE)&amp;(9*A287+10))="","",
INDIRECT(VLOOKUP(B287,B$14:C$44,2,FALSE)&amp;(9*A287+10))))</f>
        <v/>
      </c>
      <c r="J287" s="43" t="str" cm="1">
        <f t="array" aca="1" ref="J287" ca="1">IF(F287="","",
IF(INDIRECT(VLOOKUP(B287,B$14:C$44,2,FALSE)&amp;(9*A287+11))="","",
INDIRECT(VLOOKUP(B287,B$14:C$44,2,FALSE)&amp;(9*A287+11))))</f>
        <v/>
      </c>
      <c r="K287" s="46" t="str" cm="1">
        <f t="array" aca="1" ref="K287" ca="1">IF(F287="","",
IF(AND(OR(F287="土",F287="日"),J287="●"),"指定",
IF(INDIRECT(VLOOKUP(B287,B$14:C$44,2,FALSE)&amp;(9*A287+12))="","",
INDIRECT(VLOOKUP(B287,B$14:C$44,2,FALSE)&amp;(9*A287+12)))))</f>
        <v/>
      </c>
      <c r="L287" s="42" t="str">
        <f t="shared" ca="1" si="88"/>
        <v/>
      </c>
      <c r="M287" s="60" t="str">
        <f t="shared" ca="1" si="89"/>
        <v/>
      </c>
      <c r="N287" s="1" t="str">
        <f t="shared" ca="1" si="86"/>
        <v/>
      </c>
      <c r="O287" s="1" t="str">
        <f t="shared" ca="1" si="87"/>
        <v/>
      </c>
      <c r="Q287" s="28" t="s">
        <v>23</v>
      </c>
      <c r="R287" s="54">
        <f ca="1">COUNTIFS(N:N,R284,O:O,S284,G:G,"〇")</f>
        <v>0</v>
      </c>
      <c r="S287" s="54">
        <f ca="1">COUNTIFS(N:N,R284,O:O,S284,I:I,"〇",L:L,"&lt;&gt;"&amp;"緊急")</f>
        <v>0</v>
      </c>
      <c r="U287" s="78" t="s">
        <v>15</v>
      </c>
      <c r="V287" s="8" t="s">
        <v>36</v>
      </c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6">
        <f ca="1">R287</f>
        <v>0</v>
      </c>
      <c r="BC287" s="79">
        <f ca="1">IFERROR(R288/R287,0)</f>
        <v>0</v>
      </c>
      <c r="BD287" s="80" t="str">
        <f ca="1">R289</f>
        <v>対象外</v>
      </c>
      <c r="BE287" s="98"/>
      <c r="BF287" s="83"/>
      <c r="BG287" s="81" t="s">
        <v>37</v>
      </c>
    </row>
    <row r="288" spans="1:59" ht="20.25" customHeight="1" thickBot="1" x14ac:dyDescent="0.45">
      <c r="A288" s="1">
        <f t="shared" si="90"/>
        <v>9</v>
      </c>
      <c r="B288" s="1">
        <f t="shared" si="91"/>
        <v>27</v>
      </c>
      <c r="E288" s="39" t="str" cm="1">
        <f t="array" aca="1" ref="E288" ca="1">IF(INDIRECT(VLOOKUP(B288,B$14:C$44,2,FALSE)&amp;(9*A288+6))="","",
INDIRECT(VLOOKUP(B288,B$14:C$44,2,FALSE)&amp;(9*A288+6)))</f>
        <v/>
      </c>
      <c r="F288" s="39" t="str">
        <f t="shared" ca="1" si="85"/>
        <v/>
      </c>
      <c r="G288" s="48" t="str" cm="1">
        <f t="array" aca="1" ref="G288" ca="1">IF(F288="","",
IF(INDIRECT(VLOOKUP(B288,B$14:C$44,2,FALSE)&amp;(9*A288+8))="","",
INDIRECT(VLOOKUP(B288,B$14:C$44,2,FALSE)&amp;(9*A288+8))))</f>
        <v/>
      </c>
      <c r="H288" s="48" t="str" cm="1">
        <f t="array" aca="1" ref="H288" ca="1">IF(F288="","",
IF(INDIRECT(VLOOKUP(B288,B$14:C$44,2,FALSE)&amp;(9*A288+9))="","",
INDIRECT(VLOOKUP(B288,B$14:C$44,2,FALSE)&amp;(9*A288+9))))</f>
        <v/>
      </c>
      <c r="I288" s="43" t="str" cm="1">
        <f t="array" aca="1" ref="I288" ca="1">IF(F288="","",
IF(INDIRECT(VLOOKUP(B288,B$14:C$44,2,FALSE)&amp;(9*A288+10))="","",
INDIRECT(VLOOKUP(B288,B$14:C$44,2,FALSE)&amp;(9*A288+10))))</f>
        <v/>
      </c>
      <c r="J288" s="43" t="str" cm="1">
        <f t="array" aca="1" ref="J288" ca="1">IF(F288="","",
IF(INDIRECT(VLOOKUP(B288,B$14:C$44,2,FALSE)&amp;(9*A288+11))="","",
INDIRECT(VLOOKUP(B288,B$14:C$44,2,FALSE)&amp;(9*A288+11))))</f>
        <v/>
      </c>
      <c r="K288" s="46" t="str" cm="1">
        <f t="array" aca="1" ref="K288" ca="1">IF(F288="","",
IF(AND(OR(F288="土",F288="日"),J288="●"),"指定",
IF(INDIRECT(VLOOKUP(B288,B$14:C$44,2,FALSE)&amp;(9*A288+12))="","",
INDIRECT(VLOOKUP(B288,B$14:C$44,2,FALSE)&amp;(9*A288+12)))))</f>
        <v/>
      </c>
      <c r="L288" s="42" t="str">
        <f t="shared" ca="1" si="88"/>
        <v/>
      </c>
      <c r="M288" s="60" t="str">
        <f t="shared" ca="1" si="89"/>
        <v/>
      </c>
      <c r="N288" s="1" t="str">
        <f t="shared" ca="1" si="86"/>
        <v/>
      </c>
      <c r="O288" s="1" t="str">
        <f t="shared" ca="1" si="87"/>
        <v/>
      </c>
      <c r="Q288" s="28" t="s">
        <v>24</v>
      </c>
      <c r="R288" s="28">
        <f ca="1">COUNTIFS(N:N,R284,O:O,S284,H:H,"●")+COUNTIFS(N:N,R284,O:O,S284,H:H,"〇")</f>
        <v>0</v>
      </c>
      <c r="S288" s="28">
        <f ca="1">COUNTIFS(N:N,R284,O:O,S284,J:J,"●",L:L,"&lt;&gt;"&amp;"緊急")</f>
        <v>0</v>
      </c>
      <c r="U288" s="69"/>
      <c r="V288" s="3" t="s">
        <v>38</v>
      </c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5"/>
      <c r="BB288" s="3">
        <f ca="1">R288</f>
        <v>0</v>
      </c>
      <c r="BC288" s="71"/>
      <c r="BD288" s="73"/>
      <c r="BE288" s="99"/>
      <c r="BF288" s="84"/>
      <c r="BG288" s="82"/>
    </row>
    <row r="289" spans="1:59" ht="20.25" customHeight="1" thickTop="1" x14ac:dyDescent="0.4">
      <c r="A289" s="1">
        <f t="shared" si="90"/>
        <v>9</v>
      </c>
      <c r="B289" s="1">
        <f t="shared" si="91"/>
        <v>28</v>
      </c>
      <c r="E289" s="39" t="str" cm="1">
        <f t="array" aca="1" ref="E289" ca="1">IF(INDIRECT(VLOOKUP(B289,B$14:C$44,2,FALSE)&amp;(9*A289+6))="","",
INDIRECT(VLOOKUP(B289,B$14:C$44,2,FALSE)&amp;(9*A289+6)))</f>
        <v/>
      </c>
      <c r="F289" s="39" t="str">
        <f t="shared" ca="1" si="85"/>
        <v/>
      </c>
      <c r="G289" s="48" t="str" cm="1">
        <f t="array" aca="1" ref="G289" ca="1">IF(F289="","",
IF(INDIRECT(VLOOKUP(B289,B$14:C$44,2,FALSE)&amp;(9*A289+8))="","",
INDIRECT(VLOOKUP(B289,B$14:C$44,2,FALSE)&amp;(9*A289+8))))</f>
        <v/>
      </c>
      <c r="H289" s="48" t="str" cm="1">
        <f t="array" aca="1" ref="H289" ca="1">IF(F289="","",
IF(INDIRECT(VLOOKUP(B289,B$14:C$44,2,FALSE)&amp;(9*A289+9))="","",
INDIRECT(VLOOKUP(B289,B$14:C$44,2,FALSE)&amp;(9*A289+9))))</f>
        <v/>
      </c>
      <c r="I289" s="43" t="str" cm="1">
        <f t="array" aca="1" ref="I289" ca="1">IF(F289="","",
IF(INDIRECT(VLOOKUP(B289,B$14:C$44,2,FALSE)&amp;(9*A289+10))="","",
INDIRECT(VLOOKUP(B289,B$14:C$44,2,FALSE)&amp;(9*A289+10))))</f>
        <v/>
      </c>
      <c r="J289" s="43" t="str" cm="1">
        <f t="array" aca="1" ref="J289" ca="1">IF(F289="","",
IF(INDIRECT(VLOOKUP(B289,B$14:C$44,2,FALSE)&amp;(9*A289+11))="","",
INDIRECT(VLOOKUP(B289,B$14:C$44,2,FALSE)&amp;(9*A289+11))))</f>
        <v/>
      </c>
      <c r="K289" s="46" t="str" cm="1">
        <f t="array" aca="1" ref="K289" ca="1">IF(F289="","",
IF(AND(OR(F289="土",F289="日"),J289="●"),"指定",
IF(INDIRECT(VLOOKUP(B289,B$14:C$44,2,FALSE)&amp;(9*A289+12))="","",
INDIRECT(VLOOKUP(B289,B$14:C$44,2,FALSE)&amp;(9*A289+12)))))</f>
        <v/>
      </c>
      <c r="L289" s="42" t="str">
        <f t="shared" ca="1" si="88"/>
        <v/>
      </c>
      <c r="M289" s="60" t="str">
        <f t="shared" ca="1" si="89"/>
        <v/>
      </c>
      <c r="N289" s="1" t="str">
        <f t="shared" ca="1" si="86"/>
        <v/>
      </c>
      <c r="O289" s="1" t="str">
        <f t="shared" ca="1" si="87"/>
        <v/>
      </c>
      <c r="Q289" s="28" t="s">
        <v>3</v>
      </c>
      <c r="R289" s="30" t="str">
        <f ca="1">IF(AND(R287=0,R288=0),"対象外",
IF(R286=0,"対象外",
IF(AND(R286/R287&lt;0.285,R288&gt;=R286),"〇",
IF(R288/R287&gt;=0.285,"〇",
"×"))))</f>
        <v>対象外</v>
      </c>
      <c r="S289" s="30" t="str">
        <f ca="1">IF(AND(S287=0,S288=0),"対象外",
IF(S286=0,"対象外",
IF(AND(S286/S287&lt;0.285,S288&gt;=S286),"〇",
IF(S288/S287&gt;=0.285,"〇",
"×"))))</f>
        <v>対象外</v>
      </c>
      <c r="U289" s="68" t="s">
        <v>16</v>
      </c>
      <c r="V289" s="4" t="s">
        <v>36</v>
      </c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52">
        <f ca="1">S287</f>
        <v>0</v>
      </c>
      <c r="BC289" s="70">
        <f ca="1">IFERROR(S288/S287,0)</f>
        <v>0</v>
      </c>
      <c r="BD289" s="72" t="str">
        <f ca="1">S289</f>
        <v>対象外</v>
      </c>
      <c r="BE289" s="100" t="str">
        <f ca="1">S291</f>
        <v>対象外</v>
      </c>
      <c r="BF289" s="85" t="str">
        <f ca="1">S290</f>
        <v>－</v>
      </c>
      <c r="BG289" s="74" t="s">
        <v>39</v>
      </c>
    </row>
    <row r="290" spans="1:59" ht="20.25" customHeight="1" thickBot="1" x14ac:dyDescent="0.45">
      <c r="A290" s="1">
        <f t="shared" si="90"/>
        <v>9</v>
      </c>
      <c r="B290" s="1">
        <f t="shared" si="91"/>
        <v>29</v>
      </c>
      <c r="E290" s="39" t="str" cm="1">
        <f t="array" aca="1" ref="E290" ca="1">IF(INDIRECT(VLOOKUP(B290,B$14:C$44,2,FALSE)&amp;(9*A290+6))="","",
INDIRECT(VLOOKUP(B290,B$14:C$44,2,FALSE)&amp;(9*A290+6)))</f>
        <v/>
      </c>
      <c r="F290" s="39" t="str">
        <f t="shared" ca="1" si="85"/>
        <v/>
      </c>
      <c r="G290" s="48" t="str" cm="1">
        <f t="array" aca="1" ref="G290" ca="1">IF(F290="","",
IF(INDIRECT(VLOOKUP(B290,B$14:C$44,2,FALSE)&amp;(9*A290+8))="","",
INDIRECT(VLOOKUP(B290,B$14:C$44,2,FALSE)&amp;(9*A290+8))))</f>
        <v/>
      </c>
      <c r="H290" s="48" t="str" cm="1">
        <f t="array" aca="1" ref="H290" ca="1">IF(F290="","",
IF(INDIRECT(VLOOKUP(B290,B$14:C$44,2,FALSE)&amp;(9*A290+9))="","",
INDIRECT(VLOOKUP(B290,B$14:C$44,2,FALSE)&amp;(9*A290+9))))</f>
        <v/>
      </c>
      <c r="I290" s="43" t="str" cm="1">
        <f t="array" aca="1" ref="I290" ca="1">IF(F290="","",
IF(INDIRECT(VLOOKUP(B290,B$14:C$44,2,FALSE)&amp;(9*A290+10))="","",
INDIRECT(VLOOKUP(B290,B$14:C$44,2,FALSE)&amp;(9*A290+10))))</f>
        <v/>
      </c>
      <c r="J290" s="43" t="str" cm="1">
        <f t="array" aca="1" ref="J290" ca="1">IF(F290="","",
IF(INDIRECT(VLOOKUP(B290,B$14:C$44,2,FALSE)&amp;(9*A290+11))="","",
INDIRECT(VLOOKUP(B290,B$14:C$44,2,FALSE)&amp;(9*A290+11))))</f>
        <v/>
      </c>
      <c r="K290" s="46" t="str" cm="1">
        <f t="array" aca="1" ref="K290" ca="1">IF(F290="","",
IF(AND(OR(F290="土",F290="日"),J290="●"),"指定",
IF(INDIRECT(VLOOKUP(B290,B$14:C$44,2,FALSE)&amp;(9*A290+12))="","",
INDIRECT(VLOOKUP(B290,B$14:C$44,2,FALSE)&amp;(9*A290+12)))))</f>
        <v/>
      </c>
      <c r="L290" s="42" t="str">
        <f t="shared" ca="1" si="88"/>
        <v/>
      </c>
      <c r="M290" s="60" t="str">
        <f t="shared" ca="1" si="89"/>
        <v/>
      </c>
      <c r="N290" s="1" t="str">
        <f t="shared" ca="1" si="86"/>
        <v/>
      </c>
      <c r="O290" s="1" t="str">
        <f t="shared" ca="1" si="87"/>
        <v/>
      </c>
      <c r="Q290" s="28" t="s">
        <v>40</v>
      </c>
      <c r="R290" s="30"/>
      <c r="S290" s="30" t="str">
        <f ca="1">IF(S289="対象外","－",
IF(S289="×","×",
IF(COUNTIFS(N:N,R284,O:O,S284,F:F,"土",I:I,"〇")+COUNTIFS(N:N,R284,O:O,S284,F:F,"日",I:I,"〇")=COUNTIFS(N:N,R284,O:O,S284,F:F,"土",I:I,"〇",J:J,"●",K:K,"&lt;&gt;"&amp;"事前")+COUNTIFS(N:N,R284,O:O,S284,F:F,"日",I:I,"〇",J:J,"●",K:K,"&lt;&gt;"&amp;"事前")+COUNTIFS(N:N,R284,O:O,S284,F:F,"土",I:I,"〇",J:J,"",K:K,"事前",M:M,"適")+COUNTIFS(N:N,R284,O:O,S284,F:F,"日",I:I,"〇",J:J,"",K:K,"事前",M:M,"適"),"〇",
"×")))</f>
        <v>－</v>
      </c>
      <c r="U290" s="69"/>
      <c r="V290" s="3" t="s">
        <v>38</v>
      </c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5"/>
      <c r="BB290" s="3">
        <f ca="1">S288</f>
        <v>0</v>
      </c>
      <c r="BC290" s="71"/>
      <c r="BD290" s="73"/>
      <c r="BE290" s="101"/>
      <c r="BF290" s="86"/>
      <c r="BG290" s="75"/>
    </row>
    <row r="291" spans="1:59" ht="42" customHeight="1" thickTop="1" thickBot="1" x14ac:dyDescent="0.45">
      <c r="A291" s="1">
        <f t="shared" si="90"/>
        <v>9</v>
      </c>
      <c r="B291" s="1">
        <f t="shared" si="91"/>
        <v>30</v>
      </c>
      <c r="E291" s="39" t="str" cm="1">
        <f t="array" aca="1" ref="E291" ca="1">IF(INDIRECT(VLOOKUP(B291,B$14:C$44,2,FALSE)&amp;(9*A291+6))="","",
INDIRECT(VLOOKUP(B291,B$14:C$44,2,FALSE)&amp;(9*A291+6)))</f>
        <v/>
      </c>
      <c r="F291" s="39" t="str">
        <f t="shared" ca="1" si="85"/>
        <v/>
      </c>
      <c r="G291" s="48" t="str" cm="1">
        <f t="array" aca="1" ref="G291" ca="1">IF(F291="","",
IF(INDIRECT(VLOOKUP(B291,B$14:C$44,2,FALSE)&amp;(9*A291+8))="","",
INDIRECT(VLOOKUP(B291,B$14:C$44,2,FALSE)&amp;(9*A291+8))))</f>
        <v/>
      </c>
      <c r="H291" s="48" t="str" cm="1">
        <f t="array" aca="1" ref="H291" ca="1">IF(F291="","",
IF(INDIRECT(VLOOKUP(B291,B$14:C$44,2,FALSE)&amp;(9*A291+9))="","",
INDIRECT(VLOOKUP(B291,B$14:C$44,2,FALSE)&amp;(9*A291+9))))</f>
        <v/>
      </c>
      <c r="I291" s="43" t="str" cm="1">
        <f t="array" aca="1" ref="I291" ca="1">IF(F291="","",
IF(INDIRECT(VLOOKUP(B291,B$14:C$44,2,FALSE)&amp;(9*A291+10))="","",
INDIRECT(VLOOKUP(B291,B$14:C$44,2,FALSE)&amp;(9*A291+10))))</f>
        <v/>
      </c>
      <c r="J291" s="43" t="str" cm="1">
        <f t="array" aca="1" ref="J291" ca="1">IF(F291="","",
IF(INDIRECT(VLOOKUP(B291,B$14:C$44,2,FALSE)&amp;(9*A291+11))="","",
INDIRECT(VLOOKUP(B291,B$14:C$44,2,FALSE)&amp;(9*A291+11))))</f>
        <v/>
      </c>
      <c r="K291" s="46" t="str" cm="1">
        <f t="array" aca="1" ref="K291" ca="1">IF(F291="","",
IF(AND(OR(F291="土",F291="日"),J291="●"),"指定",
IF(INDIRECT(VLOOKUP(B291,B$14:C$44,2,FALSE)&amp;(9*A291+12))="","",
INDIRECT(VLOOKUP(B291,B$14:C$44,2,FALSE)&amp;(9*A291+12)))))</f>
        <v/>
      </c>
      <c r="L291" s="42" t="str">
        <f t="shared" ca="1" si="88"/>
        <v/>
      </c>
      <c r="M291" s="60" t="str">
        <f t="shared" ca="1" si="89"/>
        <v/>
      </c>
      <c r="N291" s="1" t="str">
        <f t="shared" ca="1" si="86"/>
        <v/>
      </c>
      <c r="O291" s="1" t="str">
        <f t="shared" ca="1" si="87"/>
        <v/>
      </c>
      <c r="Q291" s="31" t="s">
        <v>41</v>
      </c>
      <c r="S291" s="51" t="str">
        <f ca="1">IF(S289="対象外","対象外",S290)</f>
        <v>対象外</v>
      </c>
      <c r="U291" s="13" t="s">
        <v>25</v>
      </c>
      <c r="V291" s="10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32"/>
      <c r="BB291" s="14"/>
      <c r="BC291" s="15"/>
      <c r="BD291" s="15"/>
      <c r="BE291" s="15"/>
      <c r="BF291" s="16"/>
      <c r="BG291" s="53" t="s">
        <v>42</v>
      </c>
    </row>
    <row r="292" spans="1:59" ht="20.25" customHeight="1" x14ac:dyDescent="0.4">
      <c r="A292" s="1">
        <f t="shared" si="90"/>
        <v>9</v>
      </c>
      <c r="B292" s="1">
        <f t="shared" si="91"/>
        <v>31</v>
      </c>
      <c r="E292" s="39" t="str" cm="1">
        <f t="array" aca="1" ref="E292" ca="1">IF(INDIRECT(VLOOKUP(B292,B$14:C$44,2,FALSE)&amp;(9*A292+6))="","",
INDIRECT(VLOOKUP(B292,B$14:C$44,2,FALSE)&amp;(9*A292+6)))</f>
        <v/>
      </c>
      <c r="F292" s="39" t="str">
        <f t="shared" ca="1" si="85"/>
        <v/>
      </c>
      <c r="G292" s="48" t="str" cm="1">
        <f t="array" aca="1" ref="G292" ca="1">IF(F292="","",
IF(INDIRECT(VLOOKUP(B292,B$14:C$44,2,FALSE)&amp;(9*A292+8))="","",
INDIRECT(VLOOKUP(B292,B$14:C$44,2,FALSE)&amp;(9*A292+8))))</f>
        <v/>
      </c>
      <c r="H292" s="48" t="str" cm="1">
        <f t="array" aca="1" ref="H292" ca="1">IF(F292="","",
IF(INDIRECT(VLOOKUP(B292,B$14:C$44,2,FALSE)&amp;(9*A292+9))="","",
INDIRECT(VLOOKUP(B292,B$14:C$44,2,FALSE)&amp;(9*A292+9))))</f>
        <v/>
      </c>
      <c r="I292" s="43" t="str" cm="1">
        <f t="array" aca="1" ref="I292" ca="1">IF(F292="","",
IF(INDIRECT(VLOOKUP(B292,B$14:C$44,2,FALSE)&amp;(9*A292+10))="","",
INDIRECT(VLOOKUP(B292,B$14:C$44,2,FALSE)&amp;(9*A292+10))))</f>
        <v/>
      </c>
      <c r="J292" s="43" t="str" cm="1">
        <f t="array" aca="1" ref="J292" ca="1">IF(F292="","",
IF(INDIRECT(VLOOKUP(B292,B$14:C$44,2,FALSE)&amp;(9*A292+11))="","",
INDIRECT(VLOOKUP(B292,B$14:C$44,2,FALSE)&amp;(9*A292+11))))</f>
        <v/>
      </c>
      <c r="K292" s="46" t="str" cm="1">
        <f t="array" aca="1" ref="K292" ca="1">IF(F292="","",
IF(AND(OR(F292="土",F292="日"),J292="●"),"指定",
IF(INDIRECT(VLOOKUP(B292,B$14:C$44,2,FALSE)&amp;(9*A292+12))="","",
INDIRECT(VLOOKUP(B292,B$14:C$44,2,FALSE)&amp;(9*A292+12)))))</f>
        <v/>
      </c>
      <c r="L292" s="42" t="str">
        <f t="shared" ca="1" si="88"/>
        <v/>
      </c>
      <c r="M292" s="60" t="str">
        <f t="shared" ca="1" si="89"/>
        <v/>
      </c>
      <c r="N292" s="1" t="str">
        <f t="shared" ca="1" si="86"/>
        <v/>
      </c>
      <c r="O292" s="1" t="str">
        <f t="shared" ca="1" si="87"/>
        <v/>
      </c>
    </row>
    <row r="293" spans="1:59" ht="20.25" customHeight="1" thickBot="1" x14ac:dyDescent="0.45">
      <c r="A293" s="1">
        <f t="shared" si="90"/>
        <v>10</v>
      </c>
      <c r="B293" s="1">
        <f t="shared" si="91"/>
        <v>1</v>
      </c>
      <c r="E293" s="39" t="str" cm="1">
        <f t="array" aca="1" ref="E293" ca="1">IF(INDIRECT(VLOOKUP(B293,B$14:C$44,2,FALSE)&amp;(9*A293+6))="","",
INDIRECT(VLOOKUP(B293,B$14:C$44,2,FALSE)&amp;(9*A293+6)))</f>
        <v/>
      </c>
      <c r="F293" s="39" t="str">
        <f t="shared" ca="1" si="85"/>
        <v/>
      </c>
      <c r="G293" s="48" t="str" cm="1">
        <f t="array" aca="1" ref="G293" ca="1">IF(F293="","",
IF(INDIRECT(VLOOKUP(B293,B$14:C$44,2,FALSE)&amp;(9*A293+8))="","",
INDIRECT(VLOOKUP(B293,B$14:C$44,2,FALSE)&amp;(9*A293+8))))</f>
        <v/>
      </c>
      <c r="H293" s="48" t="str" cm="1">
        <f t="array" aca="1" ref="H293" ca="1">IF(F293="","",
IF(INDIRECT(VLOOKUP(B293,B$14:C$44,2,FALSE)&amp;(9*A293+9))="","",
INDIRECT(VLOOKUP(B293,B$14:C$44,2,FALSE)&amp;(9*A293+9))))</f>
        <v/>
      </c>
      <c r="I293" s="43" t="str" cm="1">
        <f t="array" aca="1" ref="I293" ca="1">IF(F293="","",
IF(INDIRECT(VLOOKUP(B293,B$14:C$44,2,FALSE)&amp;(9*A293+10))="","",
INDIRECT(VLOOKUP(B293,B$14:C$44,2,FALSE)&amp;(9*A293+10))))</f>
        <v/>
      </c>
      <c r="J293" s="43" t="str" cm="1">
        <f t="array" aca="1" ref="J293" ca="1">IF(F293="","",
IF(INDIRECT(VLOOKUP(B293,B$14:C$44,2,FALSE)&amp;(9*A293+11))="","",
INDIRECT(VLOOKUP(B293,B$14:C$44,2,FALSE)&amp;(9*A293+11))))</f>
        <v/>
      </c>
      <c r="K293" s="46" t="str" cm="1">
        <f t="array" aca="1" ref="K293" ca="1">IF(F293="","",
IF(AND(OR(F293="土",F293="日"),J293="●"),"指定",
IF(INDIRECT(VLOOKUP(B293,B$14:C$44,2,FALSE)&amp;(9*A293+12))="","",
INDIRECT(VLOOKUP(B293,B$14:C$44,2,FALSE)&amp;(9*A293+12)))))</f>
        <v/>
      </c>
      <c r="L293" s="42" t="str">
        <f t="shared" ca="1" si="88"/>
        <v/>
      </c>
      <c r="M293" s="60" t="str">
        <f t="shared" ca="1" si="89"/>
        <v/>
      </c>
      <c r="N293" s="1" t="str">
        <f t="shared" ca="1" si="86"/>
        <v/>
      </c>
      <c r="O293" s="1" t="str">
        <f t="shared" ca="1" si="87"/>
        <v/>
      </c>
      <c r="Q293" s="28" t="s">
        <v>30</v>
      </c>
      <c r="R293" s="28" t="str">
        <f>IF(R284="","",
IF(S293=1,R284+1,R284))</f>
        <v/>
      </c>
      <c r="S293" s="51" t="str">
        <f>IF(S284="","",
IF(S284=12,1,S284+1))</f>
        <v/>
      </c>
      <c r="U293" s="38" t="str">
        <f>IF(R293="","",
DATE(R293,S293,1))</f>
        <v/>
      </c>
      <c r="W293" s="2"/>
    </row>
    <row r="294" spans="1:59" ht="20.25" customHeight="1" x14ac:dyDescent="0.4">
      <c r="A294" s="1">
        <f t="shared" si="90"/>
        <v>10</v>
      </c>
      <c r="B294" s="1">
        <f t="shared" si="91"/>
        <v>2</v>
      </c>
      <c r="E294" s="39" t="str" cm="1">
        <f t="array" aca="1" ref="E294" ca="1">IF(INDIRECT(VLOOKUP(B294,B$14:C$44,2,FALSE)&amp;(9*A294+6))="","",
INDIRECT(VLOOKUP(B294,B$14:C$44,2,FALSE)&amp;(9*A294+6)))</f>
        <v/>
      </c>
      <c r="F294" s="39" t="str">
        <f t="shared" ca="1" si="85"/>
        <v/>
      </c>
      <c r="G294" s="48" t="str" cm="1">
        <f t="array" aca="1" ref="G294" ca="1">IF(F294="","",
IF(INDIRECT(VLOOKUP(B294,B$14:C$44,2,FALSE)&amp;(9*A294+8))="","",
INDIRECT(VLOOKUP(B294,B$14:C$44,2,FALSE)&amp;(9*A294+8))))</f>
        <v/>
      </c>
      <c r="H294" s="48" t="str" cm="1">
        <f t="array" aca="1" ref="H294" ca="1">IF(F294="","",
IF(INDIRECT(VLOOKUP(B294,B$14:C$44,2,FALSE)&amp;(9*A294+9))="","",
INDIRECT(VLOOKUP(B294,B$14:C$44,2,FALSE)&amp;(9*A294+9))))</f>
        <v/>
      </c>
      <c r="I294" s="43" t="str" cm="1">
        <f t="array" aca="1" ref="I294" ca="1">IF(F294="","",
IF(INDIRECT(VLOOKUP(B294,B$14:C$44,2,FALSE)&amp;(9*A294+10))="","",
INDIRECT(VLOOKUP(B294,B$14:C$44,2,FALSE)&amp;(9*A294+10))))</f>
        <v/>
      </c>
      <c r="J294" s="43" t="str" cm="1">
        <f t="array" aca="1" ref="J294" ca="1">IF(F294="","",
IF(INDIRECT(VLOOKUP(B294,B$14:C$44,2,FALSE)&amp;(9*A294+11))="","",
INDIRECT(VLOOKUP(B294,B$14:C$44,2,FALSE)&amp;(9*A294+11))))</f>
        <v/>
      </c>
      <c r="K294" s="46" t="str" cm="1">
        <f t="array" aca="1" ref="K294" ca="1">IF(F294="","",
IF(AND(OR(F294="土",F294="日"),J294="●"),"指定",
IF(INDIRECT(VLOOKUP(B294,B$14:C$44,2,FALSE)&amp;(9*A294+12))="","",
INDIRECT(VLOOKUP(B294,B$14:C$44,2,FALSE)&amp;(9*A294+12)))))</f>
        <v/>
      </c>
      <c r="L294" s="42" t="str">
        <f t="shared" ca="1" si="88"/>
        <v/>
      </c>
      <c r="M294" s="60" t="str">
        <f t="shared" ca="1" si="89"/>
        <v/>
      </c>
      <c r="N294" s="1" t="str">
        <f t="shared" ca="1" si="86"/>
        <v/>
      </c>
      <c r="O294" s="1" t="str">
        <f t="shared" ca="1" si="87"/>
        <v/>
      </c>
      <c r="U294" s="87"/>
      <c r="V294" s="88"/>
      <c r="W294" s="6" t="str">
        <f>IF($R293="","",DATE($R293,$S293,1))</f>
        <v/>
      </c>
      <c r="X294" s="6" t="str">
        <f>IF($R293="","",DATE($R293,$S293,2))</f>
        <v/>
      </c>
      <c r="Y294" s="6" t="str">
        <f>IF($R293="","",DATE($R293,$S293,3))</f>
        <v/>
      </c>
      <c r="Z294" s="6" t="str">
        <f>IF($R293="","",DATE($R293,$S293,4))</f>
        <v/>
      </c>
      <c r="AA294" s="6" t="str">
        <f>IF($R293="","",DATE($R293,$S293,5))</f>
        <v/>
      </c>
      <c r="AB294" s="6" t="str">
        <f>IF($R293="","",DATE($R293,$S293,6))</f>
        <v/>
      </c>
      <c r="AC294" s="6" t="str">
        <f>IF($R293="","",DATE($R293,$S293,7))</f>
        <v/>
      </c>
      <c r="AD294" s="6" t="str">
        <f>IF($R293="","",DATE($R293,$S293,8))</f>
        <v/>
      </c>
      <c r="AE294" s="6" t="str">
        <f>IF($R293="","",DATE($R293,$S293,9))</f>
        <v/>
      </c>
      <c r="AF294" s="6" t="str">
        <f>IF($R293="","",DATE($R293,$S293,10))</f>
        <v/>
      </c>
      <c r="AG294" s="6" t="str">
        <f>IF($R293="","",DATE($R293,$S293,11))</f>
        <v/>
      </c>
      <c r="AH294" s="6" t="str">
        <f>IF($R293="","",DATE($R293,$S293,12))</f>
        <v/>
      </c>
      <c r="AI294" s="6" t="str">
        <f>IF($R293="","",DATE($R293,$S293,13))</f>
        <v/>
      </c>
      <c r="AJ294" s="6" t="str">
        <f>IF($R293="","",DATE($R293,$S293,14))</f>
        <v/>
      </c>
      <c r="AK294" s="6" t="str">
        <f>IF($R293="","",DATE($R293,$S293,15))</f>
        <v/>
      </c>
      <c r="AL294" s="6" t="str">
        <f>IF($R293="","",DATE($R293,$S293,16))</f>
        <v/>
      </c>
      <c r="AM294" s="6" t="str">
        <f>IF($R293="","",DATE($R293,$S293,17))</f>
        <v/>
      </c>
      <c r="AN294" s="6" t="str">
        <f>IF($R293="","",DATE($R293,$S293,18))</f>
        <v/>
      </c>
      <c r="AO294" s="6" t="str">
        <f>IF($R293="","",DATE($R293,$S293,19))</f>
        <v/>
      </c>
      <c r="AP294" s="6" t="str">
        <f>IF($R293="","",DATE($R293,$S293,20))</f>
        <v/>
      </c>
      <c r="AQ294" s="6" t="str">
        <f>IF($R293="","",DATE($R293,$S293,21))</f>
        <v/>
      </c>
      <c r="AR294" s="6" t="str">
        <f>IF($R293="","",DATE($R293,$S293,22))</f>
        <v/>
      </c>
      <c r="AS294" s="6" t="str">
        <f>IF($R293="","",DATE($R293,$S293,23))</f>
        <v/>
      </c>
      <c r="AT294" s="6" t="str">
        <f>IF($R293="","",DATE($R293,$S293,24))</f>
        <v/>
      </c>
      <c r="AU294" s="6" t="str">
        <f>IF($R293="","",DATE($R293,$S293,25))</f>
        <v/>
      </c>
      <c r="AV294" s="6" t="str">
        <f>IF($R293="","",DATE($R293,$S293,26))</f>
        <v/>
      </c>
      <c r="AW294" s="6" t="str">
        <f>IF($R293="","",DATE($R293,$S293,27))</f>
        <v/>
      </c>
      <c r="AX294" s="6" t="str">
        <f>IF($R293="","",DATE($R293,$S293,28))</f>
        <v/>
      </c>
      <c r="AY294" s="6" t="str">
        <f>IF($R293="","",IF(MONTH(DATE($R293,$S293,29))=$S293,DATE($R293,$S293,29),""))</f>
        <v/>
      </c>
      <c r="AZ294" s="6" t="str">
        <f>IF($R293="","",IF(MONTH(DATE($R293,$S293,30))=$S293,DATE($R293,$S293,30),""))</f>
        <v/>
      </c>
      <c r="BA294" s="6" t="str">
        <f>IF($R293="","",IF(MONTH(DATE($R293,$S293,31))=$S293,DATE($R293,$S293,31),""))</f>
        <v/>
      </c>
      <c r="BB294" s="91" t="s">
        <v>19</v>
      </c>
      <c r="BC294" s="91" t="s">
        <v>31</v>
      </c>
      <c r="BD294" s="93" t="s">
        <v>32</v>
      </c>
      <c r="BE294" s="96" t="s">
        <v>33</v>
      </c>
      <c r="BF294" s="94" t="s">
        <v>34</v>
      </c>
      <c r="BG294" s="76" t="s">
        <v>25</v>
      </c>
    </row>
    <row r="295" spans="1:59" ht="20.25" customHeight="1" thickBot="1" x14ac:dyDescent="0.45">
      <c r="A295" s="1">
        <f t="shared" si="90"/>
        <v>10</v>
      </c>
      <c r="B295" s="1">
        <f t="shared" si="91"/>
        <v>3</v>
      </c>
      <c r="E295" s="39" t="str" cm="1">
        <f t="array" aca="1" ref="E295" ca="1">IF(INDIRECT(VLOOKUP(B295,B$14:C$44,2,FALSE)&amp;(9*A295+6))="","",
INDIRECT(VLOOKUP(B295,B$14:C$44,2,FALSE)&amp;(9*A295+6)))</f>
        <v/>
      </c>
      <c r="F295" s="39" t="str">
        <f t="shared" ca="1" si="85"/>
        <v/>
      </c>
      <c r="G295" s="48" t="str" cm="1">
        <f t="array" aca="1" ref="G295" ca="1">IF(F295="","",
IF(INDIRECT(VLOOKUP(B295,B$14:C$44,2,FALSE)&amp;(9*A295+8))="","",
INDIRECT(VLOOKUP(B295,B$14:C$44,2,FALSE)&amp;(9*A295+8))))</f>
        <v/>
      </c>
      <c r="H295" s="48" t="str" cm="1">
        <f t="array" aca="1" ref="H295" ca="1">IF(F295="","",
IF(INDIRECT(VLOOKUP(B295,B$14:C$44,2,FALSE)&amp;(9*A295+9))="","",
INDIRECT(VLOOKUP(B295,B$14:C$44,2,FALSE)&amp;(9*A295+9))))</f>
        <v/>
      </c>
      <c r="I295" s="43" t="str" cm="1">
        <f t="array" aca="1" ref="I295" ca="1">IF(F295="","",
IF(INDIRECT(VLOOKUP(B295,B$14:C$44,2,FALSE)&amp;(9*A295+10))="","",
INDIRECT(VLOOKUP(B295,B$14:C$44,2,FALSE)&amp;(9*A295+10))))</f>
        <v/>
      </c>
      <c r="J295" s="43" t="str" cm="1">
        <f t="array" aca="1" ref="J295" ca="1">IF(F295="","",
IF(INDIRECT(VLOOKUP(B295,B$14:C$44,2,FALSE)&amp;(9*A295+11))="","",
INDIRECT(VLOOKUP(B295,B$14:C$44,2,FALSE)&amp;(9*A295+11))))</f>
        <v/>
      </c>
      <c r="K295" s="46" t="str" cm="1">
        <f t="array" aca="1" ref="K295" ca="1">IF(F295="","",
IF(AND(OR(F295="土",F295="日"),J295="●"),"指定",
IF(INDIRECT(VLOOKUP(B295,B$14:C$44,2,FALSE)&amp;(9*A295+12))="","",
INDIRECT(VLOOKUP(B295,B$14:C$44,2,FALSE)&amp;(9*A295+12)))))</f>
        <v/>
      </c>
      <c r="L295" s="42" t="str">
        <f t="shared" ca="1" si="88"/>
        <v/>
      </c>
      <c r="M295" s="60" t="str">
        <f t="shared" ca="1" si="89"/>
        <v/>
      </c>
      <c r="N295" s="1" t="str">
        <f t="shared" ca="1" si="86"/>
        <v/>
      </c>
      <c r="O295" s="1" t="str">
        <f t="shared" ca="1" si="87"/>
        <v/>
      </c>
      <c r="Q295" s="28" t="s">
        <v>35</v>
      </c>
      <c r="R295" s="28">
        <f ca="1">COUNTIFS(N:N,R293,O:O,S293,F:F,"土",G:G,"〇")+COUNTIFS(N:N,R293,O:O,S293,F:F,"日",G:G,"〇")</f>
        <v>0</v>
      </c>
      <c r="S295" s="28">
        <f ca="1">COUNTIFS(N:N,R293,O:O,S293,F:F,"土",I:I,"〇",L:L,"&lt;&gt;"&amp;"緊急")+COUNTIFS(N:N,R293,O:O,S293,F:F,"日",I:I,"〇",L:L,"&lt;&gt;"&amp;"緊急")</f>
        <v>0</v>
      </c>
      <c r="U295" s="89"/>
      <c r="V295" s="90"/>
      <c r="W295" s="9" t="str">
        <f>IFERROR(IF(WEEKDAY(W294,1)=1,"日",IF(WEEKDAY(W294,1)=2,"月",IF(WEEKDAY(W294,1)=3,"火",IF(WEEKDAY(W294,1)=4,"水",IF(WEEKDAY(W294,1)=5,"木",IF(WEEKDAY(W294,1)=6,"金","土")))))),"")</f>
        <v/>
      </c>
      <c r="X295" s="9" t="str">
        <f t="shared" ref="X295:AD295" si="96">IFERROR(IF(WEEKDAY(X294,1)=1,"日",IF(WEEKDAY(X294,1)=2,"月",IF(WEEKDAY(X294,1)=3,"火",IF(WEEKDAY(X294,1)=4,"水",IF(WEEKDAY(X294,1)=5,"木",IF(WEEKDAY(X294,1)=6,"金","土")))))),"")</f>
        <v/>
      </c>
      <c r="Y295" s="9" t="str">
        <f t="shared" si="96"/>
        <v/>
      </c>
      <c r="Z295" s="9" t="str">
        <f t="shared" si="96"/>
        <v/>
      </c>
      <c r="AA295" s="9" t="str">
        <f t="shared" si="96"/>
        <v/>
      </c>
      <c r="AB295" s="9" t="str">
        <f t="shared" si="96"/>
        <v/>
      </c>
      <c r="AC295" s="9" t="str">
        <f t="shared" si="96"/>
        <v/>
      </c>
      <c r="AD295" s="9" t="str">
        <f t="shared" si="96"/>
        <v/>
      </c>
      <c r="AE295" s="9" t="str">
        <f>IFERROR(IF(WEEKDAY(AE294,1)=1,"日",IF(WEEKDAY(AE294,1)=2,"月",IF(WEEKDAY(AE294,1)=3,"火",IF(WEEKDAY(AE294,1)=4,"水",IF(WEEKDAY(AE294,1)=5,"木",IF(WEEKDAY(AE294,1)=6,"金","土")))))),"")</f>
        <v/>
      </c>
      <c r="AF295" s="9" t="str">
        <f t="shared" ref="AF295:BA295" si="97">IFERROR(IF(WEEKDAY(AF294,1)=1,"日",IF(WEEKDAY(AF294,1)=2,"月",IF(WEEKDAY(AF294,1)=3,"火",IF(WEEKDAY(AF294,1)=4,"水",IF(WEEKDAY(AF294,1)=5,"木",IF(WEEKDAY(AF294,1)=6,"金","土")))))),"")</f>
        <v/>
      </c>
      <c r="AG295" s="9" t="str">
        <f t="shared" si="97"/>
        <v/>
      </c>
      <c r="AH295" s="9" t="str">
        <f t="shared" si="97"/>
        <v/>
      </c>
      <c r="AI295" s="9" t="str">
        <f t="shared" si="97"/>
        <v/>
      </c>
      <c r="AJ295" s="9" t="str">
        <f t="shared" si="97"/>
        <v/>
      </c>
      <c r="AK295" s="9" t="str">
        <f t="shared" si="97"/>
        <v/>
      </c>
      <c r="AL295" s="9" t="str">
        <f t="shared" si="97"/>
        <v/>
      </c>
      <c r="AM295" s="9" t="str">
        <f t="shared" si="97"/>
        <v/>
      </c>
      <c r="AN295" s="9" t="str">
        <f t="shared" si="97"/>
        <v/>
      </c>
      <c r="AO295" s="9" t="str">
        <f t="shared" si="97"/>
        <v/>
      </c>
      <c r="AP295" s="9" t="str">
        <f t="shared" si="97"/>
        <v/>
      </c>
      <c r="AQ295" s="9" t="str">
        <f t="shared" si="97"/>
        <v/>
      </c>
      <c r="AR295" s="9" t="str">
        <f t="shared" si="97"/>
        <v/>
      </c>
      <c r="AS295" s="9" t="str">
        <f t="shared" si="97"/>
        <v/>
      </c>
      <c r="AT295" s="9" t="str">
        <f t="shared" si="97"/>
        <v/>
      </c>
      <c r="AU295" s="9" t="str">
        <f t="shared" si="97"/>
        <v/>
      </c>
      <c r="AV295" s="9" t="str">
        <f t="shared" si="97"/>
        <v/>
      </c>
      <c r="AW295" s="9" t="str">
        <f t="shared" si="97"/>
        <v/>
      </c>
      <c r="AX295" s="9" t="str">
        <f t="shared" si="97"/>
        <v/>
      </c>
      <c r="AY295" s="9" t="str">
        <f t="shared" si="97"/>
        <v/>
      </c>
      <c r="AZ295" s="9" t="str">
        <f t="shared" si="97"/>
        <v/>
      </c>
      <c r="BA295" s="9" t="str">
        <f t="shared" si="97"/>
        <v/>
      </c>
      <c r="BB295" s="92"/>
      <c r="BC295" s="92"/>
      <c r="BD295" s="92"/>
      <c r="BE295" s="97"/>
      <c r="BF295" s="95"/>
      <c r="BG295" s="77"/>
    </row>
    <row r="296" spans="1:59" ht="20.25" customHeight="1" x14ac:dyDescent="0.4">
      <c r="A296" s="1">
        <f t="shared" si="90"/>
        <v>10</v>
      </c>
      <c r="B296" s="1">
        <f t="shared" si="91"/>
        <v>4</v>
      </c>
      <c r="E296" s="39" t="str" cm="1">
        <f t="array" aca="1" ref="E296" ca="1">IF(INDIRECT(VLOOKUP(B296,B$14:C$44,2,FALSE)&amp;(9*A296+6))="","",
INDIRECT(VLOOKUP(B296,B$14:C$44,2,FALSE)&amp;(9*A296+6)))</f>
        <v/>
      </c>
      <c r="F296" s="39" t="str">
        <f t="shared" ca="1" si="85"/>
        <v/>
      </c>
      <c r="G296" s="48" t="str" cm="1">
        <f t="array" aca="1" ref="G296" ca="1">IF(F296="","",
IF(INDIRECT(VLOOKUP(B296,B$14:C$44,2,FALSE)&amp;(9*A296+8))="","",
INDIRECT(VLOOKUP(B296,B$14:C$44,2,FALSE)&amp;(9*A296+8))))</f>
        <v/>
      </c>
      <c r="H296" s="48" t="str" cm="1">
        <f t="array" aca="1" ref="H296" ca="1">IF(F296="","",
IF(INDIRECT(VLOOKUP(B296,B$14:C$44,2,FALSE)&amp;(9*A296+9))="","",
INDIRECT(VLOOKUP(B296,B$14:C$44,2,FALSE)&amp;(9*A296+9))))</f>
        <v/>
      </c>
      <c r="I296" s="43" t="str" cm="1">
        <f t="array" aca="1" ref="I296" ca="1">IF(F296="","",
IF(INDIRECT(VLOOKUP(B296,B$14:C$44,2,FALSE)&amp;(9*A296+10))="","",
INDIRECT(VLOOKUP(B296,B$14:C$44,2,FALSE)&amp;(9*A296+10))))</f>
        <v/>
      </c>
      <c r="J296" s="43" t="str" cm="1">
        <f t="array" aca="1" ref="J296" ca="1">IF(F296="","",
IF(INDIRECT(VLOOKUP(B296,B$14:C$44,2,FALSE)&amp;(9*A296+11))="","",
INDIRECT(VLOOKUP(B296,B$14:C$44,2,FALSE)&amp;(9*A296+11))))</f>
        <v/>
      </c>
      <c r="K296" s="46" t="str" cm="1">
        <f t="array" aca="1" ref="K296" ca="1">IF(F296="","",
IF(AND(OR(F296="土",F296="日"),J296="●"),"指定",
IF(INDIRECT(VLOOKUP(B296,B$14:C$44,2,FALSE)&amp;(9*A296+12))="","",
INDIRECT(VLOOKUP(B296,B$14:C$44,2,FALSE)&amp;(9*A296+12)))))</f>
        <v/>
      </c>
      <c r="L296" s="42" t="str">
        <f t="shared" ca="1" si="88"/>
        <v/>
      </c>
      <c r="M296" s="60" t="str">
        <f t="shared" ca="1" si="89"/>
        <v/>
      </c>
      <c r="N296" s="1" t="str">
        <f t="shared" ca="1" si="86"/>
        <v/>
      </c>
      <c r="O296" s="1" t="str">
        <f t="shared" ca="1" si="87"/>
        <v/>
      </c>
      <c r="Q296" s="28" t="s">
        <v>23</v>
      </c>
      <c r="R296" s="54">
        <f ca="1">COUNTIFS(N:N,R293,O:O,S293,G:G,"〇")</f>
        <v>0</v>
      </c>
      <c r="S296" s="54">
        <f ca="1">COUNTIFS(N:N,R293,O:O,S293,I:I,"〇",L:L,"&lt;&gt;"&amp;"緊急")</f>
        <v>0</v>
      </c>
      <c r="U296" s="78" t="s">
        <v>15</v>
      </c>
      <c r="V296" s="8" t="s">
        <v>36</v>
      </c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6">
        <f ca="1">R296</f>
        <v>0</v>
      </c>
      <c r="BC296" s="79">
        <f ca="1">IFERROR(R297/R296,0)</f>
        <v>0</v>
      </c>
      <c r="BD296" s="80" t="str">
        <f ca="1">R298</f>
        <v>対象外</v>
      </c>
      <c r="BE296" s="98"/>
      <c r="BF296" s="83"/>
      <c r="BG296" s="81" t="s">
        <v>37</v>
      </c>
    </row>
    <row r="297" spans="1:59" ht="20.25" customHeight="1" thickBot="1" x14ac:dyDescent="0.45">
      <c r="A297" s="1">
        <f t="shared" si="90"/>
        <v>10</v>
      </c>
      <c r="B297" s="1">
        <f t="shared" si="91"/>
        <v>5</v>
      </c>
      <c r="E297" s="39" t="str" cm="1">
        <f t="array" aca="1" ref="E297" ca="1">IF(INDIRECT(VLOOKUP(B297,B$14:C$44,2,FALSE)&amp;(9*A297+6))="","",
INDIRECT(VLOOKUP(B297,B$14:C$44,2,FALSE)&amp;(9*A297+6)))</f>
        <v/>
      </c>
      <c r="F297" s="39" t="str">
        <f t="shared" ca="1" si="85"/>
        <v/>
      </c>
      <c r="G297" s="48" t="str" cm="1">
        <f t="array" aca="1" ref="G297" ca="1">IF(F297="","",
IF(INDIRECT(VLOOKUP(B297,B$14:C$44,2,FALSE)&amp;(9*A297+8))="","",
INDIRECT(VLOOKUP(B297,B$14:C$44,2,FALSE)&amp;(9*A297+8))))</f>
        <v/>
      </c>
      <c r="H297" s="48" t="str" cm="1">
        <f t="array" aca="1" ref="H297" ca="1">IF(F297="","",
IF(INDIRECT(VLOOKUP(B297,B$14:C$44,2,FALSE)&amp;(9*A297+9))="","",
INDIRECT(VLOOKUP(B297,B$14:C$44,2,FALSE)&amp;(9*A297+9))))</f>
        <v/>
      </c>
      <c r="I297" s="43" t="str" cm="1">
        <f t="array" aca="1" ref="I297" ca="1">IF(F297="","",
IF(INDIRECT(VLOOKUP(B297,B$14:C$44,2,FALSE)&amp;(9*A297+10))="","",
INDIRECT(VLOOKUP(B297,B$14:C$44,2,FALSE)&amp;(9*A297+10))))</f>
        <v/>
      </c>
      <c r="J297" s="43" t="str" cm="1">
        <f t="array" aca="1" ref="J297" ca="1">IF(F297="","",
IF(INDIRECT(VLOOKUP(B297,B$14:C$44,2,FALSE)&amp;(9*A297+11))="","",
INDIRECT(VLOOKUP(B297,B$14:C$44,2,FALSE)&amp;(9*A297+11))))</f>
        <v/>
      </c>
      <c r="K297" s="46" t="str" cm="1">
        <f t="array" aca="1" ref="K297" ca="1">IF(F297="","",
IF(AND(OR(F297="土",F297="日"),J297="●"),"指定",
IF(INDIRECT(VLOOKUP(B297,B$14:C$44,2,FALSE)&amp;(9*A297+12))="","",
INDIRECT(VLOOKUP(B297,B$14:C$44,2,FALSE)&amp;(9*A297+12)))))</f>
        <v/>
      </c>
      <c r="L297" s="42" t="str">
        <f t="shared" ca="1" si="88"/>
        <v/>
      </c>
      <c r="M297" s="60" t="str">
        <f t="shared" ca="1" si="89"/>
        <v/>
      </c>
      <c r="N297" s="1" t="str">
        <f t="shared" ca="1" si="86"/>
        <v/>
      </c>
      <c r="O297" s="1" t="str">
        <f t="shared" ca="1" si="87"/>
        <v/>
      </c>
      <c r="Q297" s="28" t="s">
        <v>24</v>
      </c>
      <c r="R297" s="28">
        <f ca="1">COUNTIFS(N:N,R293,O:O,S293,H:H,"●")+COUNTIFS(N:N,R293,O:O,S293,H:H,"〇")</f>
        <v>0</v>
      </c>
      <c r="S297" s="28">
        <f ca="1">COUNTIFS(N:N,R293,O:O,S293,J:J,"●",L:L,"&lt;&gt;"&amp;"緊急")</f>
        <v>0</v>
      </c>
      <c r="U297" s="69"/>
      <c r="V297" s="3" t="s">
        <v>38</v>
      </c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5"/>
      <c r="BB297" s="3">
        <f ca="1">R297</f>
        <v>0</v>
      </c>
      <c r="BC297" s="71"/>
      <c r="BD297" s="73"/>
      <c r="BE297" s="99"/>
      <c r="BF297" s="84"/>
      <c r="BG297" s="82"/>
    </row>
    <row r="298" spans="1:59" ht="20.25" customHeight="1" thickTop="1" x14ac:dyDescent="0.4">
      <c r="A298" s="1">
        <f t="shared" si="90"/>
        <v>10</v>
      </c>
      <c r="B298" s="1">
        <f t="shared" si="91"/>
        <v>6</v>
      </c>
      <c r="E298" s="39" t="str" cm="1">
        <f t="array" aca="1" ref="E298" ca="1">IF(INDIRECT(VLOOKUP(B298,B$14:C$44,2,FALSE)&amp;(9*A298+6))="","",
INDIRECT(VLOOKUP(B298,B$14:C$44,2,FALSE)&amp;(9*A298+6)))</f>
        <v/>
      </c>
      <c r="F298" s="39" t="str">
        <f t="shared" ca="1" si="85"/>
        <v/>
      </c>
      <c r="G298" s="48" t="str" cm="1">
        <f t="array" aca="1" ref="G298" ca="1">IF(F298="","",
IF(INDIRECT(VLOOKUP(B298,B$14:C$44,2,FALSE)&amp;(9*A298+8))="","",
INDIRECT(VLOOKUP(B298,B$14:C$44,2,FALSE)&amp;(9*A298+8))))</f>
        <v/>
      </c>
      <c r="H298" s="48" t="str" cm="1">
        <f t="array" aca="1" ref="H298" ca="1">IF(F298="","",
IF(INDIRECT(VLOOKUP(B298,B$14:C$44,2,FALSE)&amp;(9*A298+9))="","",
INDIRECT(VLOOKUP(B298,B$14:C$44,2,FALSE)&amp;(9*A298+9))))</f>
        <v/>
      </c>
      <c r="I298" s="43" t="str" cm="1">
        <f t="array" aca="1" ref="I298" ca="1">IF(F298="","",
IF(INDIRECT(VLOOKUP(B298,B$14:C$44,2,FALSE)&amp;(9*A298+10))="","",
INDIRECT(VLOOKUP(B298,B$14:C$44,2,FALSE)&amp;(9*A298+10))))</f>
        <v/>
      </c>
      <c r="J298" s="43" t="str" cm="1">
        <f t="array" aca="1" ref="J298" ca="1">IF(F298="","",
IF(INDIRECT(VLOOKUP(B298,B$14:C$44,2,FALSE)&amp;(9*A298+11))="","",
INDIRECT(VLOOKUP(B298,B$14:C$44,2,FALSE)&amp;(9*A298+11))))</f>
        <v/>
      </c>
      <c r="K298" s="46" t="str" cm="1">
        <f t="array" aca="1" ref="K298" ca="1">IF(F298="","",
IF(AND(OR(F298="土",F298="日"),J298="●"),"指定",
IF(INDIRECT(VLOOKUP(B298,B$14:C$44,2,FALSE)&amp;(9*A298+12))="","",
INDIRECT(VLOOKUP(B298,B$14:C$44,2,FALSE)&amp;(9*A298+12)))))</f>
        <v/>
      </c>
      <c r="L298" s="42" t="str">
        <f t="shared" ca="1" si="88"/>
        <v/>
      </c>
      <c r="M298" s="60" t="str">
        <f t="shared" ca="1" si="89"/>
        <v/>
      </c>
      <c r="N298" s="1" t="str">
        <f t="shared" ca="1" si="86"/>
        <v/>
      </c>
      <c r="O298" s="1" t="str">
        <f t="shared" ca="1" si="87"/>
        <v/>
      </c>
      <c r="Q298" s="28" t="s">
        <v>3</v>
      </c>
      <c r="R298" s="30" t="str">
        <f ca="1">IF(AND(R296=0,R297=0),"対象外",
IF(R295=0,"対象外",
IF(AND(R295/R296&lt;0.285,R297&gt;=R295),"〇",
IF(R297/R296&gt;=0.285,"〇",
"×"))))</f>
        <v>対象外</v>
      </c>
      <c r="S298" s="30" t="str">
        <f ca="1">IF(AND(S296=0,S297=0),"対象外",
IF(S295=0,"対象外",
IF(AND(S295/S296&lt;0.285,S297&gt;=S295),"〇",
IF(S297/S296&gt;=0.285,"〇",
"×"))))</f>
        <v>対象外</v>
      </c>
      <c r="U298" s="68" t="s">
        <v>16</v>
      </c>
      <c r="V298" s="4" t="s">
        <v>36</v>
      </c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52">
        <f ca="1">S296</f>
        <v>0</v>
      </c>
      <c r="BC298" s="70">
        <f ca="1">IFERROR(S297/S296,0)</f>
        <v>0</v>
      </c>
      <c r="BD298" s="72" t="str">
        <f ca="1">S298</f>
        <v>対象外</v>
      </c>
      <c r="BE298" s="100" t="str">
        <f ca="1">S300</f>
        <v>対象外</v>
      </c>
      <c r="BF298" s="85" t="str">
        <f ca="1">S299</f>
        <v>－</v>
      </c>
      <c r="BG298" s="74" t="s">
        <v>39</v>
      </c>
    </row>
    <row r="299" spans="1:59" ht="20.25" customHeight="1" thickBot="1" x14ac:dyDescent="0.45">
      <c r="A299" s="1">
        <f t="shared" si="90"/>
        <v>10</v>
      </c>
      <c r="B299" s="1">
        <f t="shared" si="91"/>
        <v>7</v>
      </c>
      <c r="E299" s="39" t="str" cm="1">
        <f t="array" aca="1" ref="E299" ca="1">IF(INDIRECT(VLOOKUP(B299,B$14:C$44,2,FALSE)&amp;(9*A299+6))="","",
INDIRECT(VLOOKUP(B299,B$14:C$44,2,FALSE)&amp;(9*A299+6)))</f>
        <v/>
      </c>
      <c r="F299" s="39" t="str">
        <f t="shared" ca="1" si="85"/>
        <v/>
      </c>
      <c r="G299" s="48" t="str" cm="1">
        <f t="array" aca="1" ref="G299" ca="1">IF(F299="","",
IF(INDIRECT(VLOOKUP(B299,B$14:C$44,2,FALSE)&amp;(9*A299+8))="","",
INDIRECT(VLOOKUP(B299,B$14:C$44,2,FALSE)&amp;(9*A299+8))))</f>
        <v/>
      </c>
      <c r="H299" s="48" t="str" cm="1">
        <f t="array" aca="1" ref="H299" ca="1">IF(F299="","",
IF(INDIRECT(VLOOKUP(B299,B$14:C$44,2,FALSE)&amp;(9*A299+9))="","",
INDIRECT(VLOOKUP(B299,B$14:C$44,2,FALSE)&amp;(9*A299+9))))</f>
        <v/>
      </c>
      <c r="I299" s="43" t="str" cm="1">
        <f t="array" aca="1" ref="I299" ca="1">IF(F299="","",
IF(INDIRECT(VLOOKUP(B299,B$14:C$44,2,FALSE)&amp;(9*A299+10))="","",
INDIRECT(VLOOKUP(B299,B$14:C$44,2,FALSE)&amp;(9*A299+10))))</f>
        <v/>
      </c>
      <c r="J299" s="43" t="str" cm="1">
        <f t="array" aca="1" ref="J299" ca="1">IF(F299="","",
IF(INDIRECT(VLOOKUP(B299,B$14:C$44,2,FALSE)&amp;(9*A299+11))="","",
INDIRECT(VLOOKUP(B299,B$14:C$44,2,FALSE)&amp;(9*A299+11))))</f>
        <v/>
      </c>
      <c r="K299" s="46" t="str" cm="1">
        <f t="array" aca="1" ref="K299" ca="1">IF(F299="","",
IF(AND(OR(F299="土",F299="日"),J299="●"),"指定",
IF(INDIRECT(VLOOKUP(B299,B$14:C$44,2,FALSE)&amp;(9*A299+12))="","",
INDIRECT(VLOOKUP(B299,B$14:C$44,2,FALSE)&amp;(9*A299+12)))))</f>
        <v/>
      </c>
      <c r="L299" s="42" t="str">
        <f t="shared" ca="1" si="88"/>
        <v/>
      </c>
      <c r="M299" s="60" t="str">
        <f t="shared" ca="1" si="89"/>
        <v/>
      </c>
      <c r="N299" s="1" t="str">
        <f t="shared" ca="1" si="86"/>
        <v/>
      </c>
      <c r="O299" s="1" t="str">
        <f t="shared" ca="1" si="87"/>
        <v/>
      </c>
      <c r="Q299" s="28" t="s">
        <v>40</v>
      </c>
      <c r="R299" s="30"/>
      <c r="S299" s="30" t="str">
        <f ca="1">IF(S298="対象外","－",
IF(S298="×","×",
IF(COUNTIFS(N:N,R293,O:O,S293,F:F,"土",I:I,"〇")+COUNTIFS(N:N,R293,O:O,S293,F:F,"日",I:I,"〇")=COUNTIFS(N:N,R293,O:O,S293,F:F,"土",I:I,"〇",J:J,"●",K:K,"&lt;&gt;"&amp;"事前")+COUNTIFS(N:N,R293,O:O,S293,F:F,"日",I:I,"〇",J:J,"●",K:K,"&lt;&gt;"&amp;"事前")+COUNTIFS(N:N,R293,O:O,S293,F:F,"土",I:I,"〇",J:J,"",K:K,"事前",M:M,"適")+COUNTIFS(N:N,R293,O:O,S293,F:F,"日",I:I,"〇",J:J,"",K:K,"事前",M:M,"適"),"〇",
"×")))</f>
        <v>－</v>
      </c>
      <c r="U299" s="69"/>
      <c r="V299" s="3" t="s">
        <v>38</v>
      </c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5"/>
      <c r="BB299" s="3">
        <f ca="1">S297</f>
        <v>0</v>
      </c>
      <c r="BC299" s="71"/>
      <c r="BD299" s="73"/>
      <c r="BE299" s="101"/>
      <c r="BF299" s="86"/>
      <c r="BG299" s="75"/>
    </row>
    <row r="300" spans="1:59" ht="42" customHeight="1" thickTop="1" thickBot="1" x14ac:dyDescent="0.45">
      <c r="A300" s="1">
        <f t="shared" si="90"/>
        <v>10</v>
      </c>
      <c r="B300" s="1">
        <f t="shared" si="91"/>
        <v>8</v>
      </c>
      <c r="E300" s="39" t="str" cm="1">
        <f t="array" aca="1" ref="E300" ca="1">IF(INDIRECT(VLOOKUP(B300,B$14:C$44,2,FALSE)&amp;(9*A300+6))="","",
INDIRECT(VLOOKUP(B300,B$14:C$44,2,FALSE)&amp;(9*A300+6)))</f>
        <v/>
      </c>
      <c r="F300" s="39" t="str">
        <f t="shared" ca="1" si="85"/>
        <v/>
      </c>
      <c r="G300" s="48" t="str" cm="1">
        <f t="array" aca="1" ref="G300" ca="1">IF(F300="","",
IF(INDIRECT(VLOOKUP(B300,B$14:C$44,2,FALSE)&amp;(9*A300+8))="","",
INDIRECT(VLOOKUP(B300,B$14:C$44,2,FALSE)&amp;(9*A300+8))))</f>
        <v/>
      </c>
      <c r="H300" s="48" t="str" cm="1">
        <f t="array" aca="1" ref="H300" ca="1">IF(F300="","",
IF(INDIRECT(VLOOKUP(B300,B$14:C$44,2,FALSE)&amp;(9*A300+9))="","",
INDIRECT(VLOOKUP(B300,B$14:C$44,2,FALSE)&amp;(9*A300+9))))</f>
        <v/>
      </c>
      <c r="I300" s="43" t="str" cm="1">
        <f t="array" aca="1" ref="I300" ca="1">IF(F300="","",
IF(INDIRECT(VLOOKUP(B300,B$14:C$44,2,FALSE)&amp;(9*A300+10))="","",
INDIRECT(VLOOKUP(B300,B$14:C$44,2,FALSE)&amp;(9*A300+10))))</f>
        <v/>
      </c>
      <c r="J300" s="43" t="str" cm="1">
        <f t="array" aca="1" ref="J300" ca="1">IF(F300="","",
IF(INDIRECT(VLOOKUP(B300,B$14:C$44,2,FALSE)&amp;(9*A300+11))="","",
INDIRECT(VLOOKUP(B300,B$14:C$44,2,FALSE)&amp;(9*A300+11))))</f>
        <v/>
      </c>
      <c r="K300" s="46" t="str" cm="1">
        <f t="array" aca="1" ref="K300" ca="1">IF(F300="","",
IF(AND(OR(F300="土",F300="日"),J300="●"),"指定",
IF(INDIRECT(VLOOKUP(B300,B$14:C$44,2,FALSE)&amp;(9*A300+12))="","",
INDIRECT(VLOOKUP(B300,B$14:C$44,2,FALSE)&amp;(9*A300+12)))))</f>
        <v/>
      </c>
      <c r="L300" s="42" t="str">
        <f t="shared" ca="1" si="88"/>
        <v/>
      </c>
      <c r="M300" s="60" t="str">
        <f t="shared" ca="1" si="89"/>
        <v/>
      </c>
      <c r="N300" s="1" t="str">
        <f t="shared" ca="1" si="86"/>
        <v/>
      </c>
      <c r="O300" s="1" t="str">
        <f t="shared" ca="1" si="87"/>
        <v/>
      </c>
      <c r="Q300" s="31" t="s">
        <v>41</v>
      </c>
      <c r="S300" s="51" t="str">
        <f ca="1">IF(S298="対象外","対象外",S299)</f>
        <v>対象外</v>
      </c>
      <c r="U300" s="13" t="s">
        <v>25</v>
      </c>
      <c r="V300" s="10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32"/>
      <c r="BB300" s="14"/>
      <c r="BC300" s="15"/>
      <c r="BD300" s="15"/>
      <c r="BE300" s="15"/>
      <c r="BF300" s="16"/>
      <c r="BG300" s="53" t="s">
        <v>42</v>
      </c>
    </row>
    <row r="301" spans="1:59" ht="20.25" customHeight="1" x14ac:dyDescent="0.4">
      <c r="A301" s="1">
        <f t="shared" si="90"/>
        <v>10</v>
      </c>
      <c r="B301" s="1">
        <f t="shared" si="91"/>
        <v>9</v>
      </c>
      <c r="E301" s="39" t="str" cm="1">
        <f t="array" aca="1" ref="E301" ca="1">IF(INDIRECT(VLOOKUP(B301,B$14:C$44,2,FALSE)&amp;(9*A301+6))="","",
INDIRECT(VLOOKUP(B301,B$14:C$44,2,FALSE)&amp;(9*A301+6)))</f>
        <v/>
      </c>
      <c r="F301" s="39" t="str">
        <f t="shared" ca="1" si="85"/>
        <v/>
      </c>
      <c r="G301" s="48" t="str" cm="1">
        <f t="array" aca="1" ref="G301" ca="1">IF(F301="","",
IF(INDIRECT(VLOOKUP(B301,B$14:C$44,2,FALSE)&amp;(9*A301+8))="","",
INDIRECT(VLOOKUP(B301,B$14:C$44,2,FALSE)&amp;(9*A301+8))))</f>
        <v/>
      </c>
      <c r="H301" s="48" t="str" cm="1">
        <f t="array" aca="1" ref="H301" ca="1">IF(F301="","",
IF(INDIRECT(VLOOKUP(B301,B$14:C$44,2,FALSE)&amp;(9*A301+9))="","",
INDIRECT(VLOOKUP(B301,B$14:C$44,2,FALSE)&amp;(9*A301+9))))</f>
        <v/>
      </c>
      <c r="I301" s="43" t="str" cm="1">
        <f t="array" aca="1" ref="I301" ca="1">IF(F301="","",
IF(INDIRECT(VLOOKUP(B301,B$14:C$44,2,FALSE)&amp;(9*A301+10))="","",
INDIRECT(VLOOKUP(B301,B$14:C$44,2,FALSE)&amp;(9*A301+10))))</f>
        <v/>
      </c>
      <c r="J301" s="43" t="str" cm="1">
        <f t="array" aca="1" ref="J301" ca="1">IF(F301="","",
IF(INDIRECT(VLOOKUP(B301,B$14:C$44,2,FALSE)&amp;(9*A301+11))="","",
INDIRECT(VLOOKUP(B301,B$14:C$44,2,FALSE)&amp;(9*A301+11))))</f>
        <v/>
      </c>
      <c r="K301" s="46" t="str" cm="1">
        <f t="array" aca="1" ref="K301" ca="1">IF(F301="","",
IF(AND(OR(F301="土",F301="日"),J301="●"),"指定",
IF(INDIRECT(VLOOKUP(B301,B$14:C$44,2,FALSE)&amp;(9*A301+12))="","",
INDIRECT(VLOOKUP(B301,B$14:C$44,2,FALSE)&amp;(9*A301+12)))))</f>
        <v/>
      </c>
      <c r="L301" s="42" t="str">
        <f t="shared" ca="1" si="88"/>
        <v/>
      </c>
      <c r="M301" s="60" t="str">
        <f t="shared" ca="1" si="89"/>
        <v/>
      </c>
      <c r="N301" s="1" t="str">
        <f t="shared" ca="1" si="86"/>
        <v/>
      </c>
      <c r="O301" s="1" t="str">
        <f t="shared" ca="1" si="87"/>
        <v/>
      </c>
    </row>
    <row r="302" spans="1:59" ht="20.25" customHeight="1" thickBot="1" x14ac:dyDescent="0.45">
      <c r="A302" s="1">
        <f t="shared" si="90"/>
        <v>10</v>
      </c>
      <c r="B302" s="1">
        <f t="shared" si="91"/>
        <v>10</v>
      </c>
      <c r="E302" s="39" t="str" cm="1">
        <f t="array" aca="1" ref="E302" ca="1">IF(INDIRECT(VLOOKUP(B302,B$14:C$44,2,FALSE)&amp;(9*A302+6))="","",
INDIRECT(VLOOKUP(B302,B$14:C$44,2,FALSE)&amp;(9*A302+6)))</f>
        <v/>
      </c>
      <c r="F302" s="39" t="str">
        <f t="shared" ca="1" si="85"/>
        <v/>
      </c>
      <c r="G302" s="48" t="str" cm="1">
        <f t="array" aca="1" ref="G302" ca="1">IF(F302="","",
IF(INDIRECT(VLOOKUP(B302,B$14:C$44,2,FALSE)&amp;(9*A302+8))="","",
INDIRECT(VLOOKUP(B302,B$14:C$44,2,FALSE)&amp;(9*A302+8))))</f>
        <v/>
      </c>
      <c r="H302" s="48" t="str" cm="1">
        <f t="array" aca="1" ref="H302" ca="1">IF(F302="","",
IF(INDIRECT(VLOOKUP(B302,B$14:C$44,2,FALSE)&amp;(9*A302+9))="","",
INDIRECT(VLOOKUP(B302,B$14:C$44,2,FALSE)&amp;(9*A302+9))))</f>
        <v/>
      </c>
      <c r="I302" s="43" t="str" cm="1">
        <f t="array" aca="1" ref="I302" ca="1">IF(F302="","",
IF(INDIRECT(VLOOKUP(B302,B$14:C$44,2,FALSE)&amp;(9*A302+10))="","",
INDIRECT(VLOOKUP(B302,B$14:C$44,2,FALSE)&amp;(9*A302+10))))</f>
        <v/>
      </c>
      <c r="J302" s="43" t="str" cm="1">
        <f t="array" aca="1" ref="J302" ca="1">IF(F302="","",
IF(INDIRECT(VLOOKUP(B302,B$14:C$44,2,FALSE)&amp;(9*A302+11))="","",
INDIRECT(VLOOKUP(B302,B$14:C$44,2,FALSE)&amp;(9*A302+11))))</f>
        <v/>
      </c>
      <c r="K302" s="46" t="str" cm="1">
        <f t="array" aca="1" ref="K302" ca="1">IF(F302="","",
IF(AND(OR(F302="土",F302="日"),J302="●"),"指定",
IF(INDIRECT(VLOOKUP(B302,B$14:C$44,2,FALSE)&amp;(9*A302+12))="","",
INDIRECT(VLOOKUP(B302,B$14:C$44,2,FALSE)&amp;(9*A302+12)))))</f>
        <v/>
      </c>
      <c r="L302" s="42" t="str">
        <f t="shared" ca="1" si="88"/>
        <v/>
      </c>
      <c r="M302" s="60" t="str">
        <f t="shared" ca="1" si="89"/>
        <v/>
      </c>
      <c r="N302" s="1" t="str">
        <f t="shared" ca="1" si="86"/>
        <v/>
      </c>
      <c r="O302" s="1" t="str">
        <f t="shared" ca="1" si="87"/>
        <v/>
      </c>
      <c r="Q302" s="28" t="s">
        <v>30</v>
      </c>
      <c r="R302" s="28" t="str">
        <f>IF(R293="","",
IF(S302=1,R293+1,R293))</f>
        <v/>
      </c>
      <c r="S302" s="51" t="str">
        <f>IF(S293="","",
IF(S293=12,1,S293+1))</f>
        <v/>
      </c>
      <c r="U302" s="38" t="str">
        <f>IF(R302="","",
DATE(R302,S302,1))</f>
        <v/>
      </c>
      <c r="W302" s="2"/>
    </row>
    <row r="303" spans="1:59" ht="20.25" customHeight="1" x14ac:dyDescent="0.4">
      <c r="A303" s="1">
        <f t="shared" si="90"/>
        <v>10</v>
      </c>
      <c r="B303" s="1">
        <f t="shared" si="91"/>
        <v>11</v>
      </c>
      <c r="E303" s="39" t="str" cm="1">
        <f t="array" aca="1" ref="E303" ca="1">IF(INDIRECT(VLOOKUP(B303,B$14:C$44,2,FALSE)&amp;(9*A303+6))="","",
INDIRECT(VLOOKUP(B303,B$14:C$44,2,FALSE)&amp;(9*A303+6)))</f>
        <v/>
      </c>
      <c r="F303" s="39" t="str">
        <f t="shared" ca="1" si="85"/>
        <v/>
      </c>
      <c r="G303" s="48" t="str" cm="1">
        <f t="array" aca="1" ref="G303" ca="1">IF(F303="","",
IF(INDIRECT(VLOOKUP(B303,B$14:C$44,2,FALSE)&amp;(9*A303+8))="","",
INDIRECT(VLOOKUP(B303,B$14:C$44,2,FALSE)&amp;(9*A303+8))))</f>
        <v/>
      </c>
      <c r="H303" s="48" t="str" cm="1">
        <f t="array" aca="1" ref="H303" ca="1">IF(F303="","",
IF(INDIRECT(VLOOKUP(B303,B$14:C$44,2,FALSE)&amp;(9*A303+9))="","",
INDIRECT(VLOOKUP(B303,B$14:C$44,2,FALSE)&amp;(9*A303+9))))</f>
        <v/>
      </c>
      <c r="I303" s="43" t="str" cm="1">
        <f t="array" aca="1" ref="I303" ca="1">IF(F303="","",
IF(INDIRECT(VLOOKUP(B303,B$14:C$44,2,FALSE)&amp;(9*A303+10))="","",
INDIRECT(VLOOKUP(B303,B$14:C$44,2,FALSE)&amp;(9*A303+10))))</f>
        <v/>
      </c>
      <c r="J303" s="43" t="str" cm="1">
        <f t="array" aca="1" ref="J303" ca="1">IF(F303="","",
IF(INDIRECT(VLOOKUP(B303,B$14:C$44,2,FALSE)&amp;(9*A303+11))="","",
INDIRECT(VLOOKUP(B303,B$14:C$44,2,FALSE)&amp;(9*A303+11))))</f>
        <v/>
      </c>
      <c r="K303" s="46" t="str" cm="1">
        <f t="array" aca="1" ref="K303" ca="1">IF(F303="","",
IF(AND(OR(F303="土",F303="日"),J303="●"),"指定",
IF(INDIRECT(VLOOKUP(B303,B$14:C$44,2,FALSE)&amp;(9*A303+12))="","",
INDIRECT(VLOOKUP(B303,B$14:C$44,2,FALSE)&amp;(9*A303+12)))))</f>
        <v/>
      </c>
      <c r="L303" s="42" t="str">
        <f t="shared" ca="1" si="88"/>
        <v/>
      </c>
      <c r="M303" s="60" t="str">
        <f t="shared" ca="1" si="89"/>
        <v/>
      </c>
      <c r="N303" s="1" t="str">
        <f t="shared" ca="1" si="86"/>
        <v/>
      </c>
      <c r="O303" s="1" t="str">
        <f t="shared" ca="1" si="87"/>
        <v/>
      </c>
      <c r="U303" s="87"/>
      <c r="V303" s="88"/>
      <c r="W303" s="6" t="str">
        <f>IF($R302="","",DATE($R302,$S302,1))</f>
        <v/>
      </c>
      <c r="X303" s="6" t="str">
        <f>IF($R302="","",DATE($R302,$S302,2))</f>
        <v/>
      </c>
      <c r="Y303" s="6" t="str">
        <f>IF($R302="","",DATE($R302,$S302,3))</f>
        <v/>
      </c>
      <c r="Z303" s="6" t="str">
        <f>IF($R302="","",DATE($R302,$S302,4))</f>
        <v/>
      </c>
      <c r="AA303" s="6" t="str">
        <f>IF($R302="","",DATE($R302,$S302,5))</f>
        <v/>
      </c>
      <c r="AB303" s="6" t="str">
        <f>IF($R302="","",DATE($R302,$S302,6))</f>
        <v/>
      </c>
      <c r="AC303" s="6" t="str">
        <f>IF($R302="","",DATE($R302,$S302,7))</f>
        <v/>
      </c>
      <c r="AD303" s="6" t="str">
        <f>IF($R302="","",DATE($R302,$S302,8))</f>
        <v/>
      </c>
      <c r="AE303" s="6" t="str">
        <f>IF($R302="","",DATE($R302,$S302,9))</f>
        <v/>
      </c>
      <c r="AF303" s="6" t="str">
        <f>IF($R302="","",DATE($R302,$S302,10))</f>
        <v/>
      </c>
      <c r="AG303" s="6" t="str">
        <f>IF($R302="","",DATE($R302,$S302,11))</f>
        <v/>
      </c>
      <c r="AH303" s="6" t="str">
        <f>IF($R302="","",DATE($R302,$S302,12))</f>
        <v/>
      </c>
      <c r="AI303" s="6" t="str">
        <f>IF($R302="","",DATE($R302,$S302,13))</f>
        <v/>
      </c>
      <c r="AJ303" s="6" t="str">
        <f>IF($R302="","",DATE($R302,$S302,14))</f>
        <v/>
      </c>
      <c r="AK303" s="6" t="str">
        <f>IF($R302="","",DATE($R302,$S302,15))</f>
        <v/>
      </c>
      <c r="AL303" s="6" t="str">
        <f>IF($R302="","",DATE($R302,$S302,16))</f>
        <v/>
      </c>
      <c r="AM303" s="6" t="str">
        <f>IF($R302="","",DATE($R302,$S302,17))</f>
        <v/>
      </c>
      <c r="AN303" s="6" t="str">
        <f>IF($R302="","",DATE($R302,$S302,18))</f>
        <v/>
      </c>
      <c r="AO303" s="6" t="str">
        <f>IF($R302="","",DATE($R302,$S302,19))</f>
        <v/>
      </c>
      <c r="AP303" s="6" t="str">
        <f>IF($R302="","",DATE($R302,$S302,20))</f>
        <v/>
      </c>
      <c r="AQ303" s="6" t="str">
        <f>IF($R302="","",DATE($R302,$S302,21))</f>
        <v/>
      </c>
      <c r="AR303" s="6" t="str">
        <f>IF($R302="","",DATE($R302,$S302,22))</f>
        <v/>
      </c>
      <c r="AS303" s="6" t="str">
        <f>IF($R302="","",DATE($R302,$S302,23))</f>
        <v/>
      </c>
      <c r="AT303" s="6" t="str">
        <f>IF($R302="","",DATE($R302,$S302,24))</f>
        <v/>
      </c>
      <c r="AU303" s="6" t="str">
        <f>IF($R302="","",DATE($R302,$S302,25))</f>
        <v/>
      </c>
      <c r="AV303" s="6" t="str">
        <f>IF($R302="","",DATE($R302,$S302,26))</f>
        <v/>
      </c>
      <c r="AW303" s="6" t="str">
        <f>IF($R302="","",DATE($R302,$S302,27))</f>
        <v/>
      </c>
      <c r="AX303" s="6" t="str">
        <f>IF($R302="","",DATE($R302,$S302,28))</f>
        <v/>
      </c>
      <c r="AY303" s="6" t="str">
        <f>IF($R302="","",IF(MONTH(DATE($R302,$S302,29))=$S302,DATE($R302,$S302,29),""))</f>
        <v/>
      </c>
      <c r="AZ303" s="6" t="str">
        <f>IF($R302="","",IF(MONTH(DATE($R302,$S302,30))=$S302,DATE($R302,$S302,30),""))</f>
        <v/>
      </c>
      <c r="BA303" s="6" t="str">
        <f>IF($R302="","",IF(MONTH(DATE($R302,$S302,31))=$S302,DATE($R302,$S302,31),""))</f>
        <v/>
      </c>
      <c r="BB303" s="91" t="s">
        <v>19</v>
      </c>
      <c r="BC303" s="91" t="s">
        <v>31</v>
      </c>
      <c r="BD303" s="93" t="s">
        <v>32</v>
      </c>
      <c r="BE303" s="96" t="s">
        <v>33</v>
      </c>
      <c r="BF303" s="94" t="s">
        <v>34</v>
      </c>
      <c r="BG303" s="76" t="s">
        <v>25</v>
      </c>
    </row>
    <row r="304" spans="1:59" ht="20.25" customHeight="1" thickBot="1" x14ac:dyDescent="0.45">
      <c r="A304" s="1">
        <f t="shared" si="90"/>
        <v>10</v>
      </c>
      <c r="B304" s="1">
        <f t="shared" si="91"/>
        <v>12</v>
      </c>
      <c r="E304" s="39" t="str" cm="1">
        <f t="array" aca="1" ref="E304" ca="1">IF(INDIRECT(VLOOKUP(B304,B$14:C$44,2,FALSE)&amp;(9*A304+6))="","",
INDIRECT(VLOOKUP(B304,B$14:C$44,2,FALSE)&amp;(9*A304+6)))</f>
        <v/>
      </c>
      <c r="F304" s="39" t="str">
        <f t="shared" ca="1" si="85"/>
        <v/>
      </c>
      <c r="G304" s="48" t="str" cm="1">
        <f t="array" aca="1" ref="G304" ca="1">IF(F304="","",
IF(INDIRECT(VLOOKUP(B304,B$14:C$44,2,FALSE)&amp;(9*A304+8))="","",
INDIRECT(VLOOKUP(B304,B$14:C$44,2,FALSE)&amp;(9*A304+8))))</f>
        <v/>
      </c>
      <c r="H304" s="48" t="str" cm="1">
        <f t="array" aca="1" ref="H304" ca="1">IF(F304="","",
IF(INDIRECT(VLOOKUP(B304,B$14:C$44,2,FALSE)&amp;(9*A304+9))="","",
INDIRECT(VLOOKUP(B304,B$14:C$44,2,FALSE)&amp;(9*A304+9))))</f>
        <v/>
      </c>
      <c r="I304" s="43" t="str" cm="1">
        <f t="array" aca="1" ref="I304" ca="1">IF(F304="","",
IF(INDIRECT(VLOOKUP(B304,B$14:C$44,2,FALSE)&amp;(9*A304+10))="","",
INDIRECT(VLOOKUP(B304,B$14:C$44,2,FALSE)&amp;(9*A304+10))))</f>
        <v/>
      </c>
      <c r="J304" s="43" t="str" cm="1">
        <f t="array" aca="1" ref="J304" ca="1">IF(F304="","",
IF(INDIRECT(VLOOKUP(B304,B$14:C$44,2,FALSE)&amp;(9*A304+11))="","",
INDIRECT(VLOOKUP(B304,B$14:C$44,2,FALSE)&amp;(9*A304+11))))</f>
        <v/>
      </c>
      <c r="K304" s="46" t="str" cm="1">
        <f t="array" aca="1" ref="K304" ca="1">IF(F304="","",
IF(AND(OR(F304="土",F304="日"),J304="●"),"指定",
IF(INDIRECT(VLOOKUP(B304,B$14:C$44,2,FALSE)&amp;(9*A304+12))="","",
INDIRECT(VLOOKUP(B304,B$14:C$44,2,FALSE)&amp;(9*A304+12)))))</f>
        <v/>
      </c>
      <c r="L304" s="42" t="str">
        <f t="shared" ca="1" si="88"/>
        <v/>
      </c>
      <c r="M304" s="60" t="str">
        <f t="shared" ca="1" si="89"/>
        <v/>
      </c>
      <c r="N304" s="1" t="str">
        <f t="shared" ca="1" si="86"/>
        <v/>
      </c>
      <c r="O304" s="1" t="str">
        <f t="shared" ca="1" si="87"/>
        <v/>
      </c>
      <c r="Q304" s="28" t="s">
        <v>35</v>
      </c>
      <c r="R304" s="28">
        <f ca="1">COUNTIFS(N:N,R302,O:O,S302,F:F,"土",G:G,"〇")+COUNTIFS(N:N,R302,O:O,S302,F:F,"日",G:G,"〇")</f>
        <v>0</v>
      </c>
      <c r="S304" s="28">
        <f ca="1">COUNTIFS(N:N,R302,O:O,S302,F:F,"土",I:I,"〇",L:L,"&lt;&gt;"&amp;"緊急")+COUNTIFS(N:N,R302,O:O,S302,F:F,"日",I:I,"〇",L:L,"&lt;&gt;"&amp;"緊急")</f>
        <v>0</v>
      </c>
      <c r="U304" s="89"/>
      <c r="V304" s="90"/>
      <c r="W304" s="9" t="str">
        <f>IFERROR(IF(WEEKDAY(W303,1)=1,"日",IF(WEEKDAY(W303,1)=2,"月",IF(WEEKDAY(W303,1)=3,"火",IF(WEEKDAY(W303,1)=4,"水",IF(WEEKDAY(W303,1)=5,"木",IF(WEEKDAY(W303,1)=6,"金","土")))))),"")</f>
        <v/>
      </c>
      <c r="X304" s="9" t="str">
        <f t="shared" ref="X304:AD304" si="98">IFERROR(IF(WEEKDAY(X303,1)=1,"日",IF(WEEKDAY(X303,1)=2,"月",IF(WEEKDAY(X303,1)=3,"火",IF(WEEKDAY(X303,1)=4,"水",IF(WEEKDAY(X303,1)=5,"木",IF(WEEKDAY(X303,1)=6,"金","土")))))),"")</f>
        <v/>
      </c>
      <c r="Y304" s="9" t="str">
        <f t="shared" si="98"/>
        <v/>
      </c>
      <c r="Z304" s="9" t="str">
        <f t="shared" si="98"/>
        <v/>
      </c>
      <c r="AA304" s="9" t="str">
        <f t="shared" si="98"/>
        <v/>
      </c>
      <c r="AB304" s="9" t="str">
        <f t="shared" si="98"/>
        <v/>
      </c>
      <c r="AC304" s="9" t="str">
        <f t="shared" si="98"/>
        <v/>
      </c>
      <c r="AD304" s="9" t="str">
        <f t="shared" si="98"/>
        <v/>
      </c>
      <c r="AE304" s="9" t="str">
        <f>IFERROR(IF(WEEKDAY(AE303,1)=1,"日",IF(WEEKDAY(AE303,1)=2,"月",IF(WEEKDAY(AE303,1)=3,"火",IF(WEEKDAY(AE303,1)=4,"水",IF(WEEKDAY(AE303,1)=5,"木",IF(WEEKDAY(AE303,1)=6,"金","土")))))),"")</f>
        <v/>
      </c>
      <c r="AF304" s="9" t="str">
        <f t="shared" ref="AF304:BA304" si="99">IFERROR(IF(WEEKDAY(AF303,1)=1,"日",IF(WEEKDAY(AF303,1)=2,"月",IF(WEEKDAY(AF303,1)=3,"火",IF(WEEKDAY(AF303,1)=4,"水",IF(WEEKDAY(AF303,1)=5,"木",IF(WEEKDAY(AF303,1)=6,"金","土")))))),"")</f>
        <v/>
      </c>
      <c r="AG304" s="9" t="str">
        <f t="shared" si="99"/>
        <v/>
      </c>
      <c r="AH304" s="9" t="str">
        <f t="shared" si="99"/>
        <v/>
      </c>
      <c r="AI304" s="9" t="str">
        <f t="shared" si="99"/>
        <v/>
      </c>
      <c r="AJ304" s="9" t="str">
        <f t="shared" si="99"/>
        <v/>
      </c>
      <c r="AK304" s="9" t="str">
        <f t="shared" si="99"/>
        <v/>
      </c>
      <c r="AL304" s="9" t="str">
        <f t="shared" si="99"/>
        <v/>
      </c>
      <c r="AM304" s="9" t="str">
        <f t="shared" si="99"/>
        <v/>
      </c>
      <c r="AN304" s="9" t="str">
        <f t="shared" si="99"/>
        <v/>
      </c>
      <c r="AO304" s="9" t="str">
        <f t="shared" si="99"/>
        <v/>
      </c>
      <c r="AP304" s="9" t="str">
        <f t="shared" si="99"/>
        <v/>
      </c>
      <c r="AQ304" s="9" t="str">
        <f t="shared" si="99"/>
        <v/>
      </c>
      <c r="AR304" s="9" t="str">
        <f t="shared" si="99"/>
        <v/>
      </c>
      <c r="AS304" s="9" t="str">
        <f t="shared" si="99"/>
        <v/>
      </c>
      <c r="AT304" s="9" t="str">
        <f t="shared" si="99"/>
        <v/>
      </c>
      <c r="AU304" s="9" t="str">
        <f t="shared" si="99"/>
        <v/>
      </c>
      <c r="AV304" s="9" t="str">
        <f t="shared" si="99"/>
        <v/>
      </c>
      <c r="AW304" s="9" t="str">
        <f t="shared" si="99"/>
        <v/>
      </c>
      <c r="AX304" s="9" t="str">
        <f t="shared" si="99"/>
        <v/>
      </c>
      <c r="AY304" s="9" t="str">
        <f t="shared" si="99"/>
        <v/>
      </c>
      <c r="AZ304" s="9" t="str">
        <f t="shared" si="99"/>
        <v/>
      </c>
      <c r="BA304" s="9" t="str">
        <f t="shared" si="99"/>
        <v/>
      </c>
      <c r="BB304" s="92"/>
      <c r="BC304" s="92"/>
      <c r="BD304" s="92"/>
      <c r="BE304" s="97"/>
      <c r="BF304" s="95"/>
      <c r="BG304" s="77"/>
    </row>
    <row r="305" spans="1:59" ht="20.25" customHeight="1" x14ac:dyDescent="0.4">
      <c r="A305" s="1">
        <f t="shared" si="90"/>
        <v>10</v>
      </c>
      <c r="B305" s="1">
        <f t="shared" si="91"/>
        <v>13</v>
      </c>
      <c r="E305" s="39" t="str" cm="1">
        <f t="array" aca="1" ref="E305" ca="1">IF(INDIRECT(VLOOKUP(B305,B$14:C$44,2,FALSE)&amp;(9*A305+6))="","",
INDIRECT(VLOOKUP(B305,B$14:C$44,2,FALSE)&amp;(9*A305+6)))</f>
        <v/>
      </c>
      <c r="F305" s="39" t="str">
        <f t="shared" ca="1" si="85"/>
        <v/>
      </c>
      <c r="G305" s="48" t="str" cm="1">
        <f t="array" aca="1" ref="G305" ca="1">IF(F305="","",
IF(INDIRECT(VLOOKUP(B305,B$14:C$44,2,FALSE)&amp;(9*A305+8))="","",
INDIRECT(VLOOKUP(B305,B$14:C$44,2,FALSE)&amp;(9*A305+8))))</f>
        <v/>
      </c>
      <c r="H305" s="48" t="str" cm="1">
        <f t="array" aca="1" ref="H305" ca="1">IF(F305="","",
IF(INDIRECT(VLOOKUP(B305,B$14:C$44,2,FALSE)&amp;(9*A305+9))="","",
INDIRECT(VLOOKUP(B305,B$14:C$44,2,FALSE)&amp;(9*A305+9))))</f>
        <v/>
      </c>
      <c r="I305" s="43" t="str" cm="1">
        <f t="array" aca="1" ref="I305" ca="1">IF(F305="","",
IF(INDIRECT(VLOOKUP(B305,B$14:C$44,2,FALSE)&amp;(9*A305+10))="","",
INDIRECT(VLOOKUP(B305,B$14:C$44,2,FALSE)&amp;(9*A305+10))))</f>
        <v/>
      </c>
      <c r="J305" s="43" t="str" cm="1">
        <f t="array" aca="1" ref="J305" ca="1">IF(F305="","",
IF(INDIRECT(VLOOKUP(B305,B$14:C$44,2,FALSE)&amp;(9*A305+11))="","",
INDIRECT(VLOOKUP(B305,B$14:C$44,2,FALSE)&amp;(9*A305+11))))</f>
        <v/>
      </c>
      <c r="K305" s="46" t="str" cm="1">
        <f t="array" aca="1" ref="K305" ca="1">IF(F305="","",
IF(AND(OR(F305="土",F305="日"),J305="●"),"指定",
IF(INDIRECT(VLOOKUP(B305,B$14:C$44,2,FALSE)&amp;(9*A305+12))="","",
INDIRECT(VLOOKUP(B305,B$14:C$44,2,FALSE)&amp;(9*A305+12)))))</f>
        <v/>
      </c>
      <c r="L305" s="42" t="str">
        <f t="shared" ca="1" si="88"/>
        <v/>
      </c>
      <c r="M305" s="60" t="str">
        <f t="shared" ca="1" si="89"/>
        <v/>
      </c>
      <c r="N305" s="1" t="str">
        <f t="shared" ca="1" si="86"/>
        <v/>
      </c>
      <c r="O305" s="1" t="str">
        <f t="shared" ca="1" si="87"/>
        <v/>
      </c>
      <c r="Q305" s="28" t="s">
        <v>23</v>
      </c>
      <c r="R305" s="54">
        <f ca="1">COUNTIFS(N:N,R302,O:O,S302,G:G,"〇")</f>
        <v>0</v>
      </c>
      <c r="S305" s="54">
        <f ca="1">COUNTIFS(N:N,R302,O:O,S302,I:I,"〇",L:L,"&lt;&gt;"&amp;"緊急")</f>
        <v>0</v>
      </c>
      <c r="U305" s="78" t="s">
        <v>15</v>
      </c>
      <c r="V305" s="8" t="s">
        <v>36</v>
      </c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6">
        <f ca="1">R305</f>
        <v>0</v>
      </c>
      <c r="BC305" s="79">
        <f ca="1">IFERROR(R306/R305,0)</f>
        <v>0</v>
      </c>
      <c r="BD305" s="80" t="str">
        <f ca="1">R307</f>
        <v>対象外</v>
      </c>
      <c r="BE305" s="98"/>
      <c r="BF305" s="83"/>
      <c r="BG305" s="81" t="s">
        <v>37</v>
      </c>
    </row>
    <row r="306" spans="1:59" ht="20.25" customHeight="1" thickBot="1" x14ac:dyDescent="0.45">
      <c r="A306" s="1">
        <f t="shared" si="90"/>
        <v>10</v>
      </c>
      <c r="B306" s="1">
        <f t="shared" si="91"/>
        <v>14</v>
      </c>
      <c r="E306" s="39" t="str" cm="1">
        <f t="array" aca="1" ref="E306" ca="1">IF(INDIRECT(VLOOKUP(B306,B$14:C$44,2,FALSE)&amp;(9*A306+6))="","",
INDIRECT(VLOOKUP(B306,B$14:C$44,2,FALSE)&amp;(9*A306+6)))</f>
        <v/>
      </c>
      <c r="F306" s="39" t="str">
        <f t="shared" ca="1" si="85"/>
        <v/>
      </c>
      <c r="G306" s="48" t="str" cm="1">
        <f t="array" aca="1" ref="G306" ca="1">IF(F306="","",
IF(INDIRECT(VLOOKUP(B306,B$14:C$44,2,FALSE)&amp;(9*A306+8))="","",
INDIRECT(VLOOKUP(B306,B$14:C$44,2,FALSE)&amp;(9*A306+8))))</f>
        <v/>
      </c>
      <c r="H306" s="48" t="str" cm="1">
        <f t="array" aca="1" ref="H306" ca="1">IF(F306="","",
IF(INDIRECT(VLOOKUP(B306,B$14:C$44,2,FALSE)&amp;(9*A306+9))="","",
INDIRECT(VLOOKUP(B306,B$14:C$44,2,FALSE)&amp;(9*A306+9))))</f>
        <v/>
      </c>
      <c r="I306" s="43" t="str" cm="1">
        <f t="array" aca="1" ref="I306" ca="1">IF(F306="","",
IF(INDIRECT(VLOOKUP(B306,B$14:C$44,2,FALSE)&amp;(9*A306+10))="","",
INDIRECT(VLOOKUP(B306,B$14:C$44,2,FALSE)&amp;(9*A306+10))))</f>
        <v/>
      </c>
      <c r="J306" s="43" t="str" cm="1">
        <f t="array" aca="1" ref="J306" ca="1">IF(F306="","",
IF(INDIRECT(VLOOKUP(B306,B$14:C$44,2,FALSE)&amp;(9*A306+11))="","",
INDIRECT(VLOOKUP(B306,B$14:C$44,2,FALSE)&amp;(9*A306+11))))</f>
        <v/>
      </c>
      <c r="K306" s="46" t="str" cm="1">
        <f t="array" aca="1" ref="K306" ca="1">IF(F306="","",
IF(AND(OR(F306="土",F306="日"),J306="●"),"指定",
IF(INDIRECT(VLOOKUP(B306,B$14:C$44,2,FALSE)&amp;(9*A306+12))="","",
INDIRECT(VLOOKUP(B306,B$14:C$44,2,FALSE)&amp;(9*A306+12)))))</f>
        <v/>
      </c>
      <c r="L306" s="42" t="str">
        <f t="shared" ca="1" si="88"/>
        <v/>
      </c>
      <c r="M306" s="60" t="str">
        <f t="shared" ca="1" si="89"/>
        <v/>
      </c>
      <c r="N306" s="1" t="str">
        <f t="shared" ca="1" si="86"/>
        <v/>
      </c>
      <c r="O306" s="1" t="str">
        <f t="shared" ca="1" si="87"/>
        <v/>
      </c>
      <c r="Q306" s="28" t="s">
        <v>24</v>
      </c>
      <c r="R306" s="28">
        <f ca="1">COUNTIFS(N:N,R302,O:O,S302,H:H,"●")+COUNTIFS(N:N,R302,O:O,S302,H:H,"〇")</f>
        <v>0</v>
      </c>
      <c r="S306" s="28">
        <f ca="1">COUNTIFS(N:N,R302,O:O,S302,J:J,"●",L:L,"&lt;&gt;"&amp;"緊急")</f>
        <v>0</v>
      </c>
      <c r="U306" s="69"/>
      <c r="V306" s="3" t="s">
        <v>38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5"/>
      <c r="BB306" s="3">
        <f ca="1">R306</f>
        <v>0</v>
      </c>
      <c r="BC306" s="71"/>
      <c r="BD306" s="73"/>
      <c r="BE306" s="99"/>
      <c r="BF306" s="84"/>
      <c r="BG306" s="82"/>
    </row>
    <row r="307" spans="1:59" ht="20.25" customHeight="1" thickTop="1" x14ac:dyDescent="0.4">
      <c r="A307" s="1">
        <f t="shared" si="90"/>
        <v>10</v>
      </c>
      <c r="B307" s="1">
        <f t="shared" si="91"/>
        <v>15</v>
      </c>
      <c r="E307" s="39" t="str" cm="1">
        <f t="array" aca="1" ref="E307" ca="1">IF(INDIRECT(VLOOKUP(B307,B$14:C$44,2,FALSE)&amp;(9*A307+6))="","",
INDIRECT(VLOOKUP(B307,B$14:C$44,2,FALSE)&amp;(9*A307+6)))</f>
        <v/>
      </c>
      <c r="F307" s="39" t="str">
        <f t="shared" ca="1" si="85"/>
        <v/>
      </c>
      <c r="G307" s="48" t="str" cm="1">
        <f t="array" aca="1" ref="G307" ca="1">IF(F307="","",
IF(INDIRECT(VLOOKUP(B307,B$14:C$44,2,FALSE)&amp;(9*A307+8))="","",
INDIRECT(VLOOKUP(B307,B$14:C$44,2,FALSE)&amp;(9*A307+8))))</f>
        <v/>
      </c>
      <c r="H307" s="48" t="str" cm="1">
        <f t="array" aca="1" ref="H307" ca="1">IF(F307="","",
IF(INDIRECT(VLOOKUP(B307,B$14:C$44,2,FALSE)&amp;(9*A307+9))="","",
INDIRECT(VLOOKUP(B307,B$14:C$44,2,FALSE)&amp;(9*A307+9))))</f>
        <v/>
      </c>
      <c r="I307" s="43" t="str" cm="1">
        <f t="array" aca="1" ref="I307" ca="1">IF(F307="","",
IF(INDIRECT(VLOOKUP(B307,B$14:C$44,2,FALSE)&amp;(9*A307+10))="","",
INDIRECT(VLOOKUP(B307,B$14:C$44,2,FALSE)&amp;(9*A307+10))))</f>
        <v/>
      </c>
      <c r="J307" s="43" t="str" cm="1">
        <f t="array" aca="1" ref="J307" ca="1">IF(F307="","",
IF(INDIRECT(VLOOKUP(B307,B$14:C$44,2,FALSE)&amp;(9*A307+11))="","",
INDIRECT(VLOOKUP(B307,B$14:C$44,2,FALSE)&amp;(9*A307+11))))</f>
        <v/>
      </c>
      <c r="K307" s="46" t="str" cm="1">
        <f t="array" aca="1" ref="K307" ca="1">IF(F307="","",
IF(AND(OR(F307="土",F307="日"),J307="●"),"指定",
IF(INDIRECT(VLOOKUP(B307,B$14:C$44,2,FALSE)&amp;(9*A307+12))="","",
INDIRECT(VLOOKUP(B307,B$14:C$44,2,FALSE)&amp;(9*A307+12)))))</f>
        <v/>
      </c>
      <c r="L307" s="42" t="str">
        <f t="shared" ca="1" si="88"/>
        <v/>
      </c>
      <c r="M307" s="60" t="str">
        <f t="shared" ca="1" si="89"/>
        <v/>
      </c>
      <c r="N307" s="1" t="str">
        <f t="shared" ca="1" si="86"/>
        <v/>
      </c>
      <c r="O307" s="1" t="str">
        <f t="shared" ca="1" si="87"/>
        <v/>
      </c>
      <c r="Q307" s="28" t="s">
        <v>3</v>
      </c>
      <c r="R307" s="30" t="str">
        <f ca="1">IF(AND(R305=0,R306=0),"対象外",
IF(R304=0,"対象外",
IF(AND(R304/R305&lt;0.285,R306&gt;=R304),"〇",
IF(R306/R305&gt;=0.285,"〇",
"×"))))</f>
        <v>対象外</v>
      </c>
      <c r="S307" s="30" t="str">
        <f ca="1">IF(AND(S305=0,S306=0),"対象外",
IF(S304=0,"対象外",
IF(AND(S304/S305&lt;0.285,S306&gt;=S304),"〇",
IF(S306/S305&gt;=0.285,"〇",
"×"))))</f>
        <v>対象外</v>
      </c>
      <c r="U307" s="68" t="s">
        <v>16</v>
      </c>
      <c r="V307" s="4" t="s">
        <v>36</v>
      </c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52">
        <f ca="1">S305</f>
        <v>0</v>
      </c>
      <c r="BC307" s="70">
        <f ca="1">IFERROR(S306/S305,0)</f>
        <v>0</v>
      </c>
      <c r="BD307" s="72" t="str">
        <f ca="1">S307</f>
        <v>対象外</v>
      </c>
      <c r="BE307" s="100" t="str">
        <f ca="1">S309</f>
        <v>対象外</v>
      </c>
      <c r="BF307" s="85" t="str">
        <f ca="1">S308</f>
        <v>－</v>
      </c>
      <c r="BG307" s="74" t="s">
        <v>39</v>
      </c>
    </row>
    <row r="308" spans="1:59" ht="20.25" customHeight="1" thickBot="1" x14ac:dyDescent="0.45">
      <c r="A308" s="1">
        <f t="shared" si="90"/>
        <v>10</v>
      </c>
      <c r="B308" s="1">
        <f t="shared" si="91"/>
        <v>16</v>
      </c>
      <c r="E308" s="39" t="str" cm="1">
        <f t="array" aca="1" ref="E308" ca="1">IF(INDIRECT(VLOOKUP(B308,B$14:C$44,2,FALSE)&amp;(9*A308+6))="","",
INDIRECT(VLOOKUP(B308,B$14:C$44,2,FALSE)&amp;(9*A308+6)))</f>
        <v/>
      </c>
      <c r="F308" s="39" t="str">
        <f t="shared" ca="1" si="85"/>
        <v/>
      </c>
      <c r="G308" s="48" t="str" cm="1">
        <f t="array" aca="1" ref="G308" ca="1">IF(F308="","",
IF(INDIRECT(VLOOKUP(B308,B$14:C$44,2,FALSE)&amp;(9*A308+8))="","",
INDIRECT(VLOOKUP(B308,B$14:C$44,2,FALSE)&amp;(9*A308+8))))</f>
        <v/>
      </c>
      <c r="H308" s="48" t="str" cm="1">
        <f t="array" aca="1" ref="H308" ca="1">IF(F308="","",
IF(INDIRECT(VLOOKUP(B308,B$14:C$44,2,FALSE)&amp;(9*A308+9))="","",
INDIRECT(VLOOKUP(B308,B$14:C$44,2,FALSE)&amp;(9*A308+9))))</f>
        <v/>
      </c>
      <c r="I308" s="43" t="str" cm="1">
        <f t="array" aca="1" ref="I308" ca="1">IF(F308="","",
IF(INDIRECT(VLOOKUP(B308,B$14:C$44,2,FALSE)&amp;(9*A308+10))="","",
INDIRECT(VLOOKUP(B308,B$14:C$44,2,FALSE)&amp;(9*A308+10))))</f>
        <v/>
      </c>
      <c r="J308" s="43" t="str" cm="1">
        <f t="array" aca="1" ref="J308" ca="1">IF(F308="","",
IF(INDIRECT(VLOOKUP(B308,B$14:C$44,2,FALSE)&amp;(9*A308+11))="","",
INDIRECT(VLOOKUP(B308,B$14:C$44,2,FALSE)&amp;(9*A308+11))))</f>
        <v/>
      </c>
      <c r="K308" s="46" t="str" cm="1">
        <f t="array" aca="1" ref="K308" ca="1">IF(F308="","",
IF(AND(OR(F308="土",F308="日"),J308="●"),"指定",
IF(INDIRECT(VLOOKUP(B308,B$14:C$44,2,FALSE)&amp;(9*A308+12))="","",
INDIRECT(VLOOKUP(B308,B$14:C$44,2,FALSE)&amp;(9*A308+12)))))</f>
        <v/>
      </c>
      <c r="L308" s="42" t="str">
        <f t="shared" ca="1" si="88"/>
        <v/>
      </c>
      <c r="M308" s="60" t="str">
        <f t="shared" ca="1" si="89"/>
        <v/>
      </c>
      <c r="N308" s="1" t="str">
        <f t="shared" ca="1" si="86"/>
        <v/>
      </c>
      <c r="O308" s="1" t="str">
        <f t="shared" ca="1" si="87"/>
        <v/>
      </c>
      <c r="Q308" s="28" t="s">
        <v>40</v>
      </c>
      <c r="R308" s="30"/>
      <c r="S308" s="30" t="str">
        <f ca="1">IF(S307="対象外","－",
IF(S307="×","×",
IF(COUNTIFS(N:N,R302,O:O,S302,F:F,"土",I:I,"〇")+COUNTIFS(N:N,R302,O:O,S302,F:F,"日",I:I,"〇")=COUNTIFS(N:N,R302,O:O,S302,F:F,"土",I:I,"〇",J:J,"●",K:K,"&lt;&gt;"&amp;"事前")+COUNTIFS(N:N,R302,O:O,S302,F:F,"日",I:I,"〇",J:J,"●",K:K,"&lt;&gt;"&amp;"事前")+COUNTIFS(N:N,R302,O:O,S302,F:F,"土",I:I,"〇",J:J,"",K:K,"事前",M:M,"適")+COUNTIFS(N:N,R302,O:O,S302,F:F,"日",I:I,"〇",J:J,"",K:K,"事前",M:M,"適"),"〇",
"×")))</f>
        <v>－</v>
      </c>
      <c r="U308" s="69"/>
      <c r="V308" s="3" t="s">
        <v>38</v>
      </c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5"/>
      <c r="BB308" s="3">
        <f ca="1">S306</f>
        <v>0</v>
      </c>
      <c r="BC308" s="71"/>
      <c r="BD308" s="73"/>
      <c r="BE308" s="101"/>
      <c r="BF308" s="86"/>
      <c r="BG308" s="75"/>
    </row>
    <row r="309" spans="1:59" ht="42" customHeight="1" thickTop="1" thickBot="1" x14ac:dyDescent="0.45">
      <c r="A309" s="1">
        <f t="shared" si="90"/>
        <v>10</v>
      </c>
      <c r="B309" s="1">
        <f t="shared" si="91"/>
        <v>17</v>
      </c>
      <c r="E309" s="39" t="str" cm="1">
        <f t="array" aca="1" ref="E309" ca="1">IF(INDIRECT(VLOOKUP(B309,B$14:C$44,2,FALSE)&amp;(9*A309+6))="","",
INDIRECT(VLOOKUP(B309,B$14:C$44,2,FALSE)&amp;(9*A309+6)))</f>
        <v/>
      </c>
      <c r="F309" s="39" t="str">
        <f t="shared" ca="1" si="85"/>
        <v/>
      </c>
      <c r="G309" s="48" t="str" cm="1">
        <f t="array" aca="1" ref="G309" ca="1">IF(F309="","",
IF(INDIRECT(VLOOKUP(B309,B$14:C$44,2,FALSE)&amp;(9*A309+8))="","",
INDIRECT(VLOOKUP(B309,B$14:C$44,2,FALSE)&amp;(9*A309+8))))</f>
        <v/>
      </c>
      <c r="H309" s="48" t="str" cm="1">
        <f t="array" aca="1" ref="H309" ca="1">IF(F309="","",
IF(INDIRECT(VLOOKUP(B309,B$14:C$44,2,FALSE)&amp;(9*A309+9))="","",
INDIRECT(VLOOKUP(B309,B$14:C$44,2,FALSE)&amp;(9*A309+9))))</f>
        <v/>
      </c>
      <c r="I309" s="43" t="str" cm="1">
        <f t="array" aca="1" ref="I309" ca="1">IF(F309="","",
IF(INDIRECT(VLOOKUP(B309,B$14:C$44,2,FALSE)&amp;(9*A309+10))="","",
INDIRECT(VLOOKUP(B309,B$14:C$44,2,FALSE)&amp;(9*A309+10))))</f>
        <v/>
      </c>
      <c r="J309" s="43" t="str" cm="1">
        <f t="array" aca="1" ref="J309" ca="1">IF(F309="","",
IF(INDIRECT(VLOOKUP(B309,B$14:C$44,2,FALSE)&amp;(9*A309+11))="","",
INDIRECT(VLOOKUP(B309,B$14:C$44,2,FALSE)&amp;(9*A309+11))))</f>
        <v/>
      </c>
      <c r="K309" s="46" t="str" cm="1">
        <f t="array" aca="1" ref="K309" ca="1">IF(F309="","",
IF(AND(OR(F309="土",F309="日"),J309="●"),"指定",
IF(INDIRECT(VLOOKUP(B309,B$14:C$44,2,FALSE)&amp;(9*A309+12))="","",
INDIRECT(VLOOKUP(B309,B$14:C$44,2,FALSE)&amp;(9*A309+12)))))</f>
        <v/>
      </c>
      <c r="L309" s="42" t="str">
        <f t="shared" ca="1" si="88"/>
        <v/>
      </c>
      <c r="M309" s="60" t="str">
        <f t="shared" ca="1" si="89"/>
        <v/>
      </c>
      <c r="N309" s="1" t="str">
        <f t="shared" ca="1" si="86"/>
        <v/>
      </c>
      <c r="O309" s="1" t="str">
        <f t="shared" ca="1" si="87"/>
        <v/>
      </c>
      <c r="Q309" s="31" t="s">
        <v>41</v>
      </c>
      <c r="S309" s="51" t="str">
        <f ca="1">IF(S307="対象外","対象外",S308)</f>
        <v>対象外</v>
      </c>
      <c r="U309" s="13" t="s">
        <v>25</v>
      </c>
      <c r="V309" s="10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32"/>
      <c r="BB309" s="14"/>
      <c r="BC309" s="15"/>
      <c r="BD309" s="15"/>
      <c r="BE309" s="15"/>
      <c r="BF309" s="16"/>
      <c r="BG309" s="53" t="s">
        <v>42</v>
      </c>
    </row>
    <row r="310" spans="1:59" ht="20.25" customHeight="1" x14ac:dyDescent="0.4">
      <c r="A310" s="1">
        <f t="shared" si="90"/>
        <v>10</v>
      </c>
      <c r="B310" s="1">
        <f t="shared" si="91"/>
        <v>18</v>
      </c>
      <c r="E310" s="39" t="str" cm="1">
        <f t="array" aca="1" ref="E310" ca="1">IF(INDIRECT(VLOOKUP(B310,B$14:C$44,2,FALSE)&amp;(9*A310+6))="","",
INDIRECT(VLOOKUP(B310,B$14:C$44,2,FALSE)&amp;(9*A310+6)))</f>
        <v/>
      </c>
      <c r="F310" s="39" t="str">
        <f t="shared" ca="1" si="85"/>
        <v/>
      </c>
      <c r="G310" s="48" t="str" cm="1">
        <f t="array" aca="1" ref="G310" ca="1">IF(F310="","",
IF(INDIRECT(VLOOKUP(B310,B$14:C$44,2,FALSE)&amp;(9*A310+8))="","",
INDIRECT(VLOOKUP(B310,B$14:C$44,2,FALSE)&amp;(9*A310+8))))</f>
        <v/>
      </c>
      <c r="H310" s="48" t="str" cm="1">
        <f t="array" aca="1" ref="H310" ca="1">IF(F310="","",
IF(INDIRECT(VLOOKUP(B310,B$14:C$44,2,FALSE)&amp;(9*A310+9))="","",
INDIRECT(VLOOKUP(B310,B$14:C$44,2,FALSE)&amp;(9*A310+9))))</f>
        <v/>
      </c>
      <c r="I310" s="43" t="str" cm="1">
        <f t="array" aca="1" ref="I310" ca="1">IF(F310="","",
IF(INDIRECT(VLOOKUP(B310,B$14:C$44,2,FALSE)&amp;(9*A310+10))="","",
INDIRECT(VLOOKUP(B310,B$14:C$44,2,FALSE)&amp;(9*A310+10))))</f>
        <v/>
      </c>
      <c r="J310" s="43" t="str" cm="1">
        <f t="array" aca="1" ref="J310" ca="1">IF(F310="","",
IF(INDIRECT(VLOOKUP(B310,B$14:C$44,2,FALSE)&amp;(9*A310+11))="","",
INDIRECT(VLOOKUP(B310,B$14:C$44,2,FALSE)&amp;(9*A310+11))))</f>
        <v/>
      </c>
      <c r="K310" s="46" t="str" cm="1">
        <f t="array" aca="1" ref="K310" ca="1">IF(F310="","",
IF(AND(OR(F310="土",F310="日"),J310="●"),"指定",
IF(INDIRECT(VLOOKUP(B310,B$14:C$44,2,FALSE)&amp;(9*A310+12))="","",
INDIRECT(VLOOKUP(B310,B$14:C$44,2,FALSE)&amp;(9*A310+12)))))</f>
        <v/>
      </c>
      <c r="L310" s="42" t="str">
        <f t="shared" ca="1" si="88"/>
        <v/>
      </c>
      <c r="M310" s="60" t="str">
        <f t="shared" ca="1" si="89"/>
        <v/>
      </c>
      <c r="N310" s="1" t="str">
        <f t="shared" ca="1" si="86"/>
        <v/>
      </c>
      <c r="O310" s="1" t="str">
        <f t="shared" ca="1" si="87"/>
        <v/>
      </c>
    </row>
    <row r="311" spans="1:59" ht="20.25" customHeight="1" thickBot="1" x14ac:dyDescent="0.45">
      <c r="A311" s="1">
        <f t="shared" si="90"/>
        <v>10</v>
      </c>
      <c r="B311" s="1">
        <f t="shared" si="91"/>
        <v>19</v>
      </c>
      <c r="E311" s="39" t="str" cm="1">
        <f t="array" aca="1" ref="E311" ca="1">IF(INDIRECT(VLOOKUP(B311,B$14:C$44,2,FALSE)&amp;(9*A311+6))="","",
INDIRECT(VLOOKUP(B311,B$14:C$44,2,FALSE)&amp;(9*A311+6)))</f>
        <v/>
      </c>
      <c r="F311" s="39" t="str">
        <f t="shared" ca="1" si="85"/>
        <v/>
      </c>
      <c r="G311" s="48" t="str" cm="1">
        <f t="array" aca="1" ref="G311" ca="1">IF(F311="","",
IF(INDIRECT(VLOOKUP(B311,B$14:C$44,2,FALSE)&amp;(9*A311+8))="","",
INDIRECT(VLOOKUP(B311,B$14:C$44,2,FALSE)&amp;(9*A311+8))))</f>
        <v/>
      </c>
      <c r="H311" s="48" t="str" cm="1">
        <f t="array" aca="1" ref="H311" ca="1">IF(F311="","",
IF(INDIRECT(VLOOKUP(B311,B$14:C$44,2,FALSE)&amp;(9*A311+9))="","",
INDIRECT(VLOOKUP(B311,B$14:C$44,2,FALSE)&amp;(9*A311+9))))</f>
        <v/>
      </c>
      <c r="I311" s="43" t="str" cm="1">
        <f t="array" aca="1" ref="I311" ca="1">IF(F311="","",
IF(INDIRECT(VLOOKUP(B311,B$14:C$44,2,FALSE)&amp;(9*A311+10))="","",
INDIRECT(VLOOKUP(B311,B$14:C$44,2,FALSE)&amp;(9*A311+10))))</f>
        <v/>
      </c>
      <c r="J311" s="43" t="str" cm="1">
        <f t="array" aca="1" ref="J311" ca="1">IF(F311="","",
IF(INDIRECT(VLOOKUP(B311,B$14:C$44,2,FALSE)&amp;(9*A311+11))="","",
INDIRECT(VLOOKUP(B311,B$14:C$44,2,FALSE)&amp;(9*A311+11))))</f>
        <v/>
      </c>
      <c r="K311" s="46" t="str" cm="1">
        <f t="array" aca="1" ref="K311" ca="1">IF(F311="","",
IF(AND(OR(F311="土",F311="日"),J311="●"),"指定",
IF(INDIRECT(VLOOKUP(B311,B$14:C$44,2,FALSE)&amp;(9*A311+12))="","",
INDIRECT(VLOOKUP(B311,B$14:C$44,2,FALSE)&amp;(9*A311+12)))))</f>
        <v/>
      </c>
      <c r="L311" s="42" t="str">
        <f t="shared" ca="1" si="88"/>
        <v/>
      </c>
      <c r="M311" s="60" t="str">
        <f t="shared" ca="1" si="89"/>
        <v/>
      </c>
      <c r="N311" s="1" t="str">
        <f t="shared" ca="1" si="86"/>
        <v/>
      </c>
      <c r="O311" s="1" t="str">
        <f t="shared" ca="1" si="87"/>
        <v/>
      </c>
      <c r="Q311" s="28" t="s">
        <v>30</v>
      </c>
      <c r="R311" s="28" t="str">
        <f>IF(R302="","",
IF(S311=1,R302+1,R302))</f>
        <v/>
      </c>
      <c r="S311" s="51" t="str">
        <f>IF(S302="","",
IF(S302=12,1,S302+1))</f>
        <v/>
      </c>
      <c r="U311" s="38" t="str">
        <f>IF(R311="","",
DATE(R311,S311,1))</f>
        <v/>
      </c>
      <c r="W311" s="2"/>
    </row>
    <row r="312" spans="1:59" ht="20.25" customHeight="1" x14ac:dyDescent="0.4">
      <c r="A312" s="1">
        <f t="shared" si="90"/>
        <v>10</v>
      </c>
      <c r="B312" s="1">
        <f t="shared" si="91"/>
        <v>20</v>
      </c>
      <c r="E312" s="39" t="str" cm="1">
        <f t="array" aca="1" ref="E312" ca="1">IF(INDIRECT(VLOOKUP(B312,B$14:C$44,2,FALSE)&amp;(9*A312+6))="","",
INDIRECT(VLOOKUP(B312,B$14:C$44,2,FALSE)&amp;(9*A312+6)))</f>
        <v/>
      </c>
      <c r="F312" s="39" t="str">
        <f t="shared" ca="1" si="85"/>
        <v/>
      </c>
      <c r="G312" s="48" t="str" cm="1">
        <f t="array" aca="1" ref="G312" ca="1">IF(F312="","",
IF(INDIRECT(VLOOKUP(B312,B$14:C$44,2,FALSE)&amp;(9*A312+8))="","",
INDIRECT(VLOOKUP(B312,B$14:C$44,2,FALSE)&amp;(9*A312+8))))</f>
        <v/>
      </c>
      <c r="H312" s="48" t="str" cm="1">
        <f t="array" aca="1" ref="H312" ca="1">IF(F312="","",
IF(INDIRECT(VLOOKUP(B312,B$14:C$44,2,FALSE)&amp;(9*A312+9))="","",
INDIRECT(VLOOKUP(B312,B$14:C$44,2,FALSE)&amp;(9*A312+9))))</f>
        <v/>
      </c>
      <c r="I312" s="43" t="str" cm="1">
        <f t="array" aca="1" ref="I312" ca="1">IF(F312="","",
IF(INDIRECT(VLOOKUP(B312,B$14:C$44,2,FALSE)&amp;(9*A312+10))="","",
INDIRECT(VLOOKUP(B312,B$14:C$44,2,FALSE)&amp;(9*A312+10))))</f>
        <v/>
      </c>
      <c r="J312" s="43" t="str" cm="1">
        <f t="array" aca="1" ref="J312" ca="1">IF(F312="","",
IF(INDIRECT(VLOOKUP(B312,B$14:C$44,2,FALSE)&amp;(9*A312+11))="","",
INDIRECT(VLOOKUP(B312,B$14:C$44,2,FALSE)&amp;(9*A312+11))))</f>
        <v/>
      </c>
      <c r="K312" s="46" t="str" cm="1">
        <f t="array" aca="1" ref="K312" ca="1">IF(F312="","",
IF(AND(OR(F312="土",F312="日"),J312="●"),"指定",
IF(INDIRECT(VLOOKUP(B312,B$14:C$44,2,FALSE)&amp;(9*A312+12))="","",
INDIRECT(VLOOKUP(B312,B$14:C$44,2,FALSE)&amp;(9*A312+12)))))</f>
        <v/>
      </c>
      <c r="L312" s="42" t="str">
        <f t="shared" ca="1" si="88"/>
        <v/>
      </c>
      <c r="M312" s="60" t="str">
        <f t="shared" ca="1" si="89"/>
        <v/>
      </c>
      <c r="N312" s="1" t="str">
        <f t="shared" ca="1" si="86"/>
        <v/>
      </c>
      <c r="O312" s="1" t="str">
        <f t="shared" ca="1" si="87"/>
        <v/>
      </c>
      <c r="U312" s="87"/>
      <c r="V312" s="88"/>
      <c r="W312" s="6" t="str">
        <f>IF($R311="","",DATE($R311,$S311,1))</f>
        <v/>
      </c>
      <c r="X312" s="6" t="str">
        <f>IF($R311="","",DATE($R311,$S311,2))</f>
        <v/>
      </c>
      <c r="Y312" s="6" t="str">
        <f>IF($R311="","",DATE($R311,$S311,3))</f>
        <v/>
      </c>
      <c r="Z312" s="6" t="str">
        <f>IF($R311="","",DATE($R311,$S311,4))</f>
        <v/>
      </c>
      <c r="AA312" s="6" t="str">
        <f>IF($R311="","",DATE($R311,$S311,5))</f>
        <v/>
      </c>
      <c r="AB312" s="6" t="str">
        <f>IF($R311="","",DATE($R311,$S311,6))</f>
        <v/>
      </c>
      <c r="AC312" s="6" t="str">
        <f>IF($R311="","",DATE($R311,$S311,7))</f>
        <v/>
      </c>
      <c r="AD312" s="6" t="str">
        <f>IF($R311="","",DATE($R311,$S311,8))</f>
        <v/>
      </c>
      <c r="AE312" s="6" t="str">
        <f>IF($R311="","",DATE($R311,$S311,9))</f>
        <v/>
      </c>
      <c r="AF312" s="6" t="str">
        <f>IF($R311="","",DATE($R311,$S311,10))</f>
        <v/>
      </c>
      <c r="AG312" s="6" t="str">
        <f>IF($R311="","",DATE($R311,$S311,11))</f>
        <v/>
      </c>
      <c r="AH312" s="6" t="str">
        <f>IF($R311="","",DATE($R311,$S311,12))</f>
        <v/>
      </c>
      <c r="AI312" s="6" t="str">
        <f>IF($R311="","",DATE($R311,$S311,13))</f>
        <v/>
      </c>
      <c r="AJ312" s="6" t="str">
        <f>IF($R311="","",DATE($R311,$S311,14))</f>
        <v/>
      </c>
      <c r="AK312" s="6" t="str">
        <f>IF($R311="","",DATE($R311,$S311,15))</f>
        <v/>
      </c>
      <c r="AL312" s="6" t="str">
        <f>IF($R311="","",DATE($R311,$S311,16))</f>
        <v/>
      </c>
      <c r="AM312" s="6" t="str">
        <f>IF($R311="","",DATE($R311,$S311,17))</f>
        <v/>
      </c>
      <c r="AN312" s="6" t="str">
        <f>IF($R311="","",DATE($R311,$S311,18))</f>
        <v/>
      </c>
      <c r="AO312" s="6" t="str">
        <f>IF($R311="","",DATE($R311,$S311,19))</f>
        <v/>
      </c>
      <c r="AP312" s="6" t="str">
        <f>IF($R311="","",DATE($R311,$S311,20))</f>
        <v/>
      </c>
      <c r="AQ312" s="6" t="str">
        <f>IF($R311="","",DATE($R311,$S311,21))</f>
        <v/>
      </c>
      <c r="AR312" s="6" t="str">
        <f>IF($R311="","",DATE($R311,$S311,22))</f>
        <v/>
      </c>
      <c r="AS312" s="6" t="str">
        <f>IF($R311="","",DATE($R311,$S311,23))</f>
        <v/>
      </c>
      <c r="AT312" s="6" t="str">
        <f>IF($R311="","",DATE($R311,$S311,24))</f>
        <v/>
      </c>
      <c r="AU312" s="6" t="str">
        <f>IF($R311="","",DATE($R311,$S311,25))</f>
        <v/>
      </c>
      <c r="AV312" s="6" t="str">
        <f>IF($R311="","",DATE($R311,$S311,26))</f>
        <v/>
      </c>
      <c r="AW312" s="6" t="str">
        <f>IF($R311="","",DATE($R311,$S311,27))</f>
        <v/>
      </c>
      <c r="AX312" s="6" t="str">
        <f>IF($R311="","",DATE($R311,$S311,28))</f>
        <v/>
      </c>
      <c r="AY312" s="6" t="str">
        <f>IF($R311="","",IF(MONTH(DATE($R311,$S311,29))=$S311,DATE($R311,$S311,29),""))</f>
        <v/>
      </c>
      <c r="AZ312" s="6" t="str">
        <f>IF($R311="","",IF(MONTH(DATE($R311,$S311,30))=$S311,DATE($R311,$S311,30),""))</f>
        <v/>
      </c>
      <c r="BA312" s="6" t="str">
        <f>IF($R311="","",IF(MONTH(DATE($R311,$S311,31))=$S311,DATE($R311,$S311,31),""))</f>
        <v/>
      </c>
      <c r="BB312" s="91" t="s">
        <v>19</v>
      </c>
      <c r="BC312" s="91" t="s">
        <v>31</v>
      </c>
      <c r="BD312" s="93" t="s">
        <v>32</v>
      </c>
      <c r="BE312" s="96" t="s">
        <v>33</v>
      </c>
      <c r="BF312" s="94" t="s">
        <v>34</v>
      </c>
      <c r="BG312" s="76" t="s">
        <v>25</v>
      </c>
    </row>
    <row r="313" spans="1:59" ht="20.25" customHeight="1" thickBot="1" x14ac:dyDescent="0.45">
      <c r="A313" s="1">
        <f t="shared" si="90"/>
        <v>10</v>
      </c>
      <c r="B313" s="1">
        <f t="shared" si="91"/>
        <v>21</v>
      </c>
      <c r="E313" s="39" t="str" cm="1">
        <f t="array" aca="1" ref="E313" ca="1">IF(INDIRECT(VLOOKUP(B313,B$14:C$44,2,FALSE)&amp;(9*A313+6))="","",
INDIRECT(VLOOKUP(B313,B$14:C$44,2,FALSE)&amp;(9*A313+6)))</f>
        <v/>
      </c>
      <c r="F313" s="39" t="str">
        <f t="shared" ca="1" si="85"/>
        <v/>
      </c>
      <c r="G313" s="48" t="str" cm="1">
        <f t="array" aca="1" ref="G313" ca="1">IF(F313="","",
IF(INDIRECT(VLOOKUP(B313,B$14:C$44,2,FALSE)&amp;(9*A313+8))="","",
INDIRECT(VLOOKUP(B313,B$14:C$44,2,FALSE)&amp;(9*A313+8))))</f>
        <v/>
      </c>
      <c r="H313" s="48" t="str" cm="1">
        <f t="array" aca="1" ref="H313" ca="1">IF(F313="","",
IF(INDIRECT(VLOOKUP(B313,B$14:C$44,2,FALSE)&amp;(9*A313+9))="","",
INDIRECT(VLOOKUP(B313,B$14:C$44,2,FALSE)&amp;(9*A313+9))))</f>
        <v/>
      </c>
      <c r="I313" s="43" t="str" cm="1">
        <f t="array" aca="1" ref="I313" ca="1">IF(F313="","",
IF(INDIRECT(VLOOKUP(B313,B$14:C$44,2,FALSE)&amp;(9*A313+10))="","",
INDIRECT(VLOOKUP(B313,B$14:C$44,2,FALSE)&amp;(9*A313+10))))</f>
        <v/>
      </c>
      <c r="J313" s="43" t="str" cm="1">
        <f t="array" aca="1" ref="J313" ca="1">IF(F313="","",
IF(INDIRECT(VLOOKUP(B313,B$14:C$44,2,FALSE)&amp;(9*A313+11))="","",
INDIRECT(VLOOKUP(B313,B$14:C$44,2,FALSE)&amp;(9*A313+11))))</f>
        <v/>
      </c>
      <c r="K313" s="46" t="str" cm="1">
        <f t="array" aca="1" ref="K313" ca="1">IF(F313="","",
IF(AND(OR(F313="土",F313="日"),J313="●"),"指定",
IF(INDIRECT(VLOOKUP(B313,B$14:C$44,2,FALSE)&amp;(9*A313+12))="","",
INDIRECT(VLOOKUP(B313,B$14:C$44,2,FALSE)&amp;(9*A313+12)))))</f>
        <v/>
      </c>
      <c r="L313" s="42" t="str">
        <f t="shared" ca="1" si="88"/>
        <v/>
      </c>
      <c r="M313" s="60" t="str">
        <f t="shared" ca="1" si="89"/>
        <v/>
      </c>
      <c r="N313" s="1" t="str">
        <f t="shared" ca="1" si="86"/>
        <v/>
      </c>
      <c r="O313" s="1" t="str">
        <f t="shared" ca="1" si="87"/>
        <v/>
      </c>
      <c r="Q313" s="28" t="s">
        <v>35</v>
      </c>
      <c r="R313" s="28">
        <f ca="1">COUNTIFS(N:N,R311,O:O,S311,F:F,"土",G:G,"〇")+COUNTIFS(N:N,R311,O:O,S311,F:F,"日",G:G,"〇")</f>
        <v>0</v>
      </c>
      <c r="S313" s="28">
        <f ca="1">COUNTIFS(N:N,R311,O:O,S311,F:F,"土",I:I,"〇",L:L,"&lt;&gt;"&amp;"緊急")+COUNTIFS(N:N,R311,O:O,S311,F:F,"日",I:I,"〇",L:L,"&lt;&gt;"&amp;"緊急")</f>
        <v>0</v>
      </c>
      <c r="U313" s="89"/>
      <c r="V313" s="90"/>
      <c r="W313" s="9" t="str">
        <f>IFERROR(IF(WEEKDAY(W312,1)=1,"日",IF(WEEKDAY(W312,1)=2,"月",IF(WEEKDAY(W312,1)=3,"火",IF(WEEKDAY(W312,1)=4,"水",IF(WEEKDAY(W312,1)=5,"木",IF(WEEKDAY(W312,1)=6,"金","土")))))),"")</f>
        <v/>
      </c>
      <c r="X313" s="9" t="str">
        <f t="shared" ref="X313:AD313" si="100">IFERROR(IF(WEEKDAY(X312,1)=1,"日",IF(WEEKDAY(X312,1)=2,"月",IF(WEEKDAY(X312,1)=3,"火",IF(WEEKDAY(X312,1)=4,"水",IF(WEEKDAY(X312,1)=5,"木",IF(WEEKDAY(X312,1)=6,"金","土")))))),"")</f>
        <v/>
      </c>
      <c r="Y313" s="9" t="str">
        <f t="shared" si="100"/>
        <v/>
      </c>
      <c r="Z313" s="9" t="str">
        <f t="shared" si="100"/>
        <v/>
      </c>
      <c r="AA313" s="9" t="str">
        <f t="shared" si="100"/>
        <v/>
      </c>
      <c r="AB313" s="9" t="str">
        <f t="shared" si="100"/>
        <v/>
      </c>
      <c r="AC313" s="9" t="str">
        <f t="shared" si="100"/>
        <v/>
      </c>
      <c r="AD313" s="9" t="str">
        <f t="shared" si="100"/>
        <v/>
      </c>
      <c r="AE313" s="9" t="str">
        <f>IFERROR(IF(WEEKDAY(AE312,1)=1,"日",IF(WEEKDAY(AE312,1)=2,"月",IF(WEEKDAY(AE312,1)=3,"火",IF(WEEKDAY(AE312,1)=4,"水",IF(WEEKDAY(AE312,1)=5,"木",IF(WEEKDAY(AE312,1)=6,"金","土")))))),"")</f>
        <v/>
      </c>
      <c r="AF313" s="9" t="str">
        <f t="shared" ref="AF313:BA313" si="101">IFERROR(IF(WEEKDAY(AF312,1)=1,"日",IF(WEEKDAY(AF312,1)=2,"月",IF(WEEKDAY(AF312,1)=3,"火",IF(WEEKDAY(AF312,1)=4,"水",IF(WEEKDAY(AF312,1)=5,"木",IF(WEEKDAY(AF312,1)=6,"金","土")))))),"")</f>
        <v/>
      </c>
      <c r="AG313" s="9" t="str">
        <f t="shared" si="101"/>
        <v/>
      </c>
      <c r="AH313" s="9" t="str">
        <f t="shared" si="101"/>
        <v/>
      </c>
      <c r="AI313" s="9" t="str">
        <f t="shared" si="101"/>
        <v/>
      </c>
      <c r="AJ313" s="9" t="str">
        <f t="shared" si="101"/>
        <v/>
      </c>
      <c r="AK313" s="9" t="str">
        <f t="shared" si="101"/>
        <v/>
      </c>
      <c r="AL313" s="9" t="str">
        <f t="shared" si="101"/>
        <v/>
      </c>
      <c r="AM313" s="9" t="str">
        <f t="shared" si="101"/>
        <v/>
      </c>
      <c r="AN313" s="9" t="str">
        <f t="shared" si="101"/>
        <v/>
      </c>
      <c r="AO313" s="9" t="str">
        <f t="shared" si="101"/>
        <v/>
      </c>
      <c r="AP313" s="9" t="str">
        <f t="shared" si="101"/>
        <v/>
      </c>
      <c r="AQ313" s="9" t="str">
        <f t="shared" si="101"/>
        <v/>
      </c>
      <c r="AR313" s="9" t="str">
        <f t="shared" si="101"/>
        <v/>
      </c>
      <c r="AS313" s="9" t="str">
        <f t="shared" si="101"/>
        <v/>
      </c>
      <c r="AT313" s="9" t="str">
        <f t="shared" si="101"/>
        <v/>
      </c>
      <c r="AU313" s="9" t="str">
        <f t="shared" si="101"/>
        <v/>
      </c>
      <c r="AV313" s="9" t="str">
        <f t="shared" si="101"/>
        <v/>
      </c>
      <c r="AW313" s="9" t="str">
        <f t="shared" si="101"/>
        <v/>
      </c>
      <c r="AX313" s="9" t="str">
        <f t="shared" si="101"/>
        <v/>
      </c>
      <c r="AY313" s="9" t="str">
        <f t="shared" si="101"/>
        <v/>
      </c>
      <c r="AZ313" s="9" t="str">
        <f t="shared" si="101"/>
        <v/>
      </c>
      <c r="BA313" s="9" t="str">
        <f t="shared" si="101"/>
        <v/>
      </c>
      <c r="BB313" s="92"/>
      <c r="BC313" s="92"/>
      <c r="BD313" s="92"/>
      <c r="BE313" s="97"/>
      <c r="BF313" s="95"/>
      <c r="BG313" s="77"/>
    </row>
    <row r="314" spans="1:59" ht="20.25" customHeight="1" x14ac:dyDescent="0.4">
      <c r="A314" s="1">
        <f t="shared" si="90"/>
        <v>10</v>
      </c>
      <c r="B314" s="1">
        <f t="shared" si="91"/>
        <v>22</v>
      </c>
      <c r="E314" s="39" t="str" cm="1">
        <f t="array" aca="1" ref="E314" ca="1">IF(INDIRECT(VLOOKUP(B314,B$14:C$44,2,FALSE)&amp;(9*A314+6))="","",
INDIRECT(VLOOKUP(B314,B$14:C$44,2,FALSE)&amp;(9*A314+6)))</f>
        <v/>
      </c>
      <c r="F314" s="39" t="str">
        <f t="shared" ca="1" si="85"/>
        <v/>
      </c>
      <c r="G314" s="48" t="str" cm="1">
        <f t="array" aca="1" ref="G314" ca="1">IF(F314="","",
IF(INDIRECT(VLOOKUP(B314,B$14:C$44,2,FALSE)&amp;(9*A314+8))="","",
INDIRECT(VLOOKUP(B314,B$14:C$44,2,FALSE)&amp;(9*A314+8))))</f>
        <v/>
      </c>
      <c r="H314" s="48" t="str" cm="1">
        <f t="array" aca="1" ref="H314" ca="1">IF(F314="","",
IF(INDIRECT(VLOOKUP(B314,B$14:C$44,2,FALSE)&amp;(9*A314+9))="","",
INDIRECT(VLOOKUP(B314,B$14:C$44,2,FALSE)&amp;(9*A314+9))))</f>
        <v/>
      </c>
      <c r="I314" s="43" t="str" cm="1">
        <f t="array" aca="1" ref="I314" ca="1">IF(F314="","",
IF(INDIRECT(VLOOKUP(B314,B$14:C$44,2,FALSE)&amp;(9*A314+10))="","",
INDIRECT(VLOOKUP(B314,B$14:C$44,2,FALSE)&amp;(9*A314+10))))</f>
        <v/>
      </c>
      <c r="J314" s="43" t="str" cm="1">
        <f t="array" aca="1" ref="J314" ca="1">IF(F314="","",
IF(INDIRECT(VLOOKUP(B314,B$14:C$44,2,FALSE)&amp;(9*A314+11))="","",
INDIRECT(VLOOKUP(B314,B$14:C$44,2,FALSE)&amp;(9*A314+11))))</f>
        <v/>
      </c>
      <c r="K314" s="46" t="str" cm="1">
        <f t="array" aca="1" ref="K314" ca="1">IF(F314="","",
IF(AND(OR(F314="土",F314="日"),J314="●"),"指定",
IF(INDIRECT(VLOOKUP(B314,B$14:C$44,2,FALSE)&amp;(9*A314+12))="","",
INDIRECT(VLOOKUP(B314,B$14:C$44,2,FALSE)&amp;(9*A314+12)))))</f>
        <v/>
      </c>
      <c r="L314" s="42" t="str">
        <f t="shared" ca="1" si="88"/>
        <v/>
      </c>
      <c r="M314" s="60" t="str">
        <f t="shared" ca="1" si="89"/>
        <v/>
      </c>
      <c r="N314" s="1" t="str">
        <f t="shared" ca="1" si="86"/>
        <v/>
      </c>
      <c r="O314" s="1" t="str">
        <f t="shared" ca="1" si="87"/>
        <v/>
      </c>
      <c r="Q314" s="28" t="s">
        <v>23</v>
      </c>
      <c r="R314" s="54">
        <f ca="1">COUNTIFS(N:N,R311,O:O,S311,G:G,"〇")</f>
        <v>0</v>
      </c>
      <c r="S314" s="54">
        <f ca="1">COUNTIFS(N:N,R311,O:O,S311,I:I,"〇",L:L,"&lt;&gt;"&amp;"緊急")</f>
        <v>0</v>
      </c>
      <c r="U314" s="78" t="s">
        <v>15</v>
      </c>
      <c r="V314" s="8" t="s">
        <v>36</v>
      </c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6">
        <f ca="1">R314</f>
        <v>0</v>
      </c>
      <c r="BC314" s="79">
        <f ca="1">IFERROR(R315/R314,0)</f>
        <v>0</v>
      </c>
      <c r="BD314" s="80" t="str">
        <f ca="1">R316</f>
        <v>対象外</v>
      </c>
      <c r="BE314" s="98"/>
      <c r="BF314" s="83"/>
      <c r="BG314" s="81" t="s">
        <v>37</v>
      </c>
    </row>
    <row r="315" spans="1:59" ht="20.25" customHeight="1" thickBot="1" x14ac:dyDescent="0.45">
      <c r="A315" s="1">
        <f t="shared" si="90"/>
        <v>10</v>
      </c>
      <c r="B315" s="1">
        <f t="shared" si="91"/>
        <v>23</v>
      </c>
      <c r="E315" s="39" t="str" cm="1">
        <f t="array" aca="1" ref="E315" ca="1">IF(INDIRECT(VLOOKUP(B315,B$14:C$44,2,FALSE)&amp;(9*A315+6))="","",
INDIRECT(VLOOKUP(B315,B$14:C$44,2,FALSE)&amp;(9*A315+6)))</f>
        <v/>
      </c>
      <c r="F315" s="39" t="str">
        <f t="shared" ca="1" si="85"/>
        <v/>
      </c>
      <c r="G315" s="48" t="str" cm="1">
        <f t="array" aca="1" ref="G315" ca="1">IF(F315="","",
IF(INDIRECT(VLOOKUP(B315,B$14:C$44,2,FALSE)&amp;(9*A315+8))="","",
INDIRECT(VLOOKUP(B315,B$14:C$44,2,FALSE)&amp;(9*A315+8))))</f>
        <v/>
      </c>
      <c r="H315" s="48" t="str" cm="1">
        <f t="array" aca="1" ref="H315" ca="1">IF(F315="","",
IF(INDIRECT(VLOOKUP(B315,B$14:C$44,2,FALSE)&amp;(9*A315+9))="","",
INDIRECT(VLOOKUP(B315,B$14:C$44,2,FALSE)&amp;(9*A315+9))))</f>
        <v/>
      </c>
      <c r="I315" s="43" t="str" cm="1">
        <f t="array" aca="1" ref="I315" ca="1">IF(F315="","",
IF(INDIRECT(VLOOKUP(B315,B$14:C$44,2,FALSE)&amp;(9*A315+10))="","",
INDIRECT(VLOOKUP(B315,B$14:C$44,2,FALSE)&amp;(9*A315+10))))</f>
        <v/>
      </c>
      <c r="J315" s="43" t="str" cm="1">
        <f t="array" aca="1" ref="J315" ca="1">IF(F315="","",
IF(INDIRECT(VLOOKUP(B315,B$14:C$44,2,FALSE)&amp;(9*A315+11))="","",
INDIRECT(VLOOKUP(B315,B$14:C$44,2,FALSE)&amp;(9*A315+11))))</f>
        <v/>
      </c>
      <c r="K315" s="46" t="str" cm="1">
        <f t="array" aca="1" ref="K315" ca="1">IF(F315="","",
IF(AND(OR(F315="土",F315="日"),J315="●"),"指定",
IF(INDIRECT(VLOOKUP(B315,B$14:C$44,2,FALSE)&amp;(9*A315+12))="","",
INDIRECT(VLOOKUP(B315,B$14:C$44,2,FALSE)&amp;(9*A315+12)))))</f>
        <v/>
      </c>
      <c r="L315" s="42" t="str">
        <f t="shared" ca="1" si="88"/>
        <v/>
      </c>
      <c r="M315" s="60" t="str">
        <f t="shared" ca="1" si="89"/>
        <v/>
      </c>
      <c r="N315" s="1" t="str">
        <f t="shared" ca="1" si="86"/>
        <v/>
      </c>
      <c r="O315" s="1" t="str">
        <f t="shared" ca="1" si="87"/>
        <v/>
      </c>
      <c r="Q315" s="28" t="s">
        <v>24</v>
      </c>
      <c r="R315" s="28">
        <f ca="1">COUNTIFS(N:N,R311,O:O,S311,H:H,"●")+COUNTIFS(N:N,R311,O:O,S311,H:H,"〇")</f>
        <v>0</v>
      </c>
      <c r="S315" s="28">
        <f ca="1">COUNTIFS(N:N,R311,O:O,S311,J:J,"●",L:L,"&lt;&gt;"&amp;"緊急")</f>
        <v>0</v>
      </c>
      <c r="U315" s="69"/>
      <c r="V315" s="3" t="s">
        <v>38</v>
      </c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5"/>
      <c r="BB315" s="3">
        <f ca="1">R315</f>
        <v>0</v>
      </c>
      <c r="BC315" s="71"/>
      <c r="BD315" s="73"/>
      <c r="BE315" s="99"/>
      <c r="BF315" s="84"/>
      <c r="BG315" s="82"/>
    </row>
    <row r="316" spans="1:59" ht="20.25" customHeight="1" thickTop="1" x14ac:dyDescent="0.4">
      <c r="A316" s="1">
        <f t="shared" si="90"/>
        <v>10</v>
      </c>
      <c r="B316" s="1">
        <f t="shared" si="91"/>
        <v>24</v>
      </c>
      <c r="E316" s="39" t="str" cm="1">
        <f t="array" aca="1" ref="E316" ca="1">IF(INDIRECT(VLOOKUP(B316,B$14:C$44,2,FALSE)&amp;(9*A316+6))="","",
INDIRECT(VLOOKUP(B316,B$14:C$44,2,FALSE)&amp;(9*A316+6)))</f>
        <v/>
      </c>
      <c r="F316" s="39" t="str">
        <f t="shared" ca="1" si="85"/>
        <v/>
      </c>
      <c r="G316" s="48" t="str" cm="1">
        <f t="array" aca="1" ref="G316" ca="1">IF(F316="","",
IF(INDIRECT(VLOOKUP(B316,B$14:C$44,2,FALSE)&amp;(9*A316+8))="","",
INDIRECT(VLOOKUP(B316,B$14:C$44,2,FALSE)&amp;(9*A316+8))))</f>
        <v/>
      </c>
      <c r="H316" s="48" t="str" cm="1">
        <f t="array" aca="1" ref="H316" ca="1">IF(F316="","",
IF(INDIRECT(VLOOKUP(B316,B$14:C$44,2,FALSE)&amp;(9*A316+9))="","",
INDIRECT(VLOOKUP(B316,B$14:C$44,2,FALSE)&amp;(9*A316+9))))</f>
        <v/>
      </c>
      <c r="I316" s="43" t="str" cm="1">
        <f t="array" aca="1" ref="I316" ca="1">IF(F316="","",
IF(INDIRECT(VLOOKUP(B316,B$14:C$44,2,FALSE)&amp;(9*A316+10))="","",
INDIRECT(VLOOKUP(B316,B$14:C$44,2,FALSE)&amp;(9*A316+10))))</f>
        <v/>
      </c>
      <c r="J316" s="43" t="str" cm="1">
        <f t="array" aca="1" ref="J316" ca="1">IF(F316="","",
IF(INDIRECT(VLOOKUP(B316,B$14:C$44,2,FALSE)&amp;(9*A316+11))="","",
INDIRECT(VLOOKUP(B316,B$14:C$44,2,FALSE)&amp;(9*A316+11))))</f>
        <v/>
      </c>
      <c r="K316" s="46" t="str" cm="1">
        <f t="array" aca="1" ref="K316" ca="1">IF(F316="","",
IF(AND(OR(F316="土",F316="日"),J316="●"),"指定",
IF(INDIRECT(VLOOKUP(B316,B$14:C$44,2,FALSE)&amp;(9*A316+12))="","",
INDIRECT(VLOOKUP(B316,B$14:C$44,2,FALSE)&amp;(9*A316+12)))))</f>
        <v/>
      </c>
      <c r="L316" s="42" t="str">
        <f t="shared" ca="1" si="88"/>
        <v/>
      </c>
      <c r="M316" s="60" t="str">
        <f t="shared" ca="1" si="89"/>
        <v/>
      </c>
      <c r="N316" s="1" t="str">
        <f t="shared" ca="1" si="86"/>
        <v/>
      </c>
      <c r="O316" s="1" t="str">
        <f t="shared" ca="1" si="87"/>
        <v/>
      </c>
      <c r="Q316" s="28" t="s">
        <v>3</v>
      </c>
      <c r="R316" s="30" t="str">
        <f ca="1">IF(AND(R314=0,R315=0),"対象外",
IF(R313=0,"対象外",
IF(AND(R313/R314&lt;0.285,R315&gt;=R313),"〇",
IF(R315/R314&gt;=0.285,"〇",
"×"))))</f>
        <v>対象外</v>
      </c>
      <c r="S316" s="30" t="str">
        <f ca="1">IF(AND(S314=0,S315=0),"対象外",
IF(S313=0,"対象外",
IF(AND(S313/S314&lt;0.285,S315&gt;=S313),"〇",
IF(S315/S314&gt;=0.285,"〇",
"×"))))</f>
        <v>対象外</v>
      </c>
      <c r="U316" s="68" t="s">
        <v>16</v>
      </c>
      <c r="V316" s="4" t="s">
        <v>36</v>
      </c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52">
        <f ca="1">S314</f>
        <v>0</v>
      </c>
      <c r="BC316" s="70">
        <f ca="1">IFERROR(S315/S314,0)</f>
        <v>0</v>
      </c>
      <c r="BD316" s="72" t="str">
        <f ca="1">S316</f>
        <v>対象外</v>
      </c>
      <c r="BE316" s="100" t="str">
        <f ca="1">S318</f>
        <v>対象外</v>
      </c>
      <c r="BF316" s="85" t="str">
        <f ca="1">S317</f>
        <v>－</v>
      </c>
      <c r="BG316" s="74" t="s">
        <v>39</v>
      </c>
    </row>
    <row r="317" spans="1:59" ht="20.25" customHeight="1" thickBot="1" x14ac:dyDescent="0.45">
      <c r="A317" s="1">
        <f t="shared" si="90"/>
        <v>10</v>
      </c>
      <c r="B317" s="1">
        <f t="shared" si="91"/>
        <v>25</v>
      </c>
      <c r="E317" s="39" t="str" cm="1">
        <f t="array" aca="1" ref="E317" ca="1">IF(INDIRECT(VLOOKUP(B317,B$14:C$44,2,FALSE)&amp;(9*A317+6))="","",
INDIRECT(VLOOKUP(B317,B$14:C$44,2,FALSE)&amp;(9*A317+6)))</f>
        <v/>
      </c>
      <c r="F317" s="39" t="str">
        <f t="shared" ca="1" si="85"/>
        <v/>
      </c>
      <c r="G317" s="48" t="str" cm="1">
        <f t="array" aca="1" ref="G317" ca="1">IF(F317="","",
IF(INDIRECT(VLOOKUP(B317,B$14:C$44,2,FALSE)&amp;(9*A317+8))="","",
INDIRECT(VLOOKUP(B317,B$14:C$44,2,FALSE)&amp;(9*A317+8))))</f>
        <v/>
      </c>
      <c r="H317" s="48" t="str" cm="1">
        <f t="array" aca="1" ref="H317" ca="1">IF(F317="","",
IF(INDIRECT(VLOOKUP(B317,B$14:C$44,2,FALSE)&amp;(9*A317+9))="","",
INDIRECT(VLOOKUP(B317,B$14:C$44,2,FALSE)&amp;(9*A317+9))))</f>
        <v/>
      </c>
      <c r="I317" s="43" t="str" cm="1">
        <f t="array" aca="1" ref="I317" ca="1">IF(F317="","",
IF(INDIRECT(VLOOKUP(B317,B$14:C$44,2,FALSE)&amp;(9*A317+10))="","",
INDIRECT(VLOOKUP(B317,B$14:C$44,2,FALSE)&amp;(9*A317+10))))</f>
        <v/>
      </c>
      <c r="J317" s="43" t="str" cm="1">
        <f t="array" aca="1" ref="J317" ca="1">IF(F317="","",
IF(INDIRECT(VLOOKUP(B317,B$14:C$44,2,FALSE)&amp;(9*A317+11))="","",
INDIRECT(VLOOKUP(B317,B$14:C$44,2,FALSE)&amp;(9*A317+11))))</f>
        <v/>
      </c>
      <c r="K317" s="46" t="str" cm="1">
        <f t="array" aca="1" ref="K317" ca="1">IF(F317="","",
IF(AND(OR(F317="土",F317="日"),J317="●"),"指定",
IF(INDIRECT(VLOOKUP(B317,B$14:C$44,2,FALSE)&amp;(9*A317+12))="","",
INDIRECT(VLOOKUP(B317,B$14:C$44,2,FALSE)&amp;(9*A317+12)))))</f>
        <v/>
      </c>
      <c r="L317" s="42" t="str">
        <f t="shared" ca="1" si="88"/>
        <v/>
      </c>
      <c r="M317" s="60" t="str">
        <f t="shared" ca="1" si="89"/>
        <v/>
      </c>
      <c r="N317" s="1" t="str">
        <f t="shared" ca="1" si="86"/>
        <v/>
      </c>
      <c r="O317" s="1" t="str">
        <f t="shared" ca="1" si="87"/>
        <v/>
      </c>
      <c r="Q317" s="28" t="s">
        <v>40</v>
      </c>
      <c r="R317" s="30"/>
      <c r="S317" s="30" t="str">
        <f ca="1">IF(S316="対象外","－",
IF(S316="×","×",
IF(COUNTIFS(N:N,R311,O:O,S311,F:F,"土",I:I,"〇")+COUNTIFS(N:N,R311,O:O,S311,F:F,"日",I:I,"〇")=COUNTIFS(N:N,R311,O:O,S311,F:F,"土",I:I,"〇",J:J,"●",K:K,"&lt;&gt;"&amp;"事前")+COUNTIFS(N:N,R311,O:O,S311,F:F,"日",I:I,"〇",J:J,"●",K:K,"&lt;&gt;"&amp;"事前")+COUNTIFS(N:N,R311,O:O,S311,F:F,"土",I:I,"〇",J:J,"",K:K,"事前",M:M,"適")+COUNTIFS(N:N,R311,O:O,S311,F:F,"日",I:I,"〇",J:J,"",K:K,"事前",M:M,"適"),"〇",
"×")))</f>
        <v>－</v>
      </c>
      <c r="U317" s="69"/>
      <c r="V317" s="3" t="s">
        <v>38</v>
      </c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5"/>
      <c r="BB317" s="3">
        <f ca="1">S315</f>
        <v>0</v>
      </c>
      <c r="BC317" s="71"/>
      <c r="BD317" s="73"/>
      <c r="BE317" s="101"/>
      <c r="BF317" s="86"/>
      <c r="BG317" s="75"/>
    </row>
    <row r="318" spans="1:59" ht="42" customHeight="1" thickTop="1" thickBot="1" x14ac:dyDescent="0.45">
      <c r="A318" s="1">
        <f t="shared" si="90"/>
        <v>10</v>
      </c>
      <c r="B318" s="1">
        <f t="shared" si="91"/>
        <v>26</v>
      </c>
      <c r="E318" s="39" t="str" cm="1">
        <f t="array" aca="1" ref="E318" ca="1">IF(INDIRECT(VLOOKUP(B318,B$14:C$44,2,FALSE)&amp;(9*A318+6))="","",
INDIRECT(VLOOKUP(B318,B$14:C$44,2,FALSE)&amp;(9*A318+6)))</f>
        <v/>
      </c>
      <c r="F318" s="39" t="str">
        <f t="shared" ca="1" si="85"/>
        <v/>
      </c>
      <c r="G318" s="48" t="str" cm="1">
        <f t="array" aca="1" ref="G318" ca="1">IF(F318="","",
IF(INDIRECT(VLOOKUP(B318,B$14:C$44,2,FALSE)&amp;(9*A318+8))="","",
INDIRECT(VLOOKUP(B318,B$14:C$44,2,FALSE)&amp;(9*A318+8))))</f>
        <v/>
      </c>
      <c r="H318" s="48" t="str" cm="1">
        <f t="array" aca="1" ref="H318" ca="1">IF(F318="","",
IF(INDIRECT(VLOOKUP(B318,B$14:C$44,2,FALSE)&amp;(9*A318+9))="","",
INDIRECT(VLOOKUP(B318,B$14:C$44,2,FALSE)&amp;(9*A318+9))))</f>
        <v/>
      </c>
      <c r="I318" s="43" t="str" cm="1">
        <f t="array" aca="1" ref="I318" ca="1">IF(F318="","",
IF(INDIRECT(VLOOKUP(B318,B$14:C$44,2,FALSE)&amp;(9*A318+10))="","",
INDIRECT(VLOOKUP(B318,B$14:C$44,2,FALSE)&amp;(9*A318+10))))</f>
        <v/>
      </c>
      <c r="J318" s="43" t="str" cm="1">
        <f t="array" aca="1" ref="J318" ca="1">IF(F318="","",
IF(INDIRECT(VLOOKUP(B318,B$14:C$44,2,FALSE)&amp;(9*A318+11))="","",
INDIRECT(VLOOKUP(B318,B$14:C$44,2,FALSE)&amp;(9*A318+11))))</f>
        <v/>
      </c>
      <c r="K318" s="46" t="str" cm="1">
        <f t="array" aca="1" ref="K318" ca="1">IF(F318="","",
IF(AND(OR(F318="土",F318="日"),J318="●"),"指定",
IF(INDIRECT(VLOOKUP(B318,B$14:C$44,2,FALSE)&amp;(9*A318+12))="","",
INDIRECT(VLOOKUP(B318,B$14:C$44,2,FALSE)&amp;(9*A318+12)))))</f>
        <v/>
      </c>
      <c r="L318" s="42" t="str">
        <f t="shared" ca="1" si="88"/>
        <v/>
      </c>
      <c r="M318" s="60" t="str">
        <f t="shared" ca="1" si="89"/>
        <v/>
      </c>
      <c r="N318" s="1" t="str">
        <f t="shared" ca="1" si="86"/>
        <v/>
      </c>
      <c r="O318" s="1" t="str">
        <f t="shared" ca="1" si="87"/>
        <v/>
      </c>
      <c r="Q318" s="31" t="s">
        <v>41</v>
      </c>
      <c r="S318" s="51" t="str">
        <f ca="1">IF(S316="対象外","対象外",S317)</f>
        <v>対象外</v>
      </c>
      <c r="U318" s="13" t="s">
        <v>25</v>
      </c>
      <c r="V318" s="10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32"/>
      <c r="BB318" s="14"/>
      <c r="BC318" s="15"/>
      <c r="BD318" s="15"/>
      <c r="BE318" s="15"/>
      <c r="BF318" s="16"/>
      <c r="BG318" s="53" t="s">
        <v>42</v>
      </c>
    </row>
    <row r="319" spans="1:59" ht="20.25" hidden="1" customHeight="1" x14ac:dyDescent="0.4">
      <c r="A319" s="1">
        <f t="shared" si="90"/>
        <v>10</v>
      </c>
      <c r="B319" s="1">
        <f t="shared" si="91"/>
        <v>27</v>
      </c>
      <c r="E319" s="39" t="str" cm="1">
        <f t="array" aca="1" ref="E319" ca="1">IF(INDIRECT(VLOOKUP(B319,B$14:C$44,2,FALSE)&amp;(9*A319+6))="","",
INDIRECT(VLOOKUP(B319,B$14:C$44,2,FALSE)&amp;(9*A319+6)))</f>
        <v/>
      </c>
      <c r="F319" s="39" t="str">
        <f t="shared" ca="1" si="85"/>
        <v/>
      </c>
      <c r="G319" s="48" t="str" cm="1">
        <f t="array" aca="1" ref="G319" ca="1">IF(F319="","",
IF(INDIRECT(VLOOKUP(B319,B$14:C$44,2,FALSE)&amp;(9*A319+8))="","",
INDIRECT(VLOOKUP(B319,B$14:C$44,2,FALSE)&amp;(9*A319+8))))</f>
        <v/>
      </c>
      <c r="H319" s="48" t="str" cm="1">
        <f t="array" aca="1" ref="H319" ca="1">IF(F319="","",
IF(INDIRECT(VLOOKUP(B319,B$14:C$44,2,FALSE)&amp;(9*A319+9))="","",
INDIRECT(VLOOKUP(B319,B$14:C$44,2,FALSE)&amp;(9*A319+9))))</f>
        <v/>
      </c>
      <c r="I319" s="43" t="str" cm="1">
        <f t="array" aca="1" ref="I319" ca="1">IF(F319="","",
IF(INDIRECT(VLOOKUP(B319,B$14:C$44,2,FALSE)&amp;(9*A319+10))="","",
INDIRECT(VLOOKUP(B319,B$14:C$44,2,FALSE)&amp;(9*A319+10))))</f>
        <v/>
      </c>
      <c r="J319" s="43" t="str" cm="1">
        <f t="array" aca="1" ref="J319" ca="1">IF(F319="","",
IF(INDIRECT(VLOOKUP(B319,B$14:C$44,2,FALSE)&amp;(9*A319+11))="","",
INDIRECT(VLOOKUP(B319,B$14:C$44,2,FALSE)&amp;(9*A319+11))))</f>
        <v/>
      </c>
      <c r="K319" s="46" t="str" cm="1">
        <f t="array" aca="1" ref="K319" ca="1">IF(F319="","",
IF(AND(OR(F319="土",F319="日"),J319="●"),"指定",
IF(INDIRECT(VLOOKUP(B319,B$14:C$44,2,FALSE)&amp;(9*A319+12))="","",
INDIRECT(VLOOKUP(B319,B$14:C$44,2,FALSE)&amp;(9*A319+12)))))</f>
        <v/>
      </c>
      <c r="L319" s="42" t="str">
        <f t="shared" ca="1" si="88"/>
        <v/>
      </c>
      <c r="M319" s="60" t="str">
        <f t="shared" ca="1" si="89"/>
        <v/>
      </c>
      <c r="N319" s="1" t="str">
        <f t="shared" ca="1" si="86"/>
        <v/>
      </c>
      <c r="O319" s="1" t="str">
        <f t="shared" ca="1" si="87"/>
        <v/>
      </c>
    </row>
    <row r="320" spans="1:59" ht="20.25" hidden="1" customHeight="1" thickBot="1" x14ac:dyDescent="0.45">
      <c r="A320" s="1">
        <f t="shared" si="90"/>
        <v>10</v>
      </c>
      <c r="B320" s="1">
        <f t="shared" si="91"/>
        <v>28</v>
      </c>
      <c r="E320" s="39" t="str" cm="1">
        <f t="array" aca="1" ref="E320" ca="1">IF(INDIRECT(VLOOKUP(B320,B$14:C$44,2,FALSE)&amp;(9*A320+6))="","",
INDIRECT(VLOOKUP(B320,B$14:C$44,2,FALSE)&amp;(9*A320+6)))</f>
        <v/>
      </c>
      <c r="F320" s="39" t="str">
        <f t="shared" ca="1" si="85"/>
        <v/>
      </c>
      <c r="G320" s="48" t="str" cm="1">
        <f t="array" aca="1" ref="G320" ca="1">IF(F320="","",
IF(INDIRECT(VLOOKUP(B320,B$14:C$44,2,FALSE)&amp;(9*A320+8))="","",
INDIRECT(VLOOKUP(B320,B$14:C$44,2,FALSE)&amp;(9*A320+8))))</f>
        <v/>
      </c>
      <c r="H320" s="48" t="str" cm="1">
        <f t="array" aca="1" ref="H320" ca="1">IF(F320="","",
IF(INDIRECT(VLOOKUP(B320,B$14:C$44,2,FALSE)&amp;(9*A320+9))="","",
INDIRECT(VLOOKUP(B320,B$14:C$44,2,FALSE)&amp;(9*A320+9))))</f>
        <v/>
      </c>
      <c r="I320" s="43" t="str" cm="1">
        <f t="array" aca="1" ref="I320" ca="1">IF(F320="","",
IF(INDIRECT(VLOOKUP(B320,B$14:C$44,2,FALSE)&amp;(9*A320+10))="","",
INDIRECT(VLOOKUP(B320,B$14:C$44,2,FALSE)&amp;(9*A320+10))))</f>
        <v/>
      </c>
      <c r="J320" s="43" t="str" cm="1">
        <f t="array" aca="1" ref="J320" ca="1">IF(F320="","",
IF(INDIRECT(VLOOKUP(B320,B$14:C$44,2,FALSE)&amp;(9*A320+11))="","",
INDIRECT(VLOOKUP(B320,B$14:C$44,2,FALSE)&amp;(9*A320+11))))</f>
        <v/>
      </c>
      <c r="K320" s="46" t="str" cm="1">
        <f t="array" aca="1" ref="K320" ca="1">IF(F320="","",
IF(AND(OR(F320="土",F320="日"),J320="●"),"指定",
IF(INDIRECT(VLOOKUP(B320,B$14:C$44,2,FALSE)&amp;(9*A320+12))="","",
INDIRECT(VLOOKUP(B320,B$14:C$44,2,FALSE)&amp;(9*A320+12)))))</f>
        <v/>
      </c>
      <c r="L320" s="42" t="str">
        <f t="shared" ca="1" si="88"/>
        <v/>
      </c>
      <c r="M320" s="60" t="str">
        <f t="shared" ca="1" si="89"/>
        <v/>
      </c>
      <c r="N320" s="1" t="str">
        <f t="shared" ca="1" si="86"/>
        <v/>
      </c>
      <c r="O320" s="1" t="str">
        <f t="shared" ca="1" si="87"/>
        <v/>
      </c>
      <c r="Q320" s="28" t="s">
        <v>30</v>
      </c>
      <c r="R320" s="28" t="str">
        <f>IF(R311="","",
IF(S320=1,R311+1,R311))</f>
        <v/>
      </c>
      <c r="S320" s="51" t="str">
        <f>IF(S311="","",
IF(S311=12,1,S311+1))</f>
        <v/>
      </c>
      <c r="U320" s="38" t="str">
        <f>IF(R320="","",
DATE(R320,S320,1))</f>
        <v/>
      </c>
      <c r="W320" s="2"/>
    </row>
    <row r="321" spans="1:59" ht="20.25" hidden="1" customHeight="1" x14ac:dyDescent="0.4">
      <c r="A321" s="1">
        <f t="shared" si="90"/>
        <v>10</v>
      </c>
      <c r="B321" s="1">
        <f t="shared" si="91"/>
        <v>29</v>
      </c>
      <c r="E321" s="39" t="str" cm="1">
        <f t="array" aca="1" ref="E321" ca="1">IF(INDIRECT(VLOOKUP(B321,B$14:C$44,2,FALSE)&amp;(9*A321+6))="","",
INDIRECT(VLOOKUP(B321,B$14:C$44,2,FALSE)&amp;(9*A321+6)))</f>
        <v/>
      </c>
      <c r="F321" s="39" t="str">
        <f t="shared" ca="1" si="85"/>
        <v/>
      </c>
      <c r="G321" s="48" t="str" cm="1">
        <f t="array" aca="1" ref="G321" ca="1">IF(F321="","",
IF(INDIRECT(VLOOKUP(B321,B$14:C$44,2,FALSE)&amp;(9*A321+8))="","",
INDIRECT(VLOOKUP(B321,B$14:C$44,2,FALSE)&amp;(9*A321+8))))</f>
        <v/>
      </c>
      <c r="H321" s="48" t="str" cm="1">
        <f t="array" aca="1" ref="H321" ca="1">IF(F321="","",
IF(INDIRECT(VLOOKUP(B321,B$14:C$44,2,FALSE)&amp;(9*A321+9))="","",
INDIRECT(VLOOKUP(B321,B$14:C$44,2,FALSE)&amp;(9*A321+9))))</f>
        <v/>
      </c>
      <c r="I321" s="43" t="str" cm="1">
        <f t="array" aca="1" ref="I321" ca="1">IF(F321="","",
IF(INDIRECT(VLOOKUP(B321,B$14:C$44,2,FALSE)&amp;(9*A321+10))="","",
INDIRECT(VLOOKUP(B321,B$14:C$44,2,FALSE)&amp;(9*A321+10))))</f>
        <v/>
      </c>
      <c r="J321" s="43" t="str" cm="1">
        <f t="array" aca="1" ref="J321" ca="1">IF(F321="","",
IF(INDIRECT(VLOOKUP(B321,B$14:C$44,2,FALSE)&amp;(9*A321+11))="","",
INDIRECT(VLOOKUP(B321,B$14:C$44,2,FALSE)&amp;(9*A321+11))))</f>
        <v/>
      </c>
      <c r="K321" s="46" t="str" cm="1">
        <f t="array" aca="1" ref="K321" ca="1">IF(F321="","",
IF(AND(OR(F321="土",F321="日"),J321="●"),"指定",
IF(INDIRECT(VLOOKUP(B321,B$14:C$44,2,FALSE)&amp;(9*A321+12))="","",
INDIRECT(VLOOKUP(B321,B$14:C$44,2,FALSE)&amp;(9*A321+12)))))</f>
        <v/>
      </c>
      <c r="L321" s="42" t="str">
        <f t="shared" ca="1" si="88"/>
        <v/>
      </c>
      <c r="M321" s="60" t="str">
        <f t="shared" ca="1" si="89"/>
        <v/>
      </c>
      <c r="N321" s="1" t="str">
        <f t="shared" ca="1" si="86"/>
        <v/>
      </c>
      <c r="O321" s="1" t="str">
        <f t="shared" ca="1" si="87"/>
        <v/>
      </c>
      <c r="U321" s="87"/>
      <c r="V321" s="88"/>
      <c r="W321" s="6" t="str">
        <f>IF($R320="","",DATE($R320,$S320,1))</f>
        <v/>
      </c>
      <c r="X321" s="6" t="str">
        <f>IF($R320="","",DATE($R320,$S320,2))</f>
        <v/>
      </c>
      <c r="Y321" s="6" t="str">
        <f>IF($R320="","",DATE($R320,$S320,3))</f>
        <v/>
      </c>
      <c r="Z321" s="6" t="str">
        <f>IF($R320="","",DATE($R320,$S320,4))</f>
        <v/>
      </c>
      <c r="AA321" s="6" t="str">
        <f>IF($R320="","",DATE($R320,$S320,5))</f>
        <v/>
      </c>
      <c r="AB321" s="6" t="str">
        <f>IF($R320="","",DATE($R320,$S320,6))</f>
        <v/>
      </c>
      <c r="AC321" s="6" t="str">
        <f>IF($R320="","",DATE($R320,$S320,7))</f>
        <v/>
      </c>
      <c r="AD321" s="6" t="str">
        <f>IF($R320="","",DATE($R320,$S320,8))</f>
        <v/>
      </c>
      <c r="AE321" s="6" t="str">
        <f>IF($R320="","",DATE($R320,$S320,9))</f>
        <v/>
      </c>
      <c r="AF321" s="6" t="str">
        <f>IF($R320="","",DATE($R320,$S320,10))</f>
        <v/>
      </c>
      <c r="AG321" s="6" t="str">
        <f>IF($R320="","",DATE($R320,$S320,11))</f>
        <v/>
      </c>
      <c r="AH321" s="6" t="str">
        <f>IF($R320="","",DATE($R320,$S320,12))</f>
        <v/>
      </c>
      <c r="AI321" s="6" t="str">
        <f>IF($R320="","",DATE($R320,$S320,13))</f>
        <v/>
      </c>
      <c r="AJ321" s="6" t="str">
        <f>IF($R320="","",DATE($R320,$S320,14))</f>
        <v/>
      </c>
      <c r="AK321" s="6" t="str">
        <f>IF($R320="","",DATE($R320,$S320,15))</f>
        <v/>
      </c>
      <c r="AL321" s="6" t="str">
        <f>IF($R320="","",DATE($R320,$S320,16))</f>
        <v/>
      </c>
      <c r="AM321" s="6" t="str">
        <f>IF($R320="","",DATE($R320,$S320,17))</f>
        <v/>
      </c>
      <c r="AN321" s="6" t="str">
        <f>IF($R320="","",DATE($R320,$S320,18))</f>
        <v/>
      </c>
      <c r="AO321" s="6" t="str">
        <f>IF($R320="","",DATE($R320,$S320,19))</f>
        <v/>
      </c>
      <c r="AP321" s="6" t="str">
        <f>IF($R320="","",DATE($R320,$S320,20))</f>
        <v/>
      </c>
      <c r="AQ321" s="6" t="str">
        <f>IF($R320="","",DATE($R320,$S320,21))</f>
        <v/>
      </c>
      <c r="AR321" s="6" t="str">
        <f>IF($R320="","",DATE($R320,$S320,22))</f>
        <v/>
      </c>
      <c r="AS321" s="6" t="str">
        <f>IF($R320="","",DATE($R320,$S320,23))</f>
        <v/>
      </c>
      <c r="AT321" s="6" t="str">
        <f>IF($R320="","",DATE($R320,$S320,24))</f>
        <v/>
      </c>
      <c r="AU321" s="6" t="str">
        <f>IF($R320="","",DATE($R320,$S320,25))</f>
        <v/>
      </c>
      <c r="AV321" s="6" t="str">
        <f>IF($R320="","",DATE($R320,$S320,26))</f>
        <v/>
      </c>
      <c r="AW321" s="6" t="str">
        <f>IF($R320="","",DATE($R320,$S320,27))</f>
        <v/>
      </c>
      <c r="AX321" s="6" t="str">
        <f>IF($R320="","",DATE($R320,$S320,28))</f>
        <v/>
      </c>
      <c r="AY321" s="6" t="str">
        <f>IF($R320="","",IF(MONTH(DATE($R320,$S320,29))=$S320,DATE($R320,$S320,29),""))</f>
        <v/>
      </c>
      <c r="AZ321" s="6" t="str">
        <f>IF($R320="","",IF(MONTH(DATE($R320,$S320,30))=$S320,DATE($R320,$S320,30),""))</f>
        <v/>
      </c>
      <c r="BA321" s="6" t="str">
        <f>IF($R320="","",IF(MONTH(DATE($R320,$S320,31))=$S320,DATE($R320,$S320,31),""))</f>
        <v/>
      </c>
      <c r="BB321" s="91" t="s">
        <v>19</v>
      </c>
      <c r="BC321" s="91" t="s">
        <v>31</v>
      </c>
      <c r="BD321" s="93" t="s">
        <v>32</v>
      </c>
      <c r="BE321" s="96" t="s">
        <v>33</v>
      </c>
      <c r="BF321" s="94" t="s">
        <v>34</v>
      </c>
      <c r="BG321" s="76" t="s">
        <v>25</v>
      </c>
    </row>
    <row r="322" spans="1:59" ht="20.25" hidden="1" customHeight="1" thickBot="1" x14ac:dyDescent="0.45">
      <c r="A322" s="1">
        <f t="shared" si="90"/>
        <v>10</v>
      </c>
      <c r="B322" s="1">
        <f t="shared" si="91"/>
        <v>30</v>
      </c>
      <c r="E322" s="39" t="str" cm="1">
        <f t="array" aca="1" ref="E322" ca="1">IF(INDIRECT(VLOOKUP(B322,B$14:C$44,2,FALSE)&amp;(9*A322+6))="","",
INDIRECT(VLOOKUP(B322,B$14:C$44,2,FALSE)&amp;(9*A322+6)))</f>
        <v/>
      </c>
      <c r="F322" s="39" t="str">
        <f t="shared" ca="1" si="85"/>
        <v/>
      </c>
      <c r="G322" s="48" t="str" cm="1">
        <f t="array" aca="1" ref="G322" ca="1">IF(F322="","",
IF(INDIRECT(VLOOKUP(B322,B$14:C$44,2,FALSE)&amp;(9*A322+8))="","",
INDIRECT(VLOOKUP(B322,B$14:C$44,2,FALSE)&amp;(9*A322+8))))</f>
        <v/>
      </c>
      <c r="H322" s="48" t="str" cm="1">
        <f t="array" aca="1" ref="H322" ca="1">IF(F322="","",
IF(INDIRECT(VLOOKUP(B322,B$14:C$44,2,FALSE)&amp;(9*A322+9))="","",
INDIRECT(VLOOKUP(B322,B$14:C$44,2,FALSE)&amp;(9*A322+9))))</f>
        <v/>
      </c>
      <c r="I322" s="43" t="str" cm="1">
        <f t="array" aca="1" ref="I322" ca="1">IF(F322="","",
IF(INDIRECT(VLOOKUP(B322,B$14:C$44,2,FALSE)&amp;(9*A322+10))="","",
INDIRECT(VLOOKUP(B322,B$14:C$44,2,FALSE)&amp;(9*A322+10))))</f>
        <v/>
      </c>
      <c r="J322" s="43" t="str" cm="1">
        <f t="array" aca="1" ref="J322" ca="1">IF(F322="","",
IF(INDIRECT(VLOOKUP(B322,B$14:C$44,2,FALSE)&amp;(9*A322+11))="","",
INDIRECT(VLOOKUP(B322,B$14:C$44,2,FALSE)&amp;(9*A322+11))))</f>
        <v/>
      </c>
      <c r="K322" s="46" t="str" cm="1">
        <f t="array" aca="1" ref="K322" ca="1">IF(F322="","",
IF(AND(OR(F322="土",F322="日"),J322="●"),"指定",
IF(INDIRECT(VLOOKUP(B322,B$14:C$44,2,FALSE)&amp;(9*A322+12))="","",
INDIRECT(VLOOKUP(B322,B$14:C$44,2,FALSE)&amp;(9*A322+12)))))</f>
        <v/>
      </c>
      <c r="L322" s="42" t="str">
        <f t="shared" ca="1" si="88"/>
        <v/>
      </c>
      <c r="M322" s="60" t="str">
        <f t="shared" ca="1" si="89"/>
        <v/>
      </c>
      <c r="N322" s="1" t="str">
        <f t="shared" ca="1" si="86"/>
        <v/>
      </c>
      <c r="O322" s="1" t="str">
        <f t="shared" ca="1" si="87"/>
        <v/>
      </c>
      <c r="Q322" s="28" t="s">
        <v>35</v>
      </c>
      <c r="R322" s="28">
        <f ca="1">COUNTIFS(N:N,R320,O:O,S320,F:F,"土",G:G,"〇")+COUNTIFS(N:N,R320,O:O,S320,F:F,"日",G:G,"〇")</f>
        <v>0</v>
      </c>
      <c r="S322" s="28">
        <f ca="1">COUNTIFS(N:N,R320,O:O,S320,F:F,"土",I:I,"〇",L:L,"&lt;&gt;"&amp;"緊急")+COUNTIFS(N:N,R320,O:O,S320,F:F,"日",I:I,"〇",L:L,"&lt;&gt;"&amp;"緊急")</f>
        <v>0</v>
      </c>
      <c r="U322" s="89"/>
      <c r="V322" s="90"/>
      <c r="W322" s="9" t="str">
        <f>IFERROR(IF(WEEKDAY(W321,1)=1,"日",IF(WEEKDAY(W321,1)=2,"月",IF(WEEKDAY(W321,1)=3,"火",IF(WEEKDAY(W321,1)=4,"水",IF(WEEKDAY(W321,1)=5,"木",IF(WEEKDAY(W321,1)=6,"金","土")))))),"")</f>
        <v/>
      </c>
      <c r="X322" s="9" t="str">
        <f t="shared" ref="X322:AD322" si="102">IFERROR(IF(WEEKDAY(X321,1)=1,"日",IF(WEEKDAY(X321,1)=2,"月",IF(WEEKDAY(X321,1)=3,"火",IF(WEEKDAY(X321,1)=4,"水",IF(WEEKDAY(X321,1)=5,"木",IF(WEEKDAY(X321,1)=6,"金","土")))))),"")</f>
        <v/>
      </c>
      <c r="Y322" s="9" t="str">
        <f t="shared" si="102"/>
        <v/>
      </c>
      <c r="Z322" s="9" t="str">
        <f t="shared" si="102"/>
        <v/>
      </c>
      <c r="AA322" s="9" t="str">
        <f t="shared" si="102"/>
        <v/>
      </c>
      <c r="AB322" s="9" t="str">
        <f t="shared" si="102"/>
        <v/>
      </c>
      <c r="AC322" s="9" t="str">
        <f t="shared" si="102"/>
        <v/>
      </c>
      <c r="AD322" s="9" t="str">
        <f t="shared" si="102"/>
        <v/>
      </c>
      <c r="AE322" s="9" t="str">
        <f>IFERROR(IF(WEEKDAY(AE321,1)=1,"日",IF(WEEKDAY(AE321,1)=2,"月",IF(WEEKDAY(AE321,1)=3,"火",IF(WEEKDAY(AE321,1)=4,"水",IF(WEEKDAY(AE321,1)=5,"木",IF(WEEKDAY(AE321,1)=6,"金","土")))))),"")</f>
        <v/>
      </c>
      <c r="AF322" s="9" t="str">
        <f t="shared" ref="AF322:BA322" si="103">IFERROR(IF(WEEKDAY(AF321,1)=1,"日",IF(WEEKDAY(AF321,1)=2,"月",IF(WEEKDAY(AF321,1)=3,"火",IF(WEEKDAY(AF321,1)=4,"水",IF(WEEKDAY(AF321,1)=5,"木",IF(WEEKDAY(AF321,1)=6,"金","土")))))),"")</f>
        <v/>
      </c>
      <c r="AG322" s="9" t="str">
        <f t="shared" si="103"/>
        <v/>
      </c>
      <c r="AH322" s="9" t="str">
        <f t="shared" si="103"/>
        <v/>
      </c>
      <c r="AI322" s="9" t="str">
        <f t="shared" si="103"/>
        <v/>
      </c>
      <c r="AJ322" s="9" t="str">
        <f t="shared" si="103"/>
        <v/>
      </c>
      <c r="AK322" s="9" t="str">
        <f t="shared" si="103"/>
        <v/>
      </c>
      <c r="AL322" s="9" t="str">
        <f t="shared" si="103"/>
        <v/>
      </c>
      <c r="AM322" s="9" t="str">
        <f t="shared" si="103"/>
        <v/>
      </c>
      <c r="AN322" s="9" t="str">
        <f t="shared" si="103"/>
        <v/>
      </c>
      <c r="AO322" s="9" t="str">
        <f t="shared" si="103"/>
        <v/>
      </c>
      <c r="AP322" s="9" t="str">
        <f t="shared" si="103"/>
        <v/>
      </c>
      <c r="AQ322" s="9" t="str">
        <f t="shared" si="103"/>
        <v/>
      </c>
      <c r="AR322" s="9" t="str">
        <f t="shared" si="103"/>
        <v/>
      </c>
      <c r="AS322" s="9" t="str">
        <f t="shared" si="103"/>
        <v/>
      </c>
      <c r="AT322" s="9" t="str">
        <f t="shared" si="103"/>
        <v/>
      </c>
      <c r="AU322" s="9" t="str">
        <f t="shared" si="103"/>
        <v/>
      </c>
      <c r="AV322" s="9" t="str">
        <f t="shared" si="103"/>
        <v/>
      </c>
      <c r="AW322" s="9" t="str">
        <f t="shared" si="103"/>
        <v/>
      </c>
      <c r="AX322" s="9" t="str">
        <f t="shared" si="103"/>
        <v/>
      </c>
      <c r="AY322" s="9" t="str">
        <f t="shared" si="103"/>
        <v/>
      </c>
      <c r="AZ322" s="9" t="str">
        <f t="shared" si="103"/>
        <v/>
      </c>
      <c r="BA322" s="9" t="str">
        <f t="shared" si="103"/>
        <v/>
      </c>
      <c r="BB322" s="92"/>
      <c r="BC322" s="92"/>
      <c r="BD322" s="92"/>
      <c r="BE322" s="97"/>
      <c r="BF322" s="95"/>
      <c r="BG322" s="77"/>
    </row>
    <row r="323" spans="1:59" ht="20.25" hidden="1" customHeight="1" x14ac:dyDescent="0.4">
      <c r="A323" s="1">
        <f t="shared" si="90"/>
        <v>10</v>
      </c>
      <c r="B323" s="1">
        <f t="shared" si="91"/>
        <v>31</v>
      </c>
      <c r="E323" s="39" t="str" cm="1">
        <f t="array" aca="1" ref="E323" ca="1">IF(INDIRECT(VLOOKUP(B323,B$14:C$44,2,FALSE)&amp;(9*A323+6))="","",
INDIRECT(VLOOKUP(B323,B$14:C$44,2,FALSE)&amp;(9*A323+6)))</f>
        <v/>
      </c>
      <c r="F323" s="39" t="str">
        <f t="shared" ca="1" si="85"/>
        <v/>
      </c>
      <c r="G323" s="48" t="str" cm="1">
        <f t="array" aca="1" ref="G323" ca="1">IF(F323="","",
IF(INDIRECT(VLOOKUP(B323,B$14:C$44,2,FALSE)&amp;(9*A323+8))="","",
INDIRECT(VLOOKUP(B323,B$14:C$44,2,FALSE)&amp;(9*A323+8))))</f>
        <v/>
      </c>
      <c r="H323" s="48" t="str" cm="1">
        <f t="array" aca="1" ref="H323" ca="1">IF(F323="","",
IF(INDIRECT(VLOOKUP(B323,B$14:C$44,2,FALSE)&amp;(9*A323+9))="","",
INDIRECT(VLOOKUP(B323,B$14:C$44,2,FALSE)&amp;(9*A323+9))))</f>
        <v/>
      </c>
      <c r="I323" s="43" t="str" cm="1">
        <f t="array" aca="1" ref="I323" ca="1">IF(F323="","",
IF(INDIRECT(VLOOKUP(B323,B$14:C$44,2,FALSE)&amp;(9*A323+10))="","",
INDIRECT(VLOOKUP(B323,B$14:C$44,2,FALSE)&amp;(9*A323+10))))</f>
        <v/>
      </c>
      <c r="J323" s="43" t="str" cm="1">
        <f t="array" aca="1" ref="J323" ca="1">IF(F323="","",
IF(INDIRECT(VLOOKUP(B323,B$14:C$44,2,FALSE)&amp;(9*A323+11))="","",
INDIRECT(VLOOKUP(B323,B$14:C$44,2,FALSE)&amp;(9*A323+11))))</f>
        <v/>
      </c>
      <c r="K323" s="46" t="str" cm="1">
        <f t="array" aca="1" ref="K323" ca="1">IF(F323="","",
IF(AND(OR(F323="土",F323="日"),J323="●"),"指定",
IF(INDIRECT(VLOOKUP(B323,B$14:C$44,2,FALSE)&amp;(9*A323+12))="","",
INDIRECT(VLOOKUP(B323,B$14:C$44,2,FALSE)&amp;(9*A323+12)))))</f>
        <v/>
      </c>
      <c r="L323" s="42" t="str">
        <f t="shared" ca="1" si="88"/>
        <v/>
      </c>
      <c r="M323" s="60" t="str">
        <f t="shared" ca="1" si="89"/>
        <v/>
      </c>
      <c r="N323" s="1" t="str">
        <f t="shared" ca="1" si="86"/>
        <v/>
      </c>
      <c r="O323" s="1" t="str">
        <f t="shared" ca="1" si="87"/>
        <v/>
      </c>
      <c r="Q323" s="28" t="s">
        <v>23</v>
      </c>
      <c r="R323" s="54">
        <f ca="1">COUNTIFS(N:N,R320,O:O,S320,G:G,"〇")</f>
        <v>0</v>
      </c>
      <c r="S323" s="54">
        <f ca="1">COUNTIFS(N:N,R320,O:O,S320,I:I,"〇",L:L,"&lt;&gt;"&amp;"緊急")</f>
        <v>0</v>
      </c>
      <c r="U323" s="78" t="s">
        <v>15</v>
      </c>
      <c r="V323" s="8" t="s">
        <v>36</v>
      </c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6">
        <f ca="1">R323</f>
        <v>0</v>
      </c>
      <c r="BC323" s="79">
        <f ca="1">IFERROR(R324/R323,0)</f>
        <v>0</v>
      </c>
      <c r="BD323" s="80" t="str">
        <f ca="1">R325</f>
        <v>対象外</v>
      </c>
      <c r="BE323" s="98"/>
      <c r="BF323" s="83"/>
      <c r="BG323" s="81" t="s">
        <v>37</v>
      </c>
    </row>
    <row r="324" spans="1:59" ht="20.25" hidden="1" customHeight="1" thickBot="1" x14ac:dyDescent="0.45">
      <c r="A324" s="1">
        <f t="shared" si="90"/>
        <v>11</v>
      </c>
      <c r="B324" s="1">
        <f t="shared" si="91"/>
        <v>1</v>
      </c>
      <c r="E324" s="39" t="str" cm="1">
        <f t="array" aca="1" ref="E324" ca="1">IF(INDIRECT(VLOOKUP(B324,B$14:C$44,2,FALSE)&amp;(9*A324+6))="","",
INDIRECT(VLOOKUP(B324,B$14:C$44,2,FALSE)&amp;(9*A324+6)))</f>
        <v/>
      </c>
      <c r="F324" s="39" t="str">
        <f t="shared" ca="1" si="85"/>
        <v/>
      </c>
      <c r="G324" s="48" t="str" cm="1">
        <f t="array" aca="1" ref="G324" ca="1">IF(F324="","",
IF(INDIRECT(VLOOKUP(B324,B$14:C$44,2,FALSE)&amp;(9*A324+8))="","",
INDIRECT(VLOOKUP(B324,B$14:C$44,2,FALSE)&amp;(9*A324+8))))</f>
        <v/>
      </c>
      <c r="H324" s="48" t="str" cm="1">
        <f t="array" aca="1" ref="H324" ca="1">IF(F324="","",
IF(INDIRECT(VLOOKUP(B324,B$14:C$44,2,FALSE)&amp;(9*A324+9))="","",
INDIRECT(VLOOKUP(B324,B$14:C$44,2,FALSE)&amp;(9*A324+9))))</f>
        <v/>
      </c>
      <c r="I324" s="43" t="str" cm="1">
        <f t="array" aca="1" ref="I324" ca="1">IF(F324="","",
IF(INDIRECT(VLOOKUP(B324,B$14:C$44,2,FALSE)&amp;(9*A324+10))="","",
INDIRECT(VLOOKUP(B324,B$14:C$44,2,FALSE)&amp;(9*A324+10))))</f>
        <v/>
      </c>
      <c r="J324" s="43" t="str" cm="1">
        <f t="array" aca="1" ref="J324" ca="1">IF(F324="","",
IF(INDIRECT(VLOOKUP(B324,B$14:C$44,2,FALSE)&amp;(9*A324+11))="","",
INDIRECT(VLOOKUP(B324,B$14:C$44,2,FALSE)&amp;(9*A324+11))))</f>
        <v/>
      </c>
      <c r="K324" s="46" t="str" cm="1">
        <f t="array" aca="1" ref="K324" ca="1">IF(F324="","",
IF(AND(OR(F324="土",F324="日"),J324="●"),"指定",
IF(INDIRECT(VLOOKUP(B324,B$14:C$44,2,FALSE)&amp;(9*A324+12))="","",
INDIRECT(VLOOKUP(B324,B$14:C$44,2,FALSE)&amp;(9*A324+12)))))</f>
        <v/>
      </c>
      <c r="L324" s="42" t="str">
        <f t="shared" ca="1" si="88"/>
        <v/>
      </c>
      <c r="M324" s="60" t="str">
        <f t="shared" ca="1" si="89"/>
        <v/>
      </c>
      <c r="N324" s="1" t="str">
        <f t="shared" ca="1" si="86"/>
        <v/>
      </c>
      <c r="O324" s="1" t="str">
        <f t="shared" ca="1" si="87"/>
        <v/>
      </c>
      <c r="Q324" s="28" t="s">
        <v>24</v>
      </c>
      <c r="R324" s="28">
        <f ca="1">COUNTIFS(N:N,R320,O:O,S320,H:H,"●")+COUNTIFS(N:N,R320,O:O,S320,H:H,"〇")</f>
        <v>0</v>
      </c>
      <c r="S324" s="28">
        <f ca="1">COUNTIFS(N:N,R320,O:O,S320,J:J,"●",L:L,"&lt;&gt;"&amp;"緊急")</f>
        <v>0</v>
      </c>
      <c r="U324" s="69"/>
      <c r="V324" s="3" t="s">
        <v>38</v>
      </c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5"/>
      <c r="BB324" s="3">
        <f ca="1">R324</f>
        <v>0</v>
      </c>
      <c r="BC324" s="71"/>
      <c r="BD324" s="73"/>
      <c r="BE324" s="99"/>
      <c r="BF324" s="84"/>
      <c r="BG324" s="82"/>
    </row>
    <row r="325" spans="1:59" ht="20.25" hidden="1" customHeight="1" thickTop="1" x14ac:dyDescent="0.4">
      <c r="A325" s="1">
        <f t="shared" si="90"/>
        <v>11</v>
      </c>
      <c r="B325" s="1">
        <f t="shared" si="91"/>
        <v>2</v>
      </c>
      <c r="E325" s="39" t="str" cm="1">
        <f t="array" aca="1" ref="E325" ca="1">IF(INDIRECT(VLOOKUP(B325,B$14:C$44,2,FALSE)&amp;(9*A325+6))="","",
INDIRECT(VLOOKUP(B325,B$14:C$44,2,FALSE)&amp;(9*A325+6)))</f>
        <v/>
      </c>
      <c r="F325" s="39" t="str">
        <f t="shared" ca="1" si="85"/>
        <v/>
      </c>
      <c r="G325" s="48" t="str" cm="1">
        <f t="array" aca="1" ref="G325" ca="1">IF(F325="","",
IF(INDIRECT(VLOOKUP(B325,B$14:C$44,2,FALSE)&amp;(9*A325+8))="","",
INDIRECT(VLOOKUP(B325,B$14:C$44,2,FALSE)&amp;(9*A325+8))))</f>
        <v/>
      </c>
      <c r="H325" s="48" t="str" cm="1">
        <f t="array" aca="1" ref="H325" ca="1">IF(F325="","",
IF(INDIRECT(VLOOKUP(B325,B$14:C$44,2,FALSE)&amp;(9*A325+9))="","",
INDIRECT(VLOOKUP(B325,B$14:C$44,2,FALSE)&amp;(9*A325+9))))</f>
        <v/>
      </c>
      <c r="I325" s="43" t="str" cm="1">
        <f t="array" aca="1" ref="I325" ca="1">IF(F325="","",
IF(INDIRECT(VLOOKUP(B325,B$14:C$44,2,FALSE)&amp;(9*A325+10))="","",
INDIRECT(VLOOKUP(B325,B$14:C$44,2,FALSE)&amp;(9*A325+10))))</f>
        <v/>
      </c>
      <c r="J325" s="43" t="str" cm="1">
        <f t="array" aca="1" ref="J325" ca="1">IF(F325="","",
IF(INDIRECT(VLOOKUP(B325,B$14:C$44,2,FALSE)&amp;(9*A325+11))="","",
INDIRECT(VLOOKUP(B325,B$14:C$44,2,FALSE)&amp;(9*A325+11))))</f>
        <v/>
      </c>
      <c r="K325" s="46" t="str" cm="1">
        <f t="array" aca="1" ref="K325" ca="1">IF(F325="","",
IF(AND(OR(F325="土",F325="日"),J325="●"),"指定",
IF(INDIRECT(VLOOKUP(B325,B$14:C$44,2,FALSE)&amp;(9*A325+12))="","",
INDIRECT(VLOOKUP(B325,B$14:C$44,2,FALSE)&amp;(9*A325+12)))))</f>
        <v/>
      </c>
      <c r="L325" s="42" t="str">
        <f t="shared" ca="1" si="88"/>
        <v/>
      </c>
      <c r="M325" s="60" t="str">
        <f t="shared" ca="1" si="89"/>
        <v/>
      </c>
      <c r="N325" s="1" t="str">
        <f t="shared" ca="1" si="86"/>
        <v/>
      </c>
      <c r="O325" s="1" t="str">
        <f t="shared" ca="1" si="87"/>
        <v/>
      </c>
      <c r="Q325" s="28" t="s">
        <v>3</v>
      </c>
      <c r="R325" s="30" t="str">
        <f ca="1">IF(AND(R323=0,R324=0),"対象外",
IF(R322=0,"対象外",
IF(AND(R322/R323&lt;0.285,R324&gt;=R322),"〇",
IF(R324/R323&gt;=0.285,"〇",
"×"))))</f>
        <v>対象外</v>
      </c>
      <c r="S325" s="30" t="str">
        <f ca="1">IF(AND(S323=0,S324=0),"対象外",
IF(S322=0,"対象外",
IF(AND(S322/S323&lt;0.285,S324&gt;=S322),"〇",
IF(S324/S323&gt;=0.285,"〇",
"×"))))</f>
        <v>対象外</v>
      </c>
      <c r="U325" s="68" t="s">
        <v>16</v>
      </c>
      <c r="V325" s="4" t="s">
        <v>36</v>
      </c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52">
        <f ca="1">S323</f>
        <v>0</v>
      </c>
      <c r="BC325" s="70">
        <f ca="1">IFERROR(S324/S323,0)</f>
        <v>0</v>
      </c>
      <c r="BD325" s="72" t="str">
        <f ca="1">S325</f>
        <v>対象外</v>
      </c>
      <c r="BE325" s="100" t="str">
        <f ca="1">S327</f>
        <v>対象外</v>
      </c>
      <c r="BF325" s="85" t="str">
        <f ca="1">S326</f>
        <v>－</v>
      </c>
      <c r="BG325" s="74" t="s">
        <v>39</v>
      </c>
    </row>
    <row r="326" spans="1:59" ht="20.25" hidden="1" customHeight="1" thickBot="1" x14ac:dyDescent="0.45">
      <c r="A326" s="1">
        <f t="shared" si="90"/>
        <v>11</v>
      </c>
      <c r="B326" s="1">
        <f t="shared" si="91"/>
        <v>3</v>
      </c>
      <c r="E326" s="39" t="str" cm="1">
        <f t="array" aca="1" ref="E326" ca="1">IF(INDIRECT(VLOOKUP(B326,B$14:C$44,2,FALSE)&amp;(9*A326+6))="","",
INDIRECT(VLOOKUP(B326,B$14:C$44,2,FALSE)&amp;(9*A326+6)))</f>
        <v/>
      </c>
      <c r="F326" s="39" t="str">
        <f t="shared" ca="1" si="85"/>
        <v/>
      </c>
      <c r="G326" s="48" t="str" cm="1">
        <f t="array" aca="1" ref="G326" ca="1">IF(F326="","",
IF(INDIRECT(VLOOKUP(B326,B$14:C$44,2,FALSE)&amp;(9*A326+8))="","",
INDIRECT(VLOOKUP(B326,B$14:C$44,2,FALSE)&amp;(9*A326+8))))</f>
        <v/>
      </c>
      <c r="H326" s="48" t="str" cm="1">
        <f t="array" aca="1" ref="H326" ca="1">IF(F326="","",
IF(INDIRECT(VLOOKUP(B326,B$14:C$44,2,FALSE)&amp;(9*A326+9))="","",
INDIRECT(VLOOKUP(B326,B$14:C$44,2,FALSE)&amp;(9*A326+9))))</f>
        <v/>
      </c>
      <c r="I326" s="43" t="str" cm="1">
        <f t="array" aca="1" ref="I326" ca="1">IF(F326="","",
IF(INDIRECT(VLOOKUP(B326,B$14:C$44,2,FALSE)&amp;(9*A326+10))="","",
INDIRECT(VLOOKUP(B326,B$14:C$44,2,FALSE)&amp;(9*A326+10))))</f>
        <v/>
      </c>
      <c r="J326" s="43" t="str" cm="1">
        <f t="array" aca="1" ref="J326" ca="1">IF(F326="","",
IF(INDIRECT(VLOOKUP(B326,B$14:C$44,2,FALSE)&amp;(9*A326+11))="","",
INDIRECT(VLOOKUP(B326,B$14:C$44,2,FALSE)&amp;(9*A326+11))))</f>
        <v/>
      </c>
      <c r="K326" s="46" t="str" cm="1">
        <f t="array" aca="1" ref="K326" ca="1">IF(F326="","",
IF(AND(OR(F326="土",F326="日"),J326="●"),"指定",
IF(INDIRECT(VLOOKUP(B326,B$14:C$44,2,FALSE)&amp;(9*A326+12))="","",
INDIRECT(VLOOKUP(B326,B$14:C$44,2,FALSE)&amp;(9*A326+12)))))</f>
        <v/>
      </c>
      <c r="L326" s="42" t="str">
        <f t="shared" ca="1" si="88"/>
        <v/>
      </c>
      <c r="M326" s="60" t="str">
        <f t="shared" ca="1" si="89"/>
        <v/>
      </c>
      <c r="N326" s="1" t="str">
        <f t="shared" ca="1" si="86"/>
        <v/>
      </c>
      <c r="O326" s="1" t="str">
        <f t="shared" ca="1" si="87"/>
        <v/>
      </c>
      <c r="Q326" s="28" t="s">
        <v>40</v>
      </c>
      <c r="R326" s="30"/>
      <c r="S326" s="30" t="str">
        <f ca="1">IF(S325="対象外","－",
IF(S325="×","×",
IF(COUNTIFS(N:N,R320,O:O,S320,F:F,"土",I:I,"〇")+COUNTIFS(N:N,R320,O:O,S320,F:F,"日",I:I,"〇")=COUNTIFS(N:N,R320,O:O,S320,F:F,"土",I:I,"〇",J:J,"●",K:K,"&lt;&gt;"&amp;"事前")+COUNTIFS(N:N,R320,O:O,S320,F:F,"日",I:I,"〇",J:J,"●",K:K,"&lt;&gt;"&amp;"事前")+COUNTIFS(N:N,R320,O:O,S320,F:F,"土",I:I,"〇",J:J,"",K:K,"事前",M:M,"適")+COUNTIFS(N:N,R320,O:O,S320,F:F,"日",I:I,"〇",J:J,"",K:K,"事前",M:M,"適"),"〇",
"×")))</f>
        <v>－</v>
      </c>
      <c r="U326" s="69"/>
      <c r="V326" s="3" t="s">
        <v>38</v>
      </c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5"/>
      <c r="BB326" s="3">
        <f ca="1">S324</f>
        <v>0</v>
      </c>
      <c r="BC326" s="71"/>
      <c r="BD326" s="73"/>
      <c r="BE326" s="101"/>
      <c r="BF326" s="86"/>
      <c r="BG326" s="75"/>
    </row>
    <row r="327" spans="1:59" ht="42" hidden="1" customHeight="1" thickTop="1" thickBot="1" x14ac:dyDescent="0.45">
      <c r="A327" s="1">
        <f t="shared" si="90"/>
        <v>11</v>
      </c>
      <c r="B327" s="1">
        <f t="shared" si="91"/>
        <v>4</v>
      </c>
      <c r="E327" s="39" t="str" cm="1">
        <f t="array" aca="1" ref="E327" ca="1">IF(INDIRECT(VLOOKUP(B327,B$14:C$44,2,FALSE)&amp;(9*A327+6))="","",
INDIRECT(VLOOKUP(B327,B$14:C$44,2,FALSE)&amp;(9*A327+6)))</f>
        <v/>
      </c>
      <c r="F327" s="39" t="str">
        <f t="shared" ca="1" si="85"/>
        <v/>
      </c>
      <c r="G327" s="48" t="str" cm="1">
        <f t="array" aca="1" ref="G327" ca="1">IF(F327="","",
IF(INDIRECT(VLOOKUP(B327,B$14:C$44,2,FALSE)&amp;(9*A327+8))="","",
INDIRECT(VLOOKUP(B327,B$14:C$44,2,FALSE)&amp;(9*A327+8))))</f>
        <v/>
      </c>
      <c r="H327" s="48" t="str" cm="1">
        <f t="array" aca="1" ref="H327" ca="1">IF(F327="","",
IF(INDIRECT(VLOOKUP(B327,B$14:C$44,2,FALSE)&amp;(9*A327+9))="","",
INDIRECT(VLOOKUP(B327,B$14:C$44,2,FALSE)&amp;(9*A327+9))))</f>
        <v/>
      </c>
      <c r="I327" s="43" t="str" cm="1">
        <f t="array" aca="1" ref="I327" ca="1">IF(F327="","",
IF(INDIRECT(VLOOKUP(B327,B$14:C$44,2,FALSE)&amp;(9*A327+10))="","",
INDIRECT(VLOOKUP(B327,B$14:C$44,2,FALSE)&amp;(9*A327+10))))</f>
        <v/>
      </c>
      <c r="J327" s="43" t="str" cm="1">
        <f t="array" aca="1" ref="J327" ca="1">IF(F327="","",
IF(INDIRECT(VLOOKUP(B327,B$14:C$44,2,FALSE)&amp;(9*A327+11))="","",
INDIRECT(VLOOKUP(B327,B$14:C$44,2,FALSE)&amp;(9*A327+11))))</f>
        <v/>
      </c>
      <c r="K327" s="46" t="str" cm="1">
        <f t="array" aca="1" ref="K327" ca="1">IF(F327="","",
IF(AND(OR(F327="土",F327="日"),J327="●"),"指定",
IF(INDIRECT(VLOOKUP(B327,B$14:C$44,2,FALSE)&amp;(9*A327+12))="","",
INDIRECT(VLOOKUP(B327,B$14:C$44,2,FALSE)&amp;(9*A327+12)))))</f>
        <v/>
      </c>
      <c r="L327" s="42" t="str">
        <f t="shared" ca="1" si="88"/>
        <v/>
      </c>
      <c r="M327" s="60" t="str">
        <f t="shared" ca="1" si="89"/>
        <v/>
      </c>
      <c r="N327" s="1" t="str">
        <f t="shared" ca="1" si="86"/>
        <v/>
      </c>
      <c r="O327" s="1" t="str">
        <f t="shared" ca="1" si="87"/>
        <v/>
      </c>
      <c r="Q327" s="31" t="s">
        <v>41</v>
      </c>
      <c r="S327" s="51" t="str">
        <f ca="1">IF(S325="対象外","対象外",S326)</f>
        <v>対象外</v>
      </c>
      <c r="U327" s="13" t="s">
        <v>25</v>
      </c>
      <c r="V327" s="10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32"/>
      <c r="BB327" s="14"/>
      <c r="BC327" s="15"/>
      <c r="BD327" s="15"/>
      <c r="BE327" s="15"/>
      <c r="BF327" s="16"/>
      <c r="BG327" s="53" t="s">
        <v>42</v>
      </c>
    </row>
    <row r="328" spans="1:59" ht="20.25" hidden="1" customHeight="1" x14ac:dyDescent="0.4">
      <c r="A328" s="1">
        <f t="shared" si="90"/>
        <v>11</v>
      </c>
      <c r="B328" s="1">
        <f t="shared" si="91"/>
        <v>5</v>
      </c>
      <c r="E328" s="39" t="str" cm="1">
        <f t="array" aca="1" ref="E328" ca="1">IF(INDIRECT(VLOOKUP(B328,B$14:C$44,2,FALSE)&amp;(9*A328+6))="","",
INDIRECT(VLOOKUP(B328,B$14:C$44,2,FALSE)&amp;(9*A328+6)))</f>
        <v/>
      </c>
      <c r="F328" s="39" t="str">
        <f t="shared" ca="1" si="85"/>
        <v/>
      </c>
      <c r="G328" s="48" t="str" cm="1">
        <f t="array" aca="1" ref="G328" ca="1">IF(F328="","",
IF(INDIRECT(VLOOKUP(B328,B$14:C$44,2,FALSE)&amp;(9*A328+8))="","",
INDIRECT(VLOOKUP(B328,B$14:C$44,2,FALSE)&amp;(9*A328+8))))</f>
        <v/>
      </c>
      <c r="H328" s="48" t="str" cm="1">
        <f t="array" aca="1" ref="H328" ca="1">IF(F328="","",
IF(INDIRECT(VLOOKUP(B328,B$14:C$44,2,FALSE)&amp;(9*A328+9))="","",
INDIRECT(VLOOKUP(B328,B$14:C$44,2,FALSE)&amp;(9*A328+9))))</f>
        <v/>
      </c>
      <c r="I328" s="43" t="str" cm="1">
        <f t="array" aca="1" ref="I328" ca="1">IF(F328="","",
IF(INDIRECT(VLOOKUP(B328,B$14:C$44,2,FALSE)&amp;(9*A328+10))="","",
INDIRECT(VLOOKUP(B328,B$14:C$44,2,FALSE)&amp;(9*A328+10))))</f>
        <v/>
      </c>
      <c r="J328" s="43" t="str" cm="1">
        <f t="array" aca="1" ref="J328" ca="1">IF(F328="","",
IF(INDIRECT(VLOOKUP(B328,B$14:C$44,2,FALSE)&amp;(9*A328+11))="","",
INDIRECT(VLOOKUP(B328,B$14:C$44,2,FALSE)&amp;(9*A328+11))))</f>
        <v/>
      </c>
      <c r="K328" s="46" t="str" cm="1">
        <f t="array" aca="1" ref="K328" ca="1">IF(F328="","",
IF(AND(OR(F328="土",F328="日"),J328="●"),"指定",
IF(INDIRECT(VLOOKUP(B328,B$14:C$44,2,FALSE)&amp;(9*A328+12))="","",
INDIRECT(VLOOKUP(B328,B$14:C$44,2,FALSE)&amp;(9*A328+12)))))</f>
        <v/>
      </c>
      <c r="L328" s="42" t="str">
        <f t="shared" ca="1" si="88"/>
        <v/>
      </c>
      <c r="M328" s="60" t="str">
        <f t="shared" ca="1" si="89"/>
        <v/>
      </c>
      <c r="N328" s="1" t="str">
        <f t="shared" ca="1" si="86"/>
        <v/>
      </c>
      <c r="O328" s="1" t="str">
        <f t="shared" ca="1" si="87"/>
        <v/>
      </c>
    </row>
    <row r="329" spans="1:59" ht="20.25" hidden="1" customHeight="1" thickBot="1" x14ac:dyDescent="0.45">
      <c r="A329" s="1">
        <f t="shared" si="90"/>
        <v>11</v>
      </c>
      <c r="B329" s="1">
        <f t="shared" si="91"/>
        <v>6</v>
      </c>
      <c r="E329" s="39" t="str" cm="1">
        <f t="array" aca="1" ref="E329" ca="1">IF(INDIRECT(VLOOKUP(B329,B$14:C$44,2,FALSE)&amp;(9*A329+6))="","",
INDIRECT(VLOOKUP(B329,B$14:C$44,2,FALSE)&amp;(9*A329+6)))</f>
        <v/>
      </c>
      <c r="F329" s="39" t="str">
        <f t="shared" ca="1" si="85"/>
        <v/>
      </c>
      <c r="G329" s="48" t="str" cm="1">
        <f t="array" aca="1" ref="G329" ca="1">IF(F329="","",
IF(INDIRECT(VLOOKUP(B329,B$14:C$44,2,FALSE)&amp;(9*A329+8))="","",
INDIRECT(VLOOKUP(B329,B$14:C$44,2,FALSE)&amp;(9*A329+8))))</f>
        <v/>
      </c>
      <c r="H329" s="48" t="str" cm="1">
        <f t="array" aca="1" ref="H329" ca="1">IF(F329="","",
IF(INDIRECT(VLOOKUP(B329,B$14:C$44,2,FALSE)&amp;(9*A329+9))="","",
INDIRECT(VLOOKUP(B329,B$14:C$44,2,FALSE)&amp;(9*A329+9))))</f>
        <v/>
      </c>
      <c r="I329" s="43" t="str" cm="1">
        <f t="array" aca="1" ref="I329" ca="1">IF(F329="","",
IF(INDIRECT(VLOOKUP(B329,B$14:C$44,2,FALSE)&amp;(9*A329+10))="","",
INDIRECT(VLOOKUP(B329,B$14:C$44,2,FALSE)&amp;(9*A329+10))))</f>
        <v/>
      </c>
      <c r="J329" s="43" t="str" cm="1">
        <f t="array" aca="1" ref="J329" ca="1">IF(F329="","",
IF(INDIRECT(VLOOKUP(B329,B$14:C$44,2,FALSE)&amp;(9*A329+11))="","",
INDIRECT(VLOOKUP(B329,B$14:C$44,2,FALSE)&amp;(9*A329+11))))</f>
        <v/>
      </c>
      <c r="K329" s="46" t="str" cm="1">
        <f t="array" aca="1" ref="K329" ca="1">IF(F329="","",
IF(AND(OR(F329="土",F329="日"),J329="●"),"指定",
IF(INDIRECT(VLOOKUP(B329,B$14:C$44,2,FALSE)&amp;(9*A329+12))="","",
INDIRECT(VLOOKUP(B329,B$14:C$44,2,FALSE)&amp;(9*A329+12)))))</f>
        <v/>
      </c>
      <c r="L329" s="42" t="str">
        <f t="shared" ca="1" si="88"/>
        <v/>
      </c>
      <c r="M329" s="60" t="str">
        <f t="shared" ca="1" si="89"/>
        <v/>
      </c>
      <c r="N329" s="1" t="str">
        <f t="shared" ca="1" si="86"/>
        <v/>
      </c>
      <c r="O329" s="1" t="str">
        <f t="shared" ca="1" si="87"/>
        <v/>
      </c>
      <c r="Q329" s="28" t="s">
        <v>30</v>
      </c>
      <c r="R329" s="28" t="str">
        <f>IF(R320="","",
IF(S329=1,R320+1,R320))</f>
        <v/>
      </c>
      <c r="S329" s="51" t="str">
        <f>IF(S320="","",
IF(S320=12,1,S320+1))</f>
        <v/>
      </c>
      <c r="U329" s="38" t="str">
        <f>IF(R329="","",
DATE(R329,S329,1))</f>
        <v/>
      </c>
      <c r="W329" s="2"/>
    </row>
    <row r="330" spans="1:59" ht="20.25" hidden="1" customHeight="1" x14ac:dyDescent="0.4">
      <c r="A330" s="1">
        <f t="shared" si="90"/>
        <v>11</v>
      </c>
      <c r="B330" s="1">
        <f t="shared" si="91"/>
        <v>7</v>
      </c>
      <c r="E330" s="39" t="str" cm="1">
        <f t="array" aca="1" ref="E330" ca="1">IF(INDIRECT(VLOOKUP(B330,B$14:C$44,2,FALSE)&amp;(9*A330+6))="","",
INDIRECT(VLOOKUP(B330,B$14:C$44,2,FALSE)&amp;(9*A330+6)))</f>
        <v/>
      </c>
      <c r="F330" s="39" t="str">
        <f t="shared" ca="1" si="85"/>
        <v/>
      </c>
      <c r="G330" s="48" t="str" cm="1">
        <f t="array" aca="1" ref="G330" ca="1">IF(F330="","",
IF(INDIRECT(VLOOKUP(B330,B$14:C$44,2,FALSE)&amp;(9*A330+8))="","",
INDIRECT(VLOOKUP(B330,B$14:C$44,2,FALSE)&amp;(9*A330+8))))</f>
        <v/>
      </c>
      <c r="H330" s="48" t="str" cm="1">
        <f t="array" aca="1" ref="H330" ca="1">IF(F330="","",
IF(INDIRECT(VLOOKUP(B330,B$14:C$44,2,FALSE)&amp;(9*A330+9))="","",
INDIRECT(VLOOKUP(B330,B$14:C$44,2,FALSE)&amp;(9*A330+9))))</f>
        <v/>
      </c>
      <c r="I330" s="43" t="str" cm="1">
        <f t="array" aca="1" ref="I330" ca="1">IF(F330="","",
IF(INDIRECT(VLOOKUP(B330,B$14:C$44,2,FALSE)&amp;(9*A330+10))="","",
INDIRECT(VLOOKUP(B330,B$14:C$44,2,FALSE)&amp;(9*A330+10))))</f>
        <v/>
      </c>
      <c r="J330" s="43" t="str" cm="1">
        <f t="array" aca="1" ref="J330" ca="1">IF(F330="","",
IF(INDIRECT(VLOOKUP(B330,B$14:C$44,2,FALSE)&amp;(9*A330+11))="","",
INDIRECT(VLOOKUP(B330,B$14:C$44,2,FALSE)&amp;(9*A330+11))))</f>
        <v/>
      </c>
      <c r="K330" s="46" t="str" cm="1">
        <f t="array" aca="1" ref="K330" ca="1">IF(F330="","",
IF(AND(OR(F330="土",F330="日"),J330="●"),"指定",
IF(INDIRECT(VLOOKUP(B330,B$14:C$44,2,FALSE)&amp;(9*A330+12))="","",
INDIRECT(VLOOKUP(B330,B$14:C$44,2,FALSE)&amp;(9*A330+12)))))</f>
        <v/>
      </c>
      <c r="L330" s="42" t="str">
        <f t="shared" ca="1" si="88"/>
        <v/>
      </c>
      <c r="M330" s="60" t="str">
        <f t="shared" ca="1" si="89"/>
        <v/>
      </c>
      <c r="N330" s="1" t="str">
        <f t="shared" ca="1" si="86"/>
        <v/>
      </c>
      <c r="O330" s="1" t="str">
        <f t="shared" ca="1" si="87"/>
        <v/>
      </c>
      <c r="U330" s="87"/>
      <c r="V330" s="88"/>
      <c r="W330" s="6" t="str">
        <f>IF($R329="","",DATE($R329,$S329,1))</f>
        <v/>
      </c>
      <c r="X330" s="6" t="str">
        <f>IF($R329="","",DATE($R329,$S329,2))</f>
        <v/>
      </c>
      <c r="Y330" s="6" t="str">
        <f>IF($R329="","",DATE($R329,$S329,3))</f>
        <v/>
      </c>
      <c r="Z330" s="6" t="str">
        <f>IF($R329="","",DATE($R329,$S329,4))</f>
        <v/>
      </c>
      <c r="AA330" s="6" t="str">
        <f>IF($R329="","",DATE($R329,$S329,5))</f>
        <v/>
      </c>
      <c r="AB330" s="6" t="str">
        <f>IF($R329="","",DATE($R329,$S329,6))</f>
        <v/>
      </c>
      <c r="AC330" s="6" t="str">
        <f>IF($R329="","",DATE($R329,$S329,7))</f>
        <v/>
      </c>
      <c r="AD330" s="6" t="str">
        <f>IF($R329="","",DATE($R329,$S329,8))</f>
        <v/>
      </c>
      <c r="AE330" s="6" t="str">
        <f>IF($R329="","",DATE($R329,$S329,9))</f>
        <v/>
      </c>
      <c r="AF330" s="6" t="str">
        <f>IF($R329="","",DATE($R329,$S329,10))</f>
        <v/>
      </c>
      <c r="AG330" s="6" t="str">
        <f>IF($R329="","",DATE($R329,$S329,11))</f>
        <v/>
      </c>
      <c r="AH330" s="6" t="str">
        <f>IF($R329="","",DATE($R329,$S329,12))</f>
        <v/>
      </c>
      <c r="AI330" s="6" t="str">
        <f>IF($R329="","",DATE($R329,$S329,13))</f>
        <v/>
      </c>
      <c r="AJ330" s="6" t="str">
        <f>IF($R329="","",DATE($R329,$S329,14))</f>
        <v/>
      </c>
      <c r="AK330" s="6" t="str">
        <f>IF($R329="","",DATE($R329,$S329,15))</f>
        <v/>
      </c>
      <c r="AL330" s="6" t="str">
        <f>IF($R329="","",DATE($R329,$S329,16))</f>
        <v/>
      </c>
      <c r="AM330" s="6" t="str">
        <f>IF($R329="","",DATE($R329,$S329,17))</f>
        <v/>
      </c>
      <c r="AN330" s="6" t="str">
        <f>IF($R329="","",DATE($R329,$S329,18))</f>
        <v/>
      </c>
      <c r="AO330" s="6" t="str">
        <f>IF($R329="","",DATE($R329,$S329,19))</f>
        <v/>
      </c>
      <c r="AP330" s="6" t="str">
        <f>IF($R329="","",DATE($R329,$S329,20))</f>
        <v/>
      </c>
      <c r="AQ330" s="6" t="str">
        <f>IF($R329="","",DATE($R329,$S329,21))</f>
        <v/>
      </c>
      <c r="AR330" s="6" t="str">
        <f>IF($R329="","",DATE($R329,$S329,22))</f>
        <v/>
      </c>
      <c r="AS330" s="6" t="str">
        <f>IF($R329="","",DATE($R329,$S329,23))</f>
        <v/>
      </c>
      <c r="AT330" s="6" t="str">
        <f>IF($R329="","",DATE($R329,$S329,24))</f>
        <v/>
      </c>
      <c r="AU330" s="6" t="str">
        <f>IF($R329="","",DATE($R329,$S329,25))</f>
        <v/>
      </c>
      <c r="AV330" s="6" t="str">
        <f>IF($R329="","",DATE($R329,$S329,26))</f>
        <v/>
      </c>
      <c r="AW330" s="6" t="str">
        <f>IF($R329="","",DATE($R329,$S329,27))</f>
        <v/>
      </c>
      <c r="AX330" s="6" t="str">
        <f>IF($R329="","",DATE($R329,$S329,28))</f>
        <v/>
      </c>
      <c r="AY330" s="6" t="str">
        <f>IF($R329="","",IF(MONTH(DATE($R329,$S329,29))=$S329,DATE($R329,$S329,29),""))</f>
        <v/>
      </c>
      <c r="AZ330" s="6" t="str">
        <f>IF($R329="","",IF(MONTH(DATE($R329,$S329,30))=$S329,DATE($R329,$S329,30),""))</f>
        <v/>
      </c>
      <c r="BA330" s="6" t="str">
        <f>IF($R329="","",IF(MONTH(DATE($R329,$S329,31))=$S329,DATE($R329,$S329,31),""))</f>
        <v/>
      </c>
      <c r="BB330" s="91" t="s">
        <v>19</v>
      </c>
      <c r="BC330" s="91" t="s">
        <v>31</v>
      </c>
      <c r="BD330" s="93" t="s">
        <v>32</v>
      </c>
      <c r="BE330" s="96" t="s">
        <v>33</v>
      </c>
      <c r="BF330" s="94" t="s">
        <v>34</v>
      </c>
      <c r="BG330" s="76" t="s">
        <v>25</v>
      </c>
    </row>
    <row r="331" spans="1:59" ht="20.25" hidden="1" customHeight="1" thickBot="1" x14ac:dyDescent="0.45">
      <c r="A331" s="1">
        <f t="shared" si="90"/>
        <v>11</v>
      </c>
      <c r="B331" s="1">
        <f t="shared" si="91"/>
        <v>8</v>
      </c>
      <c r="E331" s="39" t="str" cm="1">
        <f t="array" aca="1" ref="E331" ca="1">IF(INDIRECT(VLOOKUP(B331,B$14:C$44,2,FALSE)&amp;(9*A331+6))="","",
INDIRECT(VLOOKUP(B331,B$14:C$44,2,FALSE)&amp;(9*A331+6)))</f>
        <v/>
      </c>
      <c r="F331" s="39" t="str">
        <f t="shared" ca="1" si="85"/>
        <v/>
      </c>
      <c r="G331" s="48" t="str" cm="1">
        <f t="array" aca="1" ref="G331" ca="1">IF(F331="","",
IF(INDIRECT(VLOOKUP(B331,B$14:C$44,2,FALSE)&amp;(9*A331+8))="","",
INDIRECT(VLOOKUP(B331,B$14:C$44,2,FALSE)&amp;(9*A331+8))))</f>
        <v/>
      </c>
      <c r="H331" s="48" t="str" cm="1">
        <f t="array" aca="1" ref="H331" ca="1">IF(F331="","",
IF(INDIRECT(VLOOKUP(B331,B$14:C$44,2,FALSE)&amp;(9*A331+9))="","",
INDIRECT(VLOOKUP(B331,B$14:C$44,2,FALSE)&amp;(9*A331+9))))</f>
        <v/>
      </c>
      <c r="I331" s="43" t="str" cm="1">
        <f t="array" aca="1" ref="I331" ca="1">IF(F331="","",
IF(INDIRECT(VLOOKUP(B331,B$14:C$44,2,FALSE)&amp;(9*A331+10))="","",
INDIRECT(VLOOKUP(B331,B$14:C$44,2,FALSE)&amp;(9*A331+10))))</f>
        <v/>
      </c>
      <c r="J331" s="43" t="str" cm="1">
        <f t="array" aca="1" ref="J331" ca="1">IF(F331="","",
IF(INDIRECT(VLOOKUP(B331,B$14:C$44,2,FALSE)&amp;(9*A331+11))="","",
INDIRECT(VLOOKUP(B331,B$14:C$44,2,FALSE)&amp;(9*A331+11))))</f>
        <v/>
      </c>
      <c r="K331" s="46" t="str" cm="1">
        <f t="array" aca="1" ref="K331" ca="1">IF(F331="","",
IF(AND(OR(F331="土",F331="日"),J331="●"),"指定",
IF(INDIRECT(VLOOKUP(B331,B$14:C$44,2,FALSE)&amp;(9*A331+12))="","",
INDIRECT(VLOOKUP(B331,B$14:C$44,2,FALSE)&amp;(9*A331+12)))))</f>
        <v/>
      </c>
      <c r="L331" s="42" t="str">
        <f t="shared" ca="1" si="88"/>
        <v/>
      </c>
      <c r="M331" s="60" t="str">
        <f t="shared" ca="1" si="89"/>
        <v/>
      </c>
      <c r="N331" s="1" t="str">
        <f t="shared" ca="1" si="86"/>
        <v/>
      </c>
      <c r="O331" s="1" t="str">
        <f t="shared" ca="1" si="87"/>
        <v/>
      </c>
      <c r="Q331" s="28" t="s">
        <v>35</v>
      </c>
      <c r="R331" s="28">
        <f ca="1">COUNTIFS(N:N,R329,O:O,S329,F:F,"土",G:G,"〇")+COUNTIFS(N:N,R329,O:O,S329,F:F,"日",G:G,"〇")</f>
        <v>0</v>
      </c>
      <c r="S331" s="28">
        <f ca="1">COUNTIFS(N:N,R329,O:O,S329,F:F,"土",I:I,"〇",L:L,"&lt;&gt;"&amp;"緊急")+COUNTIFS(N:N,R329,O:O,S329,F:F,"日",I:I,"〇",L:L,"&lt;&gt;"&amp;"緊急")</f>
        <v>0</v>
      </c>
      <c r="U331" s="89"/>
      <c r="V331" s="90"/>
      <c r="W331" s="9" t="str">
        <f>IFERROR(IF(WEEKDAY(W330,1)=1,"日",IF(WEEKDAY(W330,1)=2,"月",IF(WEEKDAY(W330,1)=3,"火",IF(WEEKDAY(W330,1)=4,"水",IF(WEEKDAY(W330,1)=5,"木",IF(WEEKDAY(W330,1)=6,"金","土")))))),"")</f>
        <v/>
      </c>
      <c r="X331" s="9" t="str">
        <f t="shared" ref="X331:AD331" si="104">IFERROR(IF(WEEKDAY(X330,1)=1,"日",IF(WEEKDAY(X330,1)=2,"月",IF(WEEKDAY(X330,1)=3,"火",IF(WEEKDAY(X330,1)=4,"水",IF(WEEKDAY(X330,1)=5,"木",IF(WEEKDAY(X330,1)=6,"金","土")))))),"")</f>
        <v/>
      </c>
      <c r="Y331" s="9" t="str">
        <f t="shared" si="104"/>
        <v/>
      </c>
      <c r="Z331" s="9" t="str">
        <f t="shared" si="104"/>
        <v/>
      </c>
      <c r="AA331" s="9" t="str">
        <f t="shared" si="104"/>
        <v/>
      </c>
      <c r="AB331" s="9" t="str">
        <f t="shared" si="104"/>
        <v/>
      </c>
      <c r="AC331" s="9" t="str">
        <f t="shared" si="104"/>
        <v/>
      </c>
      <c r="AD331" s="9" t="str">
        <f t="shared" si="104"/>
        <v/>
      </c>
      <c r="AE331" s="9" t="str">
        <f>IFERROR(IF(WEEKDAY(AE330,1)=1,"日",IF(WEEKDAY(AE330,1)=2,"月",IF(WEEKDAY(AE330,1)=3,"火",IF(WEEKDAY(AE330,1)=4,"水",IF(WEEKDAY(AE330,1)=5,"木",IF(WEEKDAY(AE330,1)=6,"金","土")))))),"")</f>
        <v/>
      </c>
      <c r="AF331" s="9" t="str">
        <f t="shared" ref="AF331:BA331" si="105">IFERROR(IF(WEEKDAY(AF330,1)=1,"日",IF(WEEKDAY(AF330,1)=2,"月",IF(WEEKDAY(AF330,1)=3,"火",IF(WEEKDAY(AF330,1)=4,"水",IF(WEEKDAY(AF330,1)=5,"木",IF(WEEKDAY(AF330,1)=6,"金","土")))))),"")</f>
        <v/>
      </c>
      <c r="AG331" s="9" t="str">
        <f t="shared" si="105"/>
        <v/>
      </c>
      <c r="AH331" s="9" t="str">
        <f t="shared" si="105"/>
        <v/>
      </c>
      <c r="AI331" s="9" t="str">
        <f t="shared" si="105"/>
        <v/>
      </c>
      <c r="AJ331" s="9" t="str">
        <f t="shared" si="105"/>
        <v/>
      </c>
      <c r="AK331" s="9" t="str">
        <f t="shared" si="105"/>
        <v/>
      </c>
      <c r="AL331" s="9" t="str">
        <f t="shared" si="105"/>
        <v/>
      </c>
      <c r="AM331" s="9" t="str">
        <f t="shared" si="105"/>
        <v/>
      </c>
      <c r="AN331" s="9" t="str">
        <f t="shared" si="105"/>
        <v/>
      </c>
      <c r="AO331" s="9" t="str">
        <f t="shared" si="105"/>
        <v/>
      </c>
      <c r="AP331" s="9" t="str">
        <f t="shared" si="105"/>
        <v/>
      </c>
      <c r="AQ331" s="9" t="str">
        <f t="shared" si="105"/>
        <v/>
      </c>
      <c r="AR331" s="9" t="str">
        <f t="shared" si="105"/>
        <v/>
      </c>
      <c r="AS331" s="9" t="str">
        <f t="shared" si="105"/>
        <v/>
      </c>
      <c r="AT331" s="9" t="str">
        <f t="shared" si="105"/>
        <v/>
      </c>
      <c r="AU331" s="9" t="str">
        <f t="shared" si="105"/>
        <v/>
      </c>
      <c r="AV331" s="9" t="str">
        <f t="shared" si="105"/>
        <v/>
      </c>
      <c r="AW331" s="9" t="str">
        <f t="shared" si="105"/>
        <v/>
      </c>
      <c r="AX331" s="9" t="str">
        <f t="shared" si="105"/>
        <v/>
      </c>
      <c r="AY331" s="9" t="str">
        <f t="shared" si="105"/>
        <v/>
      </c>
      <c r="AZ331" s="9" t="str">
        <f t="shared" si="105"/>
        <v/>
      </c>
      <c r="BA331" s="9" t="str">
        <f t="shared" si="105"/>
        <v/>
      </c>
      <c r="BB331" s="92"/>
      <c r="BC331" s="92"/>
      <c r="BD331" s="92"/>
      <c r="BE331" s="97"/>
      <c r="BF331" s="95"/>
      <c r="BG331" s="77"/>
    </row>
    <row r="332" spans="1:59" ht="20.25" hidden="1" customHeight="1" x14ac:dyDescent="0.4">
      <c r="A332" s="1">
        <f t="shared" si="90"/>
        <v>11</v>
      </c>
      <c r="B332" s="1">
        <f t="shared" si="91"/>
        <v>9</v>
      </c>
      <c r="E332" s="39" t="str" cm="1">
        <f t="array" aca="1" ref="E332" ca="1">IF(INDIRECT(VLOOKUP(B332,B$14:C$44,2,FALSE)&amp;(9*A332+6))="","",
INDIRECT(VLOOKUP(B332,B$14:C$44,2,FALSE)&amp;(9*A332+6)))</f>
        <v/>
      </c>
      <c r="F332" s="39" t="str">
        <f t="shared" ca="1" si="85"/>
        <v/>
      </c>
      <c r="G332" s="48" t="str" cm="1">
        <f t="array" aca="1" ref="G332" ca="1">IF(F332="","",
IF(INDIRECT(VLOOKUP(B332,B$14:C$44,2,FALSE)&amp;(9*A332+8))="","",
INDIRECT(VLOOKUP(B332,B$14:C$44,2,FALSE)&amp;(9*A332+8))))</f>
        <v/>
      </c>
      <c r="H332" s="48" t="str" cm="1">
        <f t="array" aca="1" ref="H332" ca="1">IF(F332="","",
IF(INDIRECT(VLOOKUP(B332,B$14:C$44,2,FALSE)&amp;(9*A332+9))="","",
INDIRECT(VLOOKUP(B332,B$14:C$44,2,FALSE)&amp;(9*A332+9))))</f>
        <v/>
      </c>
      <c r="I332" s="43" t="str" cm="1">
        <f t="array" aca="1" ref="I332" ca="1">IF(F332="","",
IF(INDIRECT(VLOOKUP(B332,B$14:C$44,2,FALSE)&amp;(9*A332+10))="","",
INDIRECT(VLOOKUP(B332,B$14:C$44,2,FALSE)&amp;(9*A332+10))))</f>
        <v/>
      </c>
      <c r="J332" s="43" t="str" cm="1">
        <f t="array" aca="1" ref="J332" ca="1">IF(F332="","",
IF(INDIRECT(VLOOKUP(B332,B$14:C$44,2,FALSE)&amp;(9*A332+11))="","",
INDIRECT(VLOOKUP(B332,B$14:C$44,2,FALSE)&amp;(9*A332+11))))</f>
        <v/>
      </c>
      <c r="K332" s="46" t="str" cm="1">
        <f t="array" aca="1" ref="K332" ca="1">IF(F332="","",
IF(AND(OR(F332="土",F332="日"),J332="●"),"指定",
IF(INDIRECT(VLOOKUP(B332,B$14:C$44,2,FALSE)&amp;(9*A332+12))="","",
INDIRECT(VLOOKUP(B332,B$14:C$44,2,FALSE)&amp;(9*A332+12)))))</f>
        <v/>
      </c>
      <c r="L332" s="42" t="str">
        <f t="shared" ca="1" si="88"/>
        <v/>
      </c>
      <c r="M332" s="60" t="str">
        <f t="shared" ca="1" si="89"/>
        <v/>
      </c>
      <c r="N332" s="1" t="str">
        <f t="shared" ca="1" si="86"/>
        <v/>
      </c>
      <c r="O332" s="1" t="str">
        <f t="shared" ca="1" si="87"/>
        <v/>
      </c>
      <c r="Q332" s="28" t="s">
        <v>23</v>
      </c>
      <c r="R332" s="54">
        <f ca="1">COUNTIFS(N:N,R329,O:O,S329,G:G,"〇")</f>
        <v>0</v>
      </c>
      <c r="S332" s="54">
        <f ca="1">COUNTIFS(N:N,R329,O:O,S329,I:I,"〇",L:L,"&lt;&gt;"&amp;"緊急")</f>
        <v>0</v>
      </c>
      <c r="U332" s="78" t="s">
        <v>15</v>
      </c>
      <c r="V332" s="8" t="s">
        <v>36</v>
      </c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6">
        <f ca="1">R332</f>
        <v>0</v>
      </c>
      <c r="BC332" s="79">
        <f ca="1">IFERROR(R333/R332,0)</f>
        <v>0</v>
      </c>
      <c r="BD332" s="80" t="str">
        <f ca="1">R334</f>
        <v>対象外</v>
      </c>
      <c r="BE332" s="98"/>
      <c r="BF332" s="83"/>
      <c r="BG332" s="81" t="s">
        <v>37</v>
      </c>
    </row>
    <row r="333" spans="1:59" ht="20.25" hidden="1" customHeight="1" thickBot="1" x14ac:dyDescent="0.45">
      <c r="A333" s="1">
        <f t="shared" si="90"/>
        <v>11</v>
      </c>
      <c r="B333" s="1">
        <f t="shared" si="91"/>
        <v>10</v>
      </c>
      <c r="E333" s="39" t="str" cm="1">
        <f t="array" aca="1" ref="E333" ca="1">IF(INDIRECT(VLOOKUP(B333,B$14:C$44,2,FALSE)&amp;(9*A333+6))="","",
INDIRECT(VLOOKUP(B333,B$14:C$44,2,FALSE)&amp;(9*A333+6)))</f>
        <v/>
      </c>
      <c r="F333" s="39" t="str">
        <f t="shared" ca="1" si="85"/>
        <v/>
      </c>
      <c r="G333" s="48" t="str" cm="1">
        <f t="array" aca="1" ref="G333" ca="1">IF(F333="","",
IF(INDIRECT(VLOOKUP(B333,B$14:C$44,2,FALSE)&amp;(9*A333+8))="","",
INDIRECT(VLOOKUP(B333,B$14:C$44,2,FALSE)&amp;(9*A333+8))))</f>
        <v/>
      </c>
      <c r="H333" s="48" t="str" cm="1">
        <f t="array" aca="1" ref="H333" ca="1">IF(F333="","",
IF(INDIRECT(VLOOKUP(B333,B$14:C$44,2,FALSE)&amp;(9*A333+9))="","",
INDIRECT(VLOOKUP(B333,B$14:C$44,2,FALSE)&amp;(9*A333+9))))</f>
        <v/>
      </c>
      <c r="I333" s="43" t="str" cm="1">
        <f t="array" aca="1" ref="I333" ca="1">IF(F333="","",
IF(INDIRECT(VLOOKUP(B333,B$14:C$44,2,FALSE)&amp;(9*A333+10))="","",
INDIRECT(VLOOKUP(B333,B$14:C$44,2,FALSE)&amp;(9*A333+10))))</f>
        <v/>
      </c>
      <c r="J333" s="43" t="str" cm="1">
        <f t="array" aca="1" ref="J333" ca="1">IF(F333="","",
IF(INDIRECT(VLOOKUP(B333,B$14:C$44,2,FALSE)&amp;(9*A333+11))="","",
INDIRECT(VLOOKUP(B333,B$14:C$44,2,FALSE)&amp;(9*A333+11))))</f>
        <v/>
      </c>
      <c r="K333" s="46" t="str" cm="1">
        <f t="array" aca="1" ref="K333" ca="1">IF(F333="","",
IF(AND(OR(F333="土",F333="日"),J333="●"),"指定",
IF(INDIRECT(VLOOKUP(B333,B$14:C$44,2,FALSE)&amp;(9*A333+12))="","",
INDIRECT(VLOOKUP(B333,B$14:C$44,2,FALSE)&amp;(9*A333+12)))))</f>
        <v/>
      </c>
      <c r="L333" s="42" t="str">
        <f t="shared" ca="1" si="88"/>
        <v/>
      </c>
      <c r="M333" s="60" t="str">
        <f t="shared" ca="1" si="89"/>
        <v/>
      </c>
      <c r="N333" s="1" t="str">
        <f t="shared" ca="1" si="86"/>
        <v/>
      </c>
      <c r="O333" s="1" t="str">
        <f t="shared" ca="1" si="87"/>
        <v/>
      </c>
      <c r="Q333" s="28" t="s">
        <v>24</v>
      </c>
      <c r="R333" s="28">
        <f ca="1">COUNTIFS(N:N,R329,O:O,S329,H:H,"●")+COUNTIFS(N:N,R329,O:O,S329,H:H,"〇")</f>
        <v>0</v>
      </c>
      <c r="S333" s="28">
        <f ca="1">COUNTIFS(N:N,R329,O:O,S329,J:J,"●",L:L,"&lt;&gt;"&amp;"緊急")</f>
        <v>0</v>
      </c>
      <c r="U333" s="69"/>
      <c r="V333" s="3" t="s">
        <v>38</v>
      </c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5"/>
      <c r="BB333" s="3">
        <f ca="1">R333</f>
        <v>0</v>
      </c>
      <c r="BC333" s="71"/>
      <c r="BD333" s="73"/>
      <c r="BE333" s="99"/>
      <c r="BF333" s="84"/>
      <c r="BG333" s="82"/>
    </row>
    <row r="334" spans="1:59" ht="20.25" hidden="1" customHeight="1" thickTop="1" x14ac:dyDescent="0.4">
      <c r="A334" s="1">
        <f t="shared" si="90"/>
        <v>11</v>
      </c>
      <c r="B334" s="1">
        <f t="shared" si="91"/>
        <v>11</v>
      </c>
      <c r="E334" s="39" t="str" cm="1">
        <f t="array" aca="1" ref="E334" ca="1">IF(INDIRECT(VLOOKUP(B334,B$14:C$44,2,FALSE)&amp;(9*A334+6))="","",
INDIRECT(VLOOKUP(B334,B$14:C$44,2,FALSE)&amp;(9*A334+6)))</f>
        <v/>
      </c>
      <c r="F334" s="39" t="str">
        <f t="shared" ref="F334:F397" ca="1" si="106">IF(OR(E334="",E334&lt;X$5,AF$5&lt;E334),"",
IF(WEEKDAY(E334,1)=1,"日",
IF(WEEKDAY(E334,1)=2,"月",
IF(WEEKDAY(E334,1)=3,"火",
IF(WEEKDAY(E334,1)=4,"水",
IF(WEEKDAY(E334,1)=5,"木",
IF(WEEKDAY(E334,1)=6,"金","土")))))))</f>
        <v/>
      </c>
      <c r="G334" s="48" t="str" cm="1">
        <f t="array" aca="1" ref="G334" ca="1">IF(F334="","",
IF(INDIRECT(VLOOKUP(B334,B$14:C$44,2,FALSE)&amp;(9*A334+8))="","",
INDIRECT(VLOOKUP(B334,B$14:C$44,2,FALSE)&amp;(9*A334+8))))</f>
        <v/>
      </c>
      <c r="H334" s="48" t="str" cm="1">
        <f t="array" aca="1" ref="H334" ca="1">IF(F334="","",
IF(INDIRECT(VLOOKUP(B334,B$14:C$44,2,FALSE)&amp;(9*A334+9))="","",
INDIRECT(VLOOKUP(B334,B$14:C$44,2,FALSE)&amp;(9*A334+9))))</f>
        <v/>
      </c>
      <c r="I334" s="43" t="str" cm="1">
        <f t="array" aca="1" ref="I334" ca="1">IF(F334="","",
IF(INDIRECT(VLOOKUP(B334,B$14:C$44,2,FALSE)&amp;(9*A334+10))="","",
INDIRECT(VLOOKUP(B334,B$14:C$44,2,FALSE)&amp;(9*A334+10))))</f>
        <v/>
      </c>
      <c r="J334" s="43" t="str" cm="1">
        <f t="array" aca="1" ref="J334" ca="1">IF(F334="","",
IF(INDIRECT(VLOOKUP(B334,B$14:C$44,2,FALSE)&amp;(9*A334+11))="","",
INDIRECT(VLOOKUP(B334,B$14:C$44,2,FALSE)&amp;(9*A334+11))))</f>
        <v/>
      </c>
      <c r="K334" s="46" t="str" cm="1">
        <f t="array" aca="1" ref="K334" ca="1">IF(F334="","",
IF(AND(OR(F334="土",F334="日"),J334="●"),"指定",
IF(INDIRECT(VLOOKUP(B334,B$14:C$44,2,FALSE)&amp;(9*A334+12))="","",
INDIRECT(VLOOKUP(B334,B$14:C$44,2,FALSE)&amp;(9*A334+12)))))</f>
        <v/>
      </c>
      <c r="L334" s="42" t="str">
        <f t="shared" ca="1" si="88"/>
        <v/>
      </c>
      <c r="M334" s="60" t="str">
        <f t="shared" ca="1" si="89"/>
        <v/>
      </c>
      <c r="N334" s="1" t="str">
        <f t="shared" ref="N334:N397" ca="1" si="107">IF(OR(E334="",F334=""),"",
YEAR(E334))</f>
        <v/>
      </c>
      <c r="O334" s="1" t="str">
        <f t="shared" ref="O334:O397" ca="1" si="108">IF(OR(E334="",F334=""),"",
MONTH(E334))</f>
        <v/>
      </c>
      <c r="Q334" s="28" t="s">
        <v>3</v>
      </c>
      <c r="R334" s="30" t="str">
        <f ca="1">IF(AND(R332=0,R333=0),"対象外",
IF(R331=0,"対象外",
IF(AND(R331/R332&lt;0.285,R333&gt;=R331),"〇",
IF(R333/R332&gt;=0.285,"〇",
"×"))))</f>
        <v>対象外</v>
      </c>
      <c r="S334" s="30" t="str">
        <f ca="1">IF(AND(S332=0,S333=0),"対象外",
IF(S331=0,"対象外",
IF(AND(S331/S332&lt;0.285,S333&gt;=S331),"〇",
IF(S333/S332&gt;=0.285,"〇",
"×"))))</f>
        <v>対象外</v>
      </c>
      <c r="U334" s="68" t="s">
        <v>16</v>
      </c>
      <c r="V334" s="4" t="s">
        <v>36</v>
      </c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52">
        <f ca="1">S332</f>
        <v>0</v>
      </c>
      <c r="BC334" s="70">
        <f ca="1">IFERROR(S333/S332,0)</f>
        <v>0</v>
      </c>
      <c r="BD334" s="72" t="str">
        <f ca="1">S334</f>
        <v>対象外</v>
      </c>
      <c r="BE334" s="100" t="str">
        <f ca="1">S336</f>
        <v>対象外</v>
      </c>
      <c r="BF334" s="85" t="str">
        <f ca="1">S335</f>
        <v>－</v>
      </c>
      <c r="BG334" s="74" t="s">
        <v>39</v>
      </c>
    </row>
    <row r="335" spans="1:59" ht="20.25" hidden="1" customHeight="1" thickBot="1" x14ac:dyDescent="0.45">
      <c r="A335" s="1">
        <f t="shared" si="90"/>
        <v>11</v>
      </c>
      <c r="B335" s="1">
        <f t="shared" si="91"/>
        <v>12</v>
      </c>
      <c r="E335" s="39" t="str" cm="1">
        <f t="array" aca="1" ref="E335" ca="1">IF(INDIRECT(VLOOKUP(B335,B$14:C$44,2,FALSE)&amp;(9*A335+6))="","",
INDIRECT(VLOOKUP(B335,B$14:C$44,2,FALSE)&amp;(9*A335+6)))</f>
        <v/>
      </c>
      <c r="F335" s="39" t="str">
        <f t="shared" ca="1" si="106"/>
        <v/>
      </c>
      <c r="G335" s="48" t="str" cm="1">
        <f t="array" aca="1" ref="G335" ca="1">IF(F335="","",
IF(INDIRECT(VLOOKUP(B335,B$14:C$44,2,FALSE)&amp;(9*A335+8))="","",
INDIRECT(VLOOKUP(B335,B$14:C$44,2,FALSE)&amp;(9*A335+8))))</f>
        <v/>
      </c>
      <c r="H335" s="48" t="str" cm="1">
        <f t="array" aca="1" ref="H335" ca="1">IF(F335="","",
IF(INDIRECT(VLOOKUP(B335,B$14:C$44,2,FALSE)&amp;(9*A335+9))="","",
INDIRECT(VLOOKUP(B335,B$14:C$44,2,FALSE)&amp;(9*A335+9))))</f>
        <v/>
      </c>
      <c r="I335" s="43" t="str" cm="1">
        <f t="array" aca="1" ref="I335" ca="1">IF(F335="","",
IF(INDIRECT(VLOOKUP(B335,B$14:C$44,2,FALSE)&amp;(9*A335+10))="","",
INDIRECT(VLOOKUP(B335,B$14:C$44,2,FALSE)&amp;(9*A335+10))))</f>
        <v/>
      </c>
      <c r="J335" s="43" t="str" cm="1">
        <f t="array" aca="1" ref="J335" ca="1">IF(F335="","",
IF(INDIRECT(VLOOKUP(B335,B$14:C$44,2,FALSE)&amp;(9*A335+11))="","",
INDIRECT(VLOOKUP(B335,B$14:C$44,2,FALSE)&amp;(9*A335+11))))</f>
        <v/>
      </c>
      <c r="K335" s="46" t="str" cm="1">
        <f t="array" aca="1" ref="K335" ca="1">IF(F335="","",
IF(AND(OR(F335="土",F335="日"),J335="●"),"指定",
IF(INDIRECT(VLOOKUP(B335,B$14:C$44,2,FALSE)&amp;(9*A335+12))="","",
INDIRECT(VLOOKUP(B335,B$14:C$44,2,FALSE)&amp;(9*A335+12)))))</f>
        <v/>
      </c>
      <c r="L335" s="42" t="str">
        <f t="shared" ref="L335:L398" ca="1" si="109">IF(F335="","",
IF(I335="準","準備",
IF(I335="夏","夏休",
IF(I335="年","年末年始休",
IF(I335="製","工場製作",
IF(I335="片","片付",
IF(I335="事","事故",
IF(I335="災","災害",
IF(I335="他","その他",
IF(AND(F335&lt;&gt;"土",F335&lt;&gt;"日",J335="●",K335="振替"),"振替",
IF(AND(OR(F335="土",F335="日"),J335="●",K335="指定"),"閉所",
IF(AND(OR(F335="土",F335="日"),J335="",K335="事前"),"事前",
IF(AND(F335&lt;&gt;"土",F335&lt;&gt;"日",J335="●",K335=""),"閉所","")))))))))))))</f>
        <v/>
      </c>
      <c r="M335" s="60" t="str">
        <f t="shared" ref="M335:M398" ca="1" si="110">IFERROR(IF(VLOOKUP(E335,BJ:BL,3,FALSE)="〇","適",""),"")</f>
        <v/>
      </c>
      <c r="N335" s="1" t="str">
        <f t="shared" ca="1" si="107"/>
        <v/>
      </c>
      <c r="O335" s="1" t="str">
        <f t="shared" ca="1" si="108"/>
        <v/>
      </c>
      <c r="Q335" s="28" t="s">
        <v>40</v>
      </c>
      <c r="R335" s="30"/>
      <c r="S335" s="30" t="str">
        <f ca="1">IF(S334="対象外","－",
IF(S334="×","×",
IF(COUNTIFS(N:N,R329,O:O,S329,F:F,"土",I:I,"〇")+COUNTIFS(N:N,R329,O:O,S329,F:F,"日",I:I,"〇")=COUNTIFS(N:N,R329,O:O,S329,F:F,"土",I:I,"〇",J:J,"●",K:K,"&lt;&gt;"&amp;"事前")+COUNTIFS(N:N,R329,O:O,S329,F:F,"日",I:I,"〇",J:J,"●",K:K,"&lt;&gt;"&amp;"事前")+COUNTIFS(N:N,R329,O:O,S329,F:F,"土",I:I,"〇",J:J,"",K:K,"事前",M:M,"適")+COUNTIFS(N:N,R329,O:O,S329,F:F,"日",I:I,"〇",J:J,"",K:K,"事前",M:M,"適"),"〇",
"×")))</f>
        <v>－</v>
      </c>
      <c r="U335" s="69"/>
      <c r="V335" s="3" t="s">
        <v>38</v>
      </c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5"/>
      <c r="BB335" s="3">
        <f ca="1">S333</f>
        <v>0</v>
      </c>
      <c r="BC335" s="71"/>
      <c r="BD335" s="73"/>
      <c r="BE335" s="101"/>
      <c r="BF335" s="86"/>
      <c r="BG335" s="75"/>
    </row>
    <row r="336" spans="1:59" ht="42" hidden="1" customHeight="1" thickTop="1" thickBot="1" x14ac:dyDescent="0.45">
      <c r="A336" s="1">
        <f t="shared" ref="A336:A399" si="111">IF(B336=1,A335+1,A335)</f>
        <v>11</v>
      </c>
      <c r="B336" s="1">
        <f t="shared" ref="B336:B399" si="112">IF(B335=31,1,B335+1)</f>
        <v>13</v>
      </c>
      <c r="E336" s="39" t="str" cm="1">
        <f t="array" aca="1" ref="E336" ca="1">IF(INDIRECT(VLOOKUP(B336,B$14:C$44,2,FALSE)&amp;(9*A336+6))="","",
INDIRECT(VLOOKUP(B336,B$14:C$44,2,FALSE)&amp;(9*A336+6)))</f>
        <v/>
      </c>
      <c r="F336" s="39" t="str">
        <f t="shared" ca="1" si="106"/>
        <v/>
      </c>
      <c r="G336" s="48" t="str" cm="1">
        <f t="array" aca="1" ref="G336" ca="1">IF(F336="","",
IF(INDIRECT(VLOOKUP(B336,B$14:C$44,2,FALSE)&amp;(9*A336+8))="","",
INDIRECT(VLOOKUP(B336,B$14:C$44,2,FALSE)&amp;(9*A336+8))))</f>
        <v/>
      </c>
      <c r="H336" s="48" t="str" cm="1">
        <f t="array" aca="1" ref="H336" ca="1">IF(F336="","",
IF(INDIRECT(VLOOKUP(B336,B$14:C$44,2,FALSE)&amp;(9*A336+9))="","",
INDIRECT(VLOOKUP(B336,B$14:C$44,2,FALSE)&amp;(9*A336+9))))</f>
        <v/>
      </c>
      <c r="I336" s="43" t="str" cm="1">
        <f t="array" aca="1" ref="I336" ca="1">IF(F336="","",
IF(INDIRECT(VLOOKUP(B336,B$14:C$44,2,FALSE)&amp;(9*A336+10))="","",
INDIRECT(VLOOKUP(B336,B$14:C$44,2,FALSE)&amp;(9*A336+10))))</f>
        <v/>
      </c>
      <c r="J336" s="43" t="str" cm="1">
        <f t="array" aca="1" ref="J336" ca="1">IF(F336="","",
IF(INDIRECT(VLOOKUP(B336,B$14:C$44,2,FALSE)&amp;(9*A336+11))="","",
INDIRECT(VLOOKUP(B336,B$14:C$44,2,FALSE)&amp;(9*A336+11))))</f>
        <v/>
      </c>
      <c r="K336" s="46" t="str" cm="1">
        <f t="array" aca="1" ref="K336" ca="1">IF(F336="","",
IF(AND(OR(F336="土",F336="日"),J336="●"),"指定",
IF(INDIRECT(VLOOKUP(B336,B$14:C$44,2,FALSE)&amp;(9*A336+12))="","",
INDIRECT(VLOOKUP(B336,B$14:C$44,2,FALSE)&amp;(9*A336+12)))))</f>
        <v/>
      </c>
      <c r="L336" s="42" t="str">
        <f t="shared" ca="1" si="109"/>
        <v/>
      </c>
      <c r="M336" s="60" t="str">
        <f t="shared" ca="1" si="110"/>
        <v/>
      </c>
      <c r="N336" s="1" t="str">
        <f t="shared" ca="1" si="107"/>
        <v/>
      </c>
      <c r="O336" s="1" t="str">
        <f t="shared" ca="1" si="108"/>
        <v/>
      </c>
      <c r="Q336" s="31" t="s">
        <v>41</v>
      </c>
      <c r="S336" s="51" t="str">
        <f ca="1">IF(S334="対象外","対象外",S335)</f>
        <v>対象外</v>
      </c>
      <c r="U336" s="13" t="s">
        <v>25</v>
      </c>
      <c r="V336" s="10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32"/>
      <c r="BB336" s="14"/>
      <c r="BC336" s="15"/>
      <c r="BD336" s="15"/>
      <c r="BE336" s="15"/>
      <c r="BF336" s="16"/>
      <c r="BG336" s="53" t="s">
        <v>42</v>
      </c>
    </row>
    <row r="337" spans="1:59" x14ac:dyDescent="0.4">
      <c r="A337" s="1">
        <f t="shared" si="111"/>
        <v>11</v>
      </c>
      <c r="B337" s="1">
        <f t="shared" si="112"/>
        <v>14</v>
      </c>
      <c r="E337" s="39" t="str" cm="1">
        <f t="array" aca="1" ref="E337" ca="1">IF(INDIRECT(VLOOKUP(B337,B$14:C$44,2,FALSE)&amp;(9*A337+6))="","",
INDIRECT(VLOOKUP(B337,B$14:C$44,2,FALSE)&amp;(9*A337+6)))</f>
        <v/>
      </c>
      <c r="F337" s="39" t="str">
        <f t="shared" ca="1" si="106"/>
        <v/>
      </c>
      <c r="G337" s="48" t="str" cm="1">
        <f t="array" aca="1" ref="G337" ca="1">IF(F337="","",
IF(INDIRECT(VLOOKUP(B337,B$14:C$44,2,FALSE)&amp;(9*A337+8))="","",
INDIRECT(VLOOKUP(B337,B$14:C$44,2,FALSE)&amp;(9*A337+8))))</f>
        <v/>
      </c>
      <c r="H337" s="48" t="str" cm="1">
        <f t="array" aca="1" ref="H337" ca="1">IF(F337="","",
IF(INDIRECT(VLOOKUP(B337,B$14:C$44,2,FALSE)&amp;(9*A337+9))="","",
INDIRECT(VLOOKUP(B337,B$14:C$44,2,FALSE)&amp;(9*A337+9))))</f>
        <v/>
      </c>
      <c r="I337" s="43" t="str" cm="1">
        <f t="array" aca="1" ref="I337" ca="1">IF(F337="","",
IF(INDIRECT(VLOOKUP(B337,B$14:C$44,2,FALSE)&amp;(9*A337+10))="","",
INDIRECT(VLOOKUP(B337,B$14:C$44,2,FALSE)&amp;(9*A337+10))))</f>
        <v/>
      </c>
      <c r="J337" s="43" t="str" cm="1">
        <f t="array" aca="1" ref="J337" ca="1">IF(F337="","",
IF(INDIRECT(VLOOKUP(B337,B$14:C$44,2,FALSE)&amp;(9*A337+11))="","",
INDIRECT(VLOOKUP(B337,B$14:C$44,2,FALSE)&amp;(9*A337+11))))</f>
        <v/>
      </c>
      <c r="K337" s="46" t="str" cm="1">
        <f t="array" aca="1" ref="K337" ca="1">IF(F337="","",
IF(AND(OR(F337="土",F337="日"),J337="●"),"指定",
IF(INDIRECT(VLOOKUP(B337,B$14:C$44,2,FALSE)&amp;(9*A337+12))="","",
INDIRECT(VLOOKUP(B337,B$14:C$44,2,FALSE)&amp;(9*A337+12)))))</f>
        <v/>
      </c>
      <c r="L337" s="42" t="str">
        <f t="shared" ca="1" si="109"/>
        <v/>
      </c>
      <c r="M337" s="60" t="str">
        <f t="shared" ca="1" si="110"/>
        <v/>
      </c>
      <c r="N337" s="1" t="str">
        <f t="shared" ca="1" si="107"/>
        <v/>
      </c>
      <c r="O337" s="1" t="str">
        <f t="shared" ca="1" si="108"/>
        <v/>
      </c>
    </row>
    <row r="338" spans="1:59" x14ac:dyDescent="0.4">
      <c r="A338" s="1">
        <f t="shared" si="111"/>
        <v>11</v>
      </c>
      <c r="B338" s="1">
        <f t="shared" si="112"/>
        <v>15</v>
      </c>
      <c r="E338" s="39" t="str" cm="1">
        <f t="array" aca="1" ref="E338" ca="1">IF(INDIRECT(VLOOKUP(B338,B$14:C$44,2,FALSE)&amp;(9*A338+6))="","",
INDIRECT(VLOOKUP(B338,B$14:C$44,2,FALSE)&amp;(9*A338+6)))</f>
        <v/>
      </c>
      <c r="F338" s="39" t="str">
        <f t="shared" ca="1" si="106"/>
        <v/>
      </c>
      <c r="G338" s="48" t="str" cm="1">
        <f t="array" aca="1" ref="G338" ca="1">IF(F338="","",
IF(INDIRECT(VLOOKUP(B338,B$14:C$44,2,FALSE)&amp;(9*A338+8))="","",
INDIRECT(VLOOKUP(B338,B$14:C$44,2,FALSE)&amp;(9*A338+8))))</f>
        <v/>
      </c>
      <c r="H338" s="48" t="str" cm="1">
        <f t="array" aca="1" ref="H338" ca="1">IF(F338="","",
IF(INDIRECT(VLOOKUP(B338,B$14:C$44,2,FALSE)&amp;(9*A338+9))="","",
INDIRECT(VLOOKUP(B338,B$14:C$44,2,FALSE)&amp;(9*A338+9))))</f>
        <v/>
      </c>
      <c r="I338" s="43" t="str" cm="1">
        <f t="array" aca="1" ref="I338" ca="1">IF(F338="","",
IF(INDIRECT(VLOOKUP(B338,B$14:C$44,2,FALSE)&amp;(9*A338+10))="","",
INDIRECT(VLOOKUP(B338,B$14:C$44,2,FALSE)&amp;(9*A338+10))))</f>
        <v/>
      </c>
      <c r="J338" s="43" t="str" cm="1">
        <f t="array" aca="1" ref="J338" ca="1">IF(F338="","",
IF(INDIRECT(VLOOKUP(B338,B$14:C$44,2,FALSE)&amp;(9*A338+11))="","",
INDIRECT(VLOOKUP(B338,B$14:C$44,2,FALSE)&amp;(9*A338+11))))</f>
        <v/>
      </c>
      <c r="K338" s="46" t="str" cm="1">
        <f t="array" aca="1" ref="K338" ca="1">IF(F338="","",
IF(AND(OR(F338="土",F338="日"),J338="●"),"指定",
IF(INDIRECT(VLOOKUP(B338,B$14:C$44,2,FALSE)&amp;(9*A338+12))="","",
INDIRECT(VLOOKUP(B338,B$14:C$44,2,FALSE)&amp;(9*A338+12)))))</f>
        <v/>
      </c>
      <c r="L338" s="42" t="str">
        <f t="shared" ca="1" si="109"/>
        <v/>
      </c>
      <c r="M338" s="60" t="str">
        <f t="shared" ca="1" si="110"/>
        <v/>
      </c>
      <c r="N338" s="1" t="str">
        <f t="shared" ca="1" si="107"/>
        <v/>
      </c>
      <c r="O338" s="1" t="str">
        <f t="shared" ca="1" si="108"/>
        <v/>
      </c>
      <c r="U338" s="38"/>
    </row>
    <row r="339" spans="1:59" x14ac:dyDescent="0.4">
      <c r="A339" s="1">
        <f t="shared" si="111"/>
        <v>11</v>
      </c>
      <c r="B339" s="1">
        <f t="shared" si="112"/>
        <v>16</v>
      </c>
      <c r="E339" s="39" t="str" cm="1">
        <f t="array" aca="1" ref="E339" ca="1">IF(INDIRECT(VLOOKUP(B339,B$14:C$44,2,FALSE)&amp;(9*A339+6))="","",
INDIRECT(VLOOKUP(B339,B$14:C$44,2,FALSE)&amp;(9*A339+6)))</f>
        <v/>
      </c>
      <c r="F339" s="39" t="str">
        <f t="shared" ca="1" si="106"/>
        <v/>
      </c>
      <c r="G339" s="48" t="str" cm="1">
        <f t="array" aca="1" ref="G339" ca="1">IF(F339="","",
IF(INDIRECT(VLOOKUP(B339,B$14:C$44,2,FALSE)&amp;(9*A339+8))="","",
INDIRECT(VLOOKUP(B339,B$14:C$44,2,FALSE)&amp;(9*A339+8))))</f>
        <v/>
      </c>
      <c r="H339" s="48" t="str" cm="1">
        <f t="array" aca="1" ref="H339" ca="1">IF(F339="","",
IF(INDIRECT(VLOOKUP(B339,B$14:C$44,2,FALSE)&amp;(9*A339+9))="","",
INDIRECT(VLOOKUP(B339,B$14:C$44,2,FALSE)&amp;(9*A339+9))))</f>
        <v/>
      </c>
      <c r="I339" s="43" t="str" cm="1">
        <f t="array" aca="1" ref="I339" ca="1">IF(F339="","",
IF(INDIRECT(VLOOKUP(B339,B$14:C$44,2,FALSE)&amp;(9*A339+10))="","",
INDIRECT(VLOOKUP(B339,B$14:C$44,2,FALSE)&amp;(9*A339+10))))</f>
        <v/>
      </c>
      <c r="J339" s="43" t="str" cm="1">
        <f t="array" aca="1" ref="J339" ca="1">IF(F339="","",
IF(INDIRECT(VLOOKUP(B339,B$14:C$44,2,FALSE)&amp;(9*A339+11))="","",
INDIRECT(VLOOKUP(B339,B$14:C$44,2,FALSE)&amp;(9*A339+11))))</f>
        <v/>
      </c>
      <c r="K339" s="46" t="str" cm="1">
        <f t="array" aca="1" ref="K339" ca="1">IF(F339="","",
IF(AND(OR(F339="土",F339="日"),J339="●"),"指定",
IF(INDIRECT(VLOOKUP(B339,B$14:C$44,2,FALSE)&amp;(9*A339+12))="","",
INDIRECT(VLOOKUP(B339,B$14:C$44,2,FALSE)&amp;(9*A339+12)))))</f>
        <v/>
      </c>
      <c r="L339" s="42" t="str">
        <f t="shared" ca="1" si="109"/>
        <v/>
      </c>
      <c r="M339" s="60" t="str">
        <f t="shared" ca="1" si="110"/>
        <v/>
      </c>
      <c r="N339" s="1" t="str">
        <f t="shared" ca="1" si="107"/>
        <v/>
      </c>
      <c r="O339" s="1" t="str">
        <f t="shared" ca="1" si="108"/>
        <v/>
      </c>
      <c r="V339" t="s">
        <v>43</v>
      </c>
      <c r="AD339" t="s">
        <v>44</v>
      </c>
      <c r="AL339" s="2"/>
      <c r="AW339" s="2"/>
      <c r="BA339" s="1"/>
      <c r="BC339" s="1"/>
      <c r="BD339" s="1"/>
      <c r="BE339" s="1"/>
      <c r="BF339" s="1"/>
    </row>
    <row r="340" spans="1:59" x14ac:dyDescent="0.4">
      <c r="A340" s="1">
        <f t="shared" si="111"/>
        <v>11</v>
      </c>
      <c r="B340" s="1">
        <f t="shared" si="112"/>
        <v>17</v>
      </c>
      <c r="E340" s="39" t="str" cm="1">
        <f t="array" aca="1" ref="E340" ca="1">IF(INDIRECT(VLOOKUP(B340,B$14:C$44,2,FALSE)&amp;(9*A340+6))="","",
INDIRECT(VLOOKUP(B340,B$14:C$44,2,FALSE)&amp;(9*A340+6)))</f>
        <v/>
      </c>
      <c r="F340" s="39" t="str">
        <f t="shared" ca="1" si="106"/>
        <v/>
      </c>
      <c r="G340" s="48" t="str" cm="1">
        <f t="array" aca="1" ref="G340" ca="1">IF(F340="","",
IF(INDIRECT(VLOOKUP(B340,B$14:C$44,2,FALSE)&amp;(9*A340+8))="","",
INDIRECT(VLOOKUP(B340,B$14:C$44,2,FALSE)&amp;(9*A340+8))))</f>
        <v/>
      </c>
      <c r="H340" s="48" t="str" cm="1">
        <f t="array" aca="1" ref="H340" ca="1">IF(F340="","",
IF(INDIRECT(VLOOKUP(B340,B$14:C$44,2,FALSE)&amp;(9*A340+9))="","",
INDIRECT(VLOOKUP(B340,B$14:C$44,2,FALSE)&amp;(9*A340+9))))</f>
        <v/>
      </c>
      <c r="I340" s="43" t="str" cm="1">
        <f t="array" aca="1" ref="I340" ca="1">IF(F340="","",
IF(INDIRECT(VLOOKUP(B340,B$14:C$44,2,FALSE)&amp;(9*A340+10))="","",
INDIRECT(VLOOKUP(B340,B$14:C$44,2,FALSE)&amp;(9*A340+10))))</f>
        <v/>
      </c>
      <c r="J340" s="43" t="str" cm="1">
        <f t="array" aca="1" ref="J340" ca="1">IF(F340="","",
IF(INDIRECT(VLOOKUP(B340,B$14:C$44,2,FALSE)&amp;(9*A340+11))="","",
INDIRECT(VLOOKUP(B340,B$14:C$44,2,FALSE)&amp;(9*A340+11))))</f>
        <v/>
      </c>
      <c r="K340" s="46" t="str" cm="1">
        <f t="array" aca="1" ref="K340" ca="1">IF(F340="","",
IF(AND(OR(F340="土",F340="日"),J340="●"),"指定",
IF(INDIRECT(VLOOKUP(B340,B$14:C$44,2,FALSE)&amp;(9*A340+12))="","",
INDIRECT(VLOOKUP(B340,B$14:C$44,2,FALSE)&amp;(9*A340+12)))))</f>
        <v/>
      </c>
      <c r="L340" s="42" t="str">
        <f t="shared" ca="1" si="109"/>
        <v/>
      </c>
      <c r="M340" s="60" t="str">
        <f t="shared" ca="1" si="110"/>
        <v/>
      </c>
      <c r="N340" s="1" t="str">
        <f t="shared" ca="1" si="107"/>
        <v/>
      </c>
      <c r="O340" s="1" t="str">
        <f t="shared" ca="1" si="108"/>
        <v/>
      </c>
      <c r="V340" s="103" t="s">
        <v>45</v>
      </c>
      <c r="W340" s="103"/>
      <c r="X340" s="103"/>
      <c r="Y340" s="103"/>
      <c r="Z340" s="103">
        <f ca="1">SUMIF(Q14:Q336,"対象",R14:R336)</f>
        <v>0</v>
      </c>
      <c r="AA340" s="103"/>
      <c r="AB340" s="103"/>
      <c r="AD340" s="103" t="s">
        <v>46</v>
      </c>
      <c r="AE340" s="103"/>
      <c r="AF340" s="103"/>
      <c r="AG340" s="103"/>
      <c r="AH340" s="103">
        <f ca="1">SUMIF(Q14:Q336,"対象",S14:S336)</f>
        <v>0</v>
      </c>
      <c r="AI340" s="103"/>
      <c r="AJ340" s="103"/>
      <c r="AL340"/>
      <c r="AM340" s="66" t="s">
        <v>47</v>
      </c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1"/>
      <c r="BF340" s="1"/>
      <c r="BG340" s="2"/>
    </row>
    <row r="341" spans="1:59" x14ac:dyDescent="0.4">
      <c r="A341" s="1">
        <f t="shared" si="111"/>
        <v>11</v>
      </c>
      <c r="B341" s="1">
        <f t="shared" si="112"/>
        <v>18</v>
      </c>
      <c r="E341" s="39" t="str" cm="1">
        <f t="array" aca="1" ref="E341" ca="1">IF(INDIRECT(VLOOKUP(B341,B$14:C$44,2,FALSE)&amp;(9*A341+6))="","",
INDIRECT(VLOOKUP(B341,B$14:C$44,2,FALSE)&amp;(9*A341+6)))</f>
        <v/>
      </c>
      <c r="F341" s="39" t="str">
        <f t="shared" ca="1" si="106"/>
        <v/>
      </c>
      <c r="G341" s="48" t="str" cm="1">
        <f t="array" aca="1" ref="G341" ca="1">IF(F341="","",
IF(INDIRECT(VLOOKUP(B341,B$14:C$44,2,FALSE)&amp;(9*A341+8))="","",
INDIRECT(VLOOKUP(B341,B$14:C$44,2,FALSE)&amp;(9*A341+8))))</f>
        <v/>
      </c>
      <c r="H341" s="48" t="str" cm="1">
        <f t="array" aca="1" ref="H341" ca="1">IF(F341="","",
IF(INDIRECT(VLOOKUP(B341,B$14:C$44,2,FALSE)&amp;(9*A341+9))="","",
INDIRECT(VLOOKUP(B341,B$14:C$44,2,FALSE)&amp;(9*A341+9))))</f>
        <v/>
      </c>
      <c r="I341" s="43" t="str" cm="1">
        <f t="array" aca="1" ref="I341" ca="1">IF(F341="","",
IF(INDIRECT(VLOOKUP(B341,B$14:C$44,2,FALSE)&amp;(9*A341+10))="","",
INDIRECT(VLOOKUP(B341,B$14:C$44,2,FALSE)&amp;(9*A341+10))))</f>
        <v/>
      </c>
      <c r="J341" s="43" t="str" cm="1">
        <f t="array" aca="1" ref="J341" ca="1">IF(F341="","",
IF(INDIRECT(VLOOKUP(B341,B$14:C$44,2,FALSE)&amp;(9*A341+11))="","",
INDIRECT(VLOOKUP(B341,B$14:C$44,2,FALSE)&amp;(9*A341+11))))</f>
        <v/>
      </c>
      <c r="K341" s="46" t="str" cm="1">
        <f t="array" aca="1" ref="K341" ca="1">IF(F341="","",
IF(AND(OR(F341="土",F341="日"),J341="●"),"指定",
IF(INDIRECT(VLOOKUP(B341,B$14:C$44,2,FALSE)&amp;(9*A341+12))="","",
INDIRECT(VLOOKUP(B341,B$14:C$44,2,FALSE)&amp;(9*A341+12)))))</f>
        <v/>
      </c>
      <c r="L341" s="42" t="str">
        <f t="shared" ca="1" si="109"/>
        <v/>
      </c>
      <c r="M341" s="60" t="str">
        <f t="shared" ca="1" si="110"/>
        <v/>
      </c>
      <c r="N341" s="1" t="str">
        <f t="shared" ca="1" si="107"/>
        <v/>
      </c>
      <c r="O341" s="1" t="str">
        <f t="shared" ca="1" si="108"/>
        <v/>
      </c>
      <c r="V341" s="103" t="s">
        <v>48</v>
      </c>
      <c r="W341" s="103"/>
      <c r="X341" s="103"/>
      <c r="Y341" s="103"/>
      <c r="Z341" s="103">
        <f ca="1">SUMIF(Q14:Q336,"閉所",R14:R336)</f>
        <v>0</v>
      </c>
      <c r="AA341" s="103"/>
      <c r="AB341" s="103"/>
      <c r="AD341" s="103" t="s">
        <v>49</v>
      </c>
      <c r="AE341" s="103"/>
      <c r="AF341" s="103"/>
      <c r="AG341" s="103"/>
      <c r="AH341" s="103">
        <f ca="1">SUMIF(Q14:Q336,"閉所",S14:S336)</f>
        <v>0</v>
      </c>
      <c r="AI341" s="103"/>
      <c r="AJ341" s="103"/>
      <c r="AL341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1"/>
      <c r="BF341" s="1"/>
    </row>
    <row r="342" spans="1:59" x14ac:dyDescent="0.4">
      <c r="A342" s="1">
        <f t="shared" si="111"/>
        <v>11</v>
      </c>
      <c r="B342" s="1">
        <f t="shared" si="112"/>
        <v>19</v>
      </c>
      <c r="E342" s="39" t="str" cm="1">
        <f t="array" aca="1" ref="E342" ca="1">IF(INDIRECT(VLOOKUP(B342,B$14:C$44,2,FALSE)&amp;(9*A342+6))="","",
INDIRECT(VLOOKUP(B342,B$14:C$44,2,FALSE)&amp;(9*A342+6)))</f>
        <v/>
      </c>
      <c r="F342" s="39" t="str">
        <f t="shared" ca="1" si="106"/>
        <v/>
      </c>
      <c r="G342" s="48" t="str" cm="1">
        <f t="array" aca="1" ref="G342" ca="1">IF(F342="","",
IF(INDIRECT(VLOOKUP(B342,B$14:C$44,2,FALSE)&amp;(9*A342+8))="","",
INDIRECT(VLOOKUP(B342,B$14:C$44,2,FALSE)&amp;(9*A342+8))))</f>
        <v/>
      </c>
      <c r="H342" s="48" t="str" cm="1">
        <f t="array" aca="1" ref="H342" ca="1">IF(F342="","",
IF(INDIRECT(VLOOKUP(B342,B$14:C$44,2,FALSE)&amp;(9*A342+9))="","",
INDIRECT(VLOOKUP(B342,B$14:C$44,2,FALSE)&amp;(9*A342+9))))</f>
        <v/>
      </c>
      <c r="I342" s="43" t="str" cm="1">
        <f t="array" aca="1" ref="I342" ca="1">IF(F342="","",
IF(INDIRECT(VLOOKUP(B342,B$14:C$44,2,FALSE)&amp;(9*A342+10))="","",
INDIRECT(VLOOKUP(B342,B$14:C$44,2,FALSE)&amp;(9*A342+10))))</f>
        <v/>
      </c>
      <c r="J342" s="43" t="str" cm="1">
        <f t="array" aca="1" ref="J342" ca="1">IF(F342="","",
IF(INDIRECT(VLOOKUP(B342,B$14:C$44,2,FALSE)&amp;(9*A342+11))="","",
INDIRECT(VLOOKUP(B342,B$14:C$44,2,FALSE)&amp;(9*A342+11))))</f>
        <v/>
      </c>
      <c r="K342" s="46" t="str" cm="1">
        <f t="array" aca="1" ref="K342" ca="1">IF(F342="","",
IF(AND(OR(F342="土",F342="日"),J342="●"),"指定",
IF(INDIRECT(VLOOKUP(B342,B$14:C$44,2,FALSE)&amp;(9*A342+12))="","",
INDIRECT(VLOOKUP(B342,B$14:C$44,2,FALSE)&amp;(9*A342+12)))))</f>
        <v/>
      </c>
      <c r="L342" s="42" t="str">
        <f t="shared" ca="1" si="109"/>
        <v/>
      </c>
      <c r="M342" s="60" t="str">
        <f t="shared" ca="1" si="110"/>
        <v/>
      </c>
      <c r="N342" s="1" t="str">
        <f t="shared" ca="1" si="107"/>
        <v/>
      </c>
      <c r="O342" s="1" t="str">
        <f t="shared" ca="1" si="108"/>
        <v/>
      </c>
      <c r="V342" s="103" t="s">
        <v>50</v>
      </c>
      <c r="W342" s="103"/>
      <c r="X342" s="103"/>
      <c r="Y342" s="103"/>
      <c r="Z342" s="104" t="str">
        <f ca="1">IFERROR(Z341/Z340,"")</f>
        <v/>
      </c>
      <c r="AA342" s="104"/>
      <c r="AB342" s="104"/>
      <c r="AD342" s="103" t="s">
        <v>51</v>
      </c>
      <c r="AE342" s="103"/>
      <c r="AF342" s="103"/>
      <c r="AG342" s="103"/>
      <c r="AH342" s="104" t="str">
        <f ca="1">IFERROR(AH341/AH340,"")</f>
        <v/>
      </c>
      <c r="AI342" s="104"/>
      <c r="AJ342" s="104"/>
      <c r="AL342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1"/>
      <c r="BF342" s="1"/>
    </row>
    <row r="343" spans="1:59" x14ac:dyDescent="0.4">
      <c r="A343" s="1">
        <f t="shared" si="111"/>
        <v>11</v>
      </c>
      <c r="B343" s="1">
        <f t="shared" si="112"/>
        <v>20</v>
      </c>
      <c r="E343" s="39" t="str" cm="1">
        <f t="array" aca="1" ref="E343" ca="1">IF(INDIRECT(VLOOKUP(B343,B$14:C$44,2,FALSE)&amp;(9*A343+6))="","",
INDIRECT(VLOOKUP(B343,B$14:C$44,2,FALSE)&amp;(9*A343+6)))</f>
        <v/>
      </c>
      <c r="F343" s="39" t="str">
        <f t="shared" ca="1" si="106"/>
        <v/>
      </c>
      <c r="G343" s="48" t="str" cm="1">
        <f t="array" aca="1" ref="G343" ca="1">IF(F343="","",
IF(INDIRECT(VLOOKUP(B343,B$14:C$44,2,FALSE)&amp;(9*A343+8))="","",
INDIRECT(VLOOKUP(B343,B$14:C$44,2,FALSE)&amp;(9*A343+8))))</f>
        <v/>
      </c>
      <c r="H343" s="48" t="str" cm="1">
        <f t="array" aca="1" ref="H343" ca="1">IF(F343="","",
IF(INDIRECT(VLOOKUP(B343,B$14:C$44,2,FALSE)&amp;(9*A343+9))="","",
INDIRECT(VLOOKUP(B343,B$14:C$44,2,FALSE)&amp;(9*A343+9))))</f>
        <v/>
      </c>
      <c r="I343" s="43" t="str" cm="1">
        <f t="array" aca="1" ref="I343" ca="1">IF(F343="","",
IF(INDIRECT(VLOOKUP(B343,B$14:C$44,2,FALSE)&amp;(9*A343+10))="","",
INDIRECT(VLOOKUP(B343,B$14:C$44,2,FALSE)&amp;(9*A343+10))))</f>
        <v/>
      </c>
      <c r="J343" s="43" t="str" cm="1">
        <f t="array" aca="1" ref="J343" ca="1">IF(F343="","",
IF(INDIRECT(VLOOKUP(B343,B$14:C$44,2,FALSE)&amp;(9*A343+11))="","",
INDIRECT(VLOOKUP(B343,B$14:C$44,2,FALSE)&amp;(9*A343+11))))</f>
        <v/>
      </c>
      <c r="K343" s="46" t="str" cm="1">
        <f t="array" aca="1" ref="K343" ca="1">IF(F343="","",
IF(AND(OR(F343="土",F343="日"),J343="●"),"指定",
IF(INDIRECT(VLOOKUP(B343,B$14:C$44,2,FALSE)&amp;(9*A343+12))="","",
INDIRECT(VLOOKUP(B343,B$14:C$44,2,FALSE)&amp;(9*A343+12)))))</f>
        <v/>
      </c>
      <c r="L343" s="42" t="str">
        <f t="shared" ca="1" si="109"/>
        <v/>
      </c>
      <c r="M343" s="60" t="str">
        <f t="shared" ca="1" si="110"/>
        <v/>
      </c>
      <c r="N343" s="1" t="str">
        <f t="shared" ca="1" si="107"/>
        <v/>
      </c>
      <c r="O343" s="1" t="str">
        <f t="shared" ca="1" si="108"/>
        <v/>
      </c>
    </row>
    <row r="344" spans="1:59" x14ac:dyDescent="0.4">
      <c r="A344" s="1">
        <f t="shared" si="111"/>
        <v>11</v>
      </c>
      <c r="B344" s="1">
        <f t="shared" si="112"/>
        <v>21</v>
      </c>
      <c r="E344" s="39" t="str" cm="1">
        <f t="array" aca="1" ref="E344" ca="1">IF(INDIRECT(VLOOKUP(B344,B$14:C$44,2,FALSE)&amp;(9*A344+6))="","",
INDIRECT(VLOOKUP(B344,B$14:C$44,2,FALSE)&amp;(9*A344+6)))</f>
        <v/>
      </c>
      <c r="F344" s="39" t="str">
        <f t="shared" ca="1" si="106"/>
        <v/>
      </c>
      <c r="G344" s="48" t="str" cm="1">
        <f t="array" aca="1" ref="G344" ca="1">IF(F344="","",
IF(INDIRECT(VLOOKUP(B344,B$14:C$44,2,FALSE)&amp;(9*A344+8))="","",
INDIRECT(VLOOKUP(B344,B$14:C$44,2,FALSE)&amp;(9*A344+8))))</f>
        <v/>
      </c>
      <c r="H344" s="48" t="str" cm="1">
        <f t="array" aca="1" ref="H344" ca="1">IF(F344="","",
IF(INDIRECT(VLOOKUP(B344,B$14:C$44,2,FALSE)&amp;(9*A344+9))="","",
INDIRECT(VLOOKUP(B344,B$14:C$44,2,FALSE)&amp;(9*A344+9))))</f>
        <v/>
      </c>
      <c r="I344" s="43" t="str" cm="1">
        <f t="array" aca="1" ref="I344" ca="1">IF(F344="","",
IF(INDIRECT(VLOOKUP(B344,B$14:C$44,2,FALSE)&amp;(9*A344+10))="","",
INDIRECT(VLOOKUP(B344,B$14:C$44,2,FALSE)&amp;(9*A344+10))))</f>
        <v/>
      </c>
      <c r="J344" s="43" t="str" cm="1">
        <f t="array" aca="1" ref="J344" ca="1">IF(F344="","",
IF(INDIRECT(VLOOKUP(B344,B$14:C$44,2,FALSE)&amp;(9*A344+11))="","",
INDIRECT(VLOOKUP(B344,B$14:C$44,2,FALSE)&amp;(9*A344+11))))</f>
        <v/>
      </c>
      <c r="K344" s="46" t="str" cm="1">
        <f t="array" aca="1" ref="K344" ca="1">IF(F344="","",
IF(AND(OR(F344="土",F344="日"),J344="●"),"指定",
IF(INDIRECT(VLOOKUP(B344,B$14:C$44,2,FALSE)&amp;(9*A344+12))="","",
INDIRECT(VLOOKUP(B344,B$14:C$44,2,FALSE)&amp;(9*A344+12)))))</f>
        <v/>
      </c>
      <c r="L344" s="42" t="str">
        <f t="shared" ca="1" si="109"/>
        <v/>
      </c>
      <c r="M344" s="60" t="str">
        <f t="shared" ca="1" si="110"/>
        <v/>
      </c>
      <c r="N344" s="1" t="str">
        <f t="shared" ca="1" si="107"/>
        <v/>
      </c>
      <c r="O344" s="1" t="str">
        <f t="shared" ca="1" si="108"/>
        <v/>
      </c>
    </row>
    <row r="345" spans="1:59" x14ac:dyDescent="0.4">
      <c r="A345" s="1">
        <f t="shared" si="111"/>
        <v>11</v>
      </c>
      <c r="B345" s="1">
        <f t="shared" si="112"/>
        <v>22</v>
      </c>
      <c r="E345" s="39" t="str" cm="1">
        <f t="array" aca="1" ref="E345" ca="1">IF(INDIRECT(VLOOKUP(B345,B$14:C$44,2,FALSE)&amp;(9*A345+6))="","",
INDIRECT(VLOOKUP(B345,B$14:C$44,2,FALSE)&amp;(9*A345+6)))</f>
        <v/>
      </c>
      <c r="F345" s="39" t="str">
        <f t="shared" ca="1" si="106"/>
        <v/>
      </c>
      <c r="G345" s="48" t="str" cm="1">
        <f t="array" aca="1" ref="G345" ca="1">IF(F345="","",
IF(INDIRECT(VLOOKUP(B345,B$14:C$44,2,FALSE)&amp;(9*A345+8))="","",
INDIRECT(VLOOKUP(B345,B$14:C$44,2,FALSE)&amp;(9*A345+8))))</f>
        <v/>
      </c>
      <c r="H345" s="48" t="str" cm="1">
        <f t="array" aca="1" ref="H345" ca="1">IF(F345="","",
IF(INDIRECT(VLOOKUP(B345,B$14:C$44,2,FALSE)&amp;(9*A345+9))="","",
INDIRECT(VLOOKUP(B345,B$14:C$44,2,FALSE)&amp;(9*A345+9))))</f>
        <v/>
      </c>
      <c r="I345" s="43" t="str" cm="1">
        <f t="array" aca="1" ref="I345" ca="1">IF(F345="","",
IF(INDIRECT(VLOOKUP(B345,B$14:C$44,2,FALSE)&amp;(9*A345+10))="","",
INDIRECT(VLOOKUP(B345,B$14:C$44,2,FALSE)&amp;(9*A345+10))))</f>
        <v/>
      </c>
      <c r="J345" s="43" t="str" cm="1">
        <f t="array" aca="1" ref="J345" ca="1">IF(F345="","",
IF(INDIRECT(VLOOKUP(B345,B$14:C$44,2,FALSE)&amp;(9*A345+11))="","",
INDIRECT(VLOOKUP(B345,B$14:C$44,2,FALSE)&amp;(9*A345+11))))</f>
        <v/>
      </c>
      <c r="K345" s="46" t="str" cm="1">
        <f t="array" aca="1" ref="K345" ca="1">IF(F345="","",
IF(AND(OR(F345="土",F345="日"),J345="●"),"指定",
IF(INDIRECT(VLOOKUP(B345,B$14:C$44,2,FALSE)&amp;(9*A345+12))="","",
INDIRECT(VLOOKUP(B345,B$14:C$44,2,FALSE)&amp;(9*A345+12)))))</f>
        <v/>
      </c>
      <c r="L345" s="42" t="str">
        <f t="shared" ca="1" si="109"/>
        <v/>
      </c>
      <c r="M345" s="60" t="str">
        <f t="shared" ca="1" si="110"/>
        <v/>
      </c>
      <c r="N345" s="1" t="str">
        <f t="shared" ca="1" si="107"/>
        <v/>
      </c>
      <c r="O345" s="1" t="str">
        <f t="shared" ca="1" si="108"/>
        <v/>
      </c>
    </row>
    <row r="346" spans="1:59" x14ac:dyDescent="0.4">
      <c r="A346" s="1">
        <f t="shared" si="111"/>
        <v>11</v>
      </c>
      <c r="B346" s="1">
        <f t="shared" si="112"/>
        <v>23</v>
      </c>
      <c r="E346" s="39" t="str" cm="1">
        <f t="array" aca="1" ref="E346" ca="1">IF(INDIRECT(VLOOKUP(B346,B$14:C$44,2,FALSE)&amp;(9*A346+6))="","",
INDIRECT(VLOOKUP(B346,B$14:C$44,2,FALSE)&amp;(9*A346+6)))</f>
        <v/>
      </c>
      <c r="F346" s="39" t="str">
        <f t="shared" ca="1" si="106"/>
        <v/>
      </c>
      <c r="G346" s="48" t="str" cm="1">
        <f t="array" aca="1" ref="G346" ca="1">IF(F346="","",
IF(INDIRECT(VLOOKUP(B346,B$14:C$44,2,FALSE)&amp;(9*A346+8))="","",
INDIRECT(VLOOKUP(B346,B$14:C$44,2,FALSE)&amp;(9*A346+8))))</f>
        <v/>
      </c>
      <c r="H346" s="48" t="str" cm="1">
        <f t="array" aca="1" ref="H346" ca="1">IF(F346="","",
IF(INDIRECT(VLOOKUP(B346,B$14:C$44,2,FALSE)&amp;(9*A346+9))="","",
INDIRECT(VLOOKUP(B346,B$14:C$44,2,FALSE)&amp;(9*A346+9))))</f>
        <v/>
      </c>
      <c r="I346" s="43" t="str" cm="1">
        <f t="array" aca="1" ref="I346" ca="1">IF(F346="","",
IF(INDIRECT(VLOOKUP(B346,B$14:C$44,2,FALSE)&amp;(9*A346+10))="","",
INDIRECT(VLOOKUP(B346,B$14:C$44,2,FALSE)&amp;(9*A346+10))))</f>
        <v/>
      </c>
      <c r="J346" s="43" t="str" cm="1">
        <f t="array" aca="1" ref="J346" ca="1">IF(F346="","",
IF(INDIRECT(VLOOKUP(B346,B$14:C$44,2,FALSE)&amp;(9*A346+11))="","",
INDIRECT(VLOOKUP(B346,B$14:C$44,2,FALSE)&amp;(9*A346+11))))</f>
        <v/>
      </c>
      <c r="K346" s="46" t="str" cm="1">
        <f t="array" aca="1" ref="K346" ca="1">IF(F346="","",
IF(AND(OR(F346="土",F346="日"),J346="●"),"指定",
IF(INDIRECT(VLOOKUP(B346,B$14:C$44,2,FALSE)&amp;(9*A346+12))="","",
INDIRECT(VLOOKUP(B346,B$14:C$44,2,FALSE)&amp;(9*A346+12)))))</f>
        <v/>
      </c>
      <c r="L346" s="42" t="str">
        <f t="shared" ca="1" si="109"/>
        <v/>
      </c>
      <c r="M346" s="60" t="str">
        <f t="shared" ca="1" si="110"/>
        <v/>
      </c>
      <c r="N346" s="1" t="str">
        <f t="shared" ca="1" si="107"/>
        <v/>
      </c>
      <c r="O346" s="1" t="str">
        <f t="shared" ca="1" si="108"/>
        <v/>
      </c>
    </row>
    <row r="347" spans="1:59" x14ac:dyDescent="0.4">
      <c r="A347" s="1">
        <f t="shared" si="111"/>
        <v>11</v>
      </c>
      <c r="B347" s="1">
        <f t="shared" si="112"/>
        <v>24</v>
      </c>
      <c r="E347" s="39" t="str" cm="1">
        <f t="array" aca="1" ref="E347" ca="1">IF(INDIRECT(VLOOKUP(B347,B$14:C$44,2,FALSE)&amp;(9*A347+6))="","",
INDIRECT(VLOOKUP(B347,B$14:C$44,2,FALSE)&amp;(9*A347+6)))</f>
        <v/>
      </c>
      <c r="F347" s="39" t="str">
        <f t="shared" ca="1" si="106"/>
        <v/>
      </c>
      <c r="G347" s="48" t="str" cm="1">
        <f t="array" aca="1" ref="G347" ca="1">IF(F347="","",
IF(INDIRECT(VLOOKUP(B347,B$14:C$44,2,FALSE)&amp;(9*A347+8))="","",
INDIRECT(VLOOKUP(B347,B$14:C$44,2,FALSE)&amp;(9*A347+8))))</f>
        <v/>
      </c>
      <c r="H347" s="48" t="str" cm="1">
        <f t="array" aca="1" ref="H347" ca="1">IF(F347="","",
IF(INDIRECT(VLOOKUP(B347,B$14:C$44,2,FALSE)&amp;(9*A347+9))="","",
INDIRECT(VLOOKUP(B347,B$14:C$44,2,FALSE)&amp;(9*A347+9))))</f>
        <v/>
      </c>
      <c r="I347" s="43" t="str" cm="1">
        <f t="array" aca="1" ref="I347" ca="1">IF(F347="","",
IF(INDIRECT(VLOOKUP(B347,B$14:C$44,2,FALSE)&amp;(9*A347+10))="","",
INDIRECT(VLOOKUP(B347,B$14:C$44,2,FALSE)&amp;(9*A347+10))))</f>
        <v/>
      </c>
      <c r="J347" s="43" t="str" cm="1">
        <f t="array" aca="1" ref="J347" ca="1">IF(F347="","",
IF(INDIRECT(VLOOKUP(B347,B$14:C$44,2,FALSE)&amp;(9*A347+11))="","",
INDIRECT(VLOOKUP(B347,B$14:C$44,2,FALSE)&amp;(9*A347+11))))</f>
        <v/>
      </c>
      <c r="K347" s="46" t="str" cm="1">
        <f t="array" aca="1" ref="K347" ca="1">IF(F347="","",
IF(AND(OR(F347="土",F347="日"),J347="●"),"指定",
IF(INDIRECT(VLOOKUP(B347,B$14:C$44,2,FALSE)&amp;(9*A347+12))="","",
INDIRECT(VLOOKUP(B347,B$14:C$44,2,FALSE)&amp;(9*A347+12)))))</f>
        <v/>
      </c>
      <c r="L347" s="42" t="str">
        <f t="shared" ca="1" si="109"/>
        <v/>
      </c>
      <c r="M347" s="60" t="str">
        <f t="shared" ca="1" si="110"/>
        <v/>
      </c>
      <c r="N347" s="1" t="str">
        <f t="shared" ca="1" si="107"/>
        <v/>
      </c>
      <c r="O347" s="1" t="str">
        <f t="shared" ca="1" si="108"/>
        <v/>
      </c>
    </row>
    <row r="348" spans="1:59" x14ac:dyDescent="0.4">
      <c r="A348" s="1">
        <f t="shared" si="111"/>
        <v>11</v>
      </c>
      <c r="B348" s="1">
        <f t="shared" si="112"/>
        <v>25</v>
      </c>
      <c r="E348" s="39" t="str" cm="1">
        <f t="array" aca="1" ref="E348" ca="1">IF(INDIRECT(VLOOKUP(B348,B$14:C$44,2,FALSE)&amp;(9*A348+6))="","",
INDIRECT(VLOOKUP(B348,B$14:C$44,2,FALSE)&amp;(9*A348+6)))</f>
        <v/>
      </c>
      <c r="F348" s="39" t="str">
        <f t="shared" ca="1" si="106"/>
        <v/>
      </c>
      <c r="G348" s="48" t="str" cm="1">
        <f t="array" aca="1" ref="G348" ca="1">IF(F348="","",
IF(INDIRECT(VLOOKUP(B348,B$14:C$44,2,FALSE)&amp;(9*A348+8))="","",
INDIRECT(VLOOKUP(B348,B$14:C$44,2,FALSE)&amp;(9*A348+8))))</f>
        <v/>
      </c>
      <c r="H348" s="48" t="str" cm="1">
        <f t="array" aca="1" ref="H348" ca="1">IF(F348="","",
IF(INDIRECT(VLOOKUP(B348,B$14:C$44,2,FALSE)&amp;(9*A348+9))="","",
INDIRECT(VLOOKUP(B348,B$14:C$44,2,FALSE)&amp;(9*A348+9))))</f>
        <v/>
      </c>
      <c r="I348" s="43" t="str" cm="1">
        <f t="array" aca="1" ref="I348" ca="1">IF(F348="","",
IF(INDIRECT(VLOOKUP(B348,B$14:C$44,2,FALSE)&amp;(9*A348+10))="","",
INDIRECT(VLOOKUP(B348,B$14:C$44,2,FALSE)&amp;(9*A348+10))))</f>
        <v/>
      </c>
      <c r="J348" s="43" t="str" cm="1">
        <f t="array" aca="1" ref="J348" ca="1">IF(F348="","",
IF(INDIRECT(VLOOKUP(B348,B$14:C$44,2,FALSE)&amp;(9*A348+11))="","",
INDIRECT(VLOOKUP(B348,B$14:C$44,2,FALSE)&amp;(9*A348+11))))</f>
        <v/>
      </c>
      <c r="K348" s="46" t="str" cm="1">
        <f t="array" aca="1" ref="K348" ca="1">IF(F348="","",
IF(AND(OR(F348="土",F348="日"),J348="●"),"指定",
IF(INDIRECT(VLOOKUP(B348,B$14:C$44,2,FALSE)&amp;(9*A348+12))="","",
INDIRECT(VLOOKUP(B348,B$14:C$44,2,FALSE)&amp;(9*A348+12)))))</f>
        <v/>
      </c>
      <c r="L348" s="42" t="str">
        <f t="shared" ca="1" si="109"/>
        <v/>
      </c>
      <c r="M348" s="60" t="str">
        <f t="shared" ca="1" si="110"/>
        <v/>
      </c>
      <c r="N348" s="1" t="str">
        <f t="shared" ca="1" si="107"/>
        <v/>
      </c>
      <c r="O348" s="1" t="str">
        <f t="shared" ca="1" si="108"/>
        <v/>
      </c>
    </row>
    <row r="349" spans="1:59" x14ac:dyDescent="0.4">
      <c r="A349" s="1">
        <f t="shared" si="111"/>
        <v>11</v>
      </c>
      <c r="B349" s="1">
        <f t="shared" si="112"/>
        <v>26</v>
      </c>
      <c r="E349" s="39" t="str" cm="1">
        <f t="array" aca="1" ref="E349" ca="1">IF(INDIRECT(VLOOKUP(B349,B$14:C$44,2,FALSE)&amp;(9*A349+6))="","",
INDIRECT(VLOOKUP(B349,B$14:C$44,2,FALSE)&amp;(9*A349+6)))</f>
        <v/>
      </c>
      <c r="F349" s="39" t="str">
        <f t="shared" ca="1" si="106"/>
        <v/>
      </c>
      <c r="G349" s="48" t="str" cm="1">
        <f t="array" aca="1" ref="G349" ca="1">IF(F349="","",
IF(INDIRECT(VLOOKUP(B349,B$14:C$44,2,FALSE)&amp;(9*A349+8))="","",
INDIRECT(VLOOKUP(B349,B$14:C$44,2,FALSE)&amp;(9*A349+8))))</f>
        <v/>
      </c>
      <c r="H349" s="48" t="str" cm="1">
        <f t="array" aca="1" ref="H349" ca="1">IF(F349="","",
IF(INDIRECT(VLOOKUP(B349,B$14:C$44,2,FALSE)&amp;(9*A349+9))="","",
INDIRECT(VLOOKUP(B349,B$14:C$44,2,FALSE)&amp;(9*A349+9))))</f>
        <v/>
      </c>
      <c r="I349" s="43" t="str" cm="1">
        <f t="array" aca="1" ref="I349" ca="1">IF(F349="","",
IF(INDIRECT(VLOOKUP(B349,B$14:C$44,2,FALSE)&amp;(9*A349+10))="","",
INDIRECT(VLOOKUP(B349,B$14:C$44,2,FALSE)&amp;(9*A349+10))))</f>
        <v/>
      </c>
      <c r="J349" s="43" t="str" cm="1">
        <f t="array" aca="1" ref="J349" ca="1">IF(F349="","",
IF(INDIRECT(VLOOKUP(B349,B$14:C$44,2,FALSE)&amp;(9*A349+11))="","",
INDIRECT(VLOOKUP(B349,B$14:C$44,2,FALSE)&amp;(9*A349+11))))</f>
        <v/>
      </c>
      <c r="K349" s="46" t="str" cm="1">
        <f t="array" aca="1" ref="K349" ca="1">IF(F349="","",
IF(AND(OR(F349="土",F349="日"),J349="●"),"指定",
IF(INDIRECT(VLOOKUP(B349,B$14:C$44,2,FALSE)&amp;(9*A349+12))="","",
INDIRECT(VLOOKUP(B349,B$14:C$44,2,FALSE)&amp;(9*A349+12)))))</f>
        <v/>
      </c>
      <c r="L349" s="42" t="str">
        <f t="shared" ca="1" si="109"/>
        <v/>
      </c>
      <c r="M349" s="60" t="str">
        <f t="shared" ca="1" si="110"/>
        <v/>
      </c>
      <c r="N349" s="1" t="str">
        <f t="shared" ca="1" si="107"/>
        <v/>
      </c>
      <c r="O349" s="1" t="str">
        <f t="shared" ca="1" si="108"/>
        <v/>
      </c>
    </row>
    <row r="350" spans="1:59" x14ac:dyDescent="0.4">
      <c r="A350" s="1">
        <f t="shared" si="111"/>
        <v>11</v>
      </c>
      <c r="B350" s="1">
        <f t="shared" si="112"/>
        <v>27</v>
      </c>
      <c r="E350" s="39" t="str" cm="1">
        <f t="array" aca="1" ref="E350" ca="1">IF(INDIRECT(VLOOKUP(B350,B$14:C$44,2,FALSE)&amp;(9*A350+6))="","",
INDIRECT(VLOOKUP(B350,B$14:C$44,2,FALSE)&amp;(9*A350+6)))</f>
        <v/>
      </c>
      <c r="F350" s="39" t="str">
        <f t="shared" ca="1" si="106"/>
        <v/>
      </c>
      <c r="G350" s="48" t="str" cm="1">
        <f t="array" aca="1" ref="G350" ca="1">IF(F350="","",
IF(INDIRECT(VLOOKUP(B350,B$14:C$44,2,FALSE)&amp;(9*A350+8))="","",
INDIRECT(VLOOKUP(B350,B$14:C$44,2,FALSE)&amp;(9*A350+8))))</f>
        <v/>
      </c>
      <c r="H350" s="48" t="str" cm="1">
        <f t="array" aca="1" ref="H350" ca="1">IF(F350="","",
IF(INDIRECT(VLOOKUP(B350,B$14:C$44,2,FALSE)&amp;(9*A350+9))="","",
INDIRECT(VLOOKUP(B350,B$14:C$44,2,FALSE)&amp;(9*A350+9))))</f>
        <v/>
      </c>
      <c r="I350" s="43" t="str" cm="1">
        <f t="array" aca="1" ref="I350" ca="1">IF(F350="","",
IF(INDIRECT(VLOOKUP(B350,B$14:C$44,2,FALSE)&amp;(9*A350+10))="","",
INDIRECT(VLOOKUP(B350,B$14:C$44,2,FALSE)&amp;(9*A350+10))))</f>
        <v/>
      </c>
      <c r="J350" s="43" t="str" cm="1">
        <f t="array" aca="1" ref="J350" ca="1">IF(F350="","",
IF(INDIRECT(VLOOKUP(B350,B$14:C$44,2,FALSE)&amp;(9*A350+11))="","",
INDIRECT(VLOOKUP(B350,B$14:C$44,2,FALSE)&amp;(9*A350+11))))</f>
        <v/>
      </c>
      <c r="K350" s="46" t="str" cm="1">
        <f t="array" aca="1" ref="K350" ca="1">IF(F350="","",
IF(AND(OR(F350="土",F350="日"),J350="●"),"指定",
IF(INDIRECT(VLOOKUP(B350,B$14:C$44,2,FALSE)&amp;(9*A350+12))="","",
INDIRECT(VLOOKUP(B350,B$14:C$44,2,FALSE)&amp;(9*A350+12)))))</f>
        <v/>
      </c>
      <c r="L350" s="42" t="str">
        <f t="shared" ca="1" si="109"/>
        <v/>
      </c>
      <c r="M350" s="60" t="str">
        <f t="shared" ca="1" si="110"/>
        <v/>
      </c>
      <c r="N350" s="1" t="str">
        <f t="shared" ca="1" si="107"/>
        <v/>
      </c>
      <c r="O350" s="1" t="str">
        <f t="shared" ca="1" si="108"/>
        <v/>
      </c>
    </row>
    <row r="351" spans="1:59" x14ac:dyDescent="0.4">
      <c r="A351" s="1">
        <f t="shared" si="111"/>
        <v>11</v>
      </c>
      <c r="B351" s="1">
        <f t="shared" si="112"/>
        <v>28</v>
      </c>
      <c r="E351" s="39" t="str" cm="1">
        <f t="array" aca="1" ref="E351" ca="1">IF(INDIRECT(VLOOKUP(B351,B$14:C$44,2,FALSE)&amp;(9*A351+6))="","",
INDIRECT(VLOOKUP(B351,B$14:C$44,2,FALSE)&amp;(9*A351+6)))</f>
        <v/>
      </c>
      <c r="F351" s="39" t="str">
        <f t="shared" ca="1" si="106"/>
        <v/>
      </c>
      <c r="G351" s="48" t="str" cm="1">
        <f t="array" aca="1" ref="G351" ca="1">IF(F351="","",
IF(INDIRECT(VLOOKUP(B351,B$14:C$44,2,FALSE)&amp;(9*A351+8))="","",
INDIRECT(VLOOKUP(B351,B$14:C$44,2,FALSE)&amp;(9*A351+8))))</f>
        <v/>
      </c>
      <c r="H351" s="48" t="str" cm="1">
        <f t="array" aca="1" ref="H351" ca="1">IF(F351="","",
IF(INDIRECT(VLOOKUP(B351,B$14:C$44,2,FALSE)&amp;(9*A351+9))="","",
INDIRECT(VLOOKUP(B351,B$14:C$44,2,FALSE)&amp;(9*A351+9))))</f>
        <v/>
      </c>
      <c r="I351" s="43" t="str" cm="1">
        <f t="array" aca="1" ref="I351" ca="1">IF(F351="","",
IF(INDIRECT(VLOOKUP(B351,B$14:C$44,2,FALSE)&amp;(9*A351+10))="","",
INDIRECT(VLOOKUP(B351,B$14:C$44,2,FALSE)&amp;(9*A351+10))))</f>
        <v/>
      </c>
      <c r="J351" s="43" t="str" cm="1">
        <f t="array" aca="1" ref="J351" ca="1">IF(F351="","",
IF(INDIRECT(VLOOKUP(B351,B$14:C$44,2,FALSE)&amp;(9*A351+11))="","",
INDIRECT(VLOOKUP(B351,B$14:C$44,2,FALSE)&amp;(9*A351+11))))</f>
        <v/>
      </c>
      <c r="K351" s="46" t="str" cm="1">
        <f t="array" aca="1" ref="K351" ca="1">IF(F351="","",
IF(AND(OR(F351="土",F351="日"),J351="●"),"指定",
IF(INDIRECT(VLOOKUP(B351,B$14:C$44,2,FALSE)&amp;(9*A351+12))="","",
INDIRECT(VLOOKUP(B351,B$14:C$44,2,FALSE)&amp;(9*A351+12)))))</f>
        <v/>
      </c>
      <c r="L351" s="42" t="str">
        <f t="shared" ca="1" si="109"/>
        <v/>
      </c>
      <c r="M351" s="60" t="str">
        <f t="shared" ca="1" si="110"/>
        <v/>
      </c>
      <c r="N351" s="1" t="str">
        <f t="shared" ca="1" si="107"/>
        <v/>
      </c>
      <c r="O351" s="1" t="str">
        <f t="shared" ca="1" si="108"/>
        <v/>
      </c>
    </row>
    <row r="352" spans="1:59" x14ac:dyDescent="0.4">
      <c r="A352" s="1">
        <f t="shared" si="111"/>
        <v>11</v>
      </c>
      <c r="B352" s="1">
        <f t="shared" si="112"/>
        <v>29</v>
      </c>
      <c r="E352" s="39" t="str" cm="1">
        <f t="array" aca="1" ref="E352" ca="1">IF(INDIRECT(VLOOKUP(B352,B$14:C$44,2,FALSE)&amp;(9*A352+6))="","",
INDIRECT(VLOOKUP(B352,B$14:C$44,2,FALSE)&amp;(9*A352+6)))</f>
        <v/>
      </c>
      <c r="F352" s="39" t="str">
        <f t="shared" ca="1" si="106"/>
        <v/>
      </c>
      <c r="G352" s="48" t="str" cm="1">
        <f t="array" aca="1" ref="G352" ca="1">IF(F352="","",
IF(INDIRECT(VLOOKUP(B352,B$14:C$44,2,FALSE)&amp;(9*A352+8))="","",
INDIRECT(VLOOKUP(B352,B$14:C$44,2,FALSE)&amp;(9*A352+8))))</f>
        <v/>
      </c>
      <c r="H352" s="48" t="str" cm="1">
        <f t="array" aca="1" ref="H352" ca="1">IF(F352="","",
IF(INDIRECT(VLOOKUP(B352,B$14:C$44,2,FALSE)&amp;(9*A352+9))="","",
INDIRECT(VLOOKUP(B352,B$14:C$44,2,FALSE)&amp;(9*A352+9))))</f>
        <v/>
      </c>
      <c r="I352" s="43" t="str" cm="1">
        <f t="array" aca="1" ref="I352" ca="1">IF(F352="","",
IF(INDIRECT(VLOOKUP(B352,B$14:C$44,2,FALSE)&amp;(9*A352+10))="","",
INDIRECT(VLOOKUP(B352,B$14:C$44,2,FALSE)&amp;(9*A352+10))))</f>
        <v/>
      </c>
      <c r="J352" s="43" t="str" cm="1">
        <f t="array" aca="1" ref="J352" ca="1">IF(F352="","",
IF(INDIRECT(VLOOKUP(B352,B$14:C$44,2,FALSE)&amp;(9*A352+11))="","",
INDIRECT(VLOOKUP(B352,B$14:C$44,2,FALSE)&amp;(9*A352+11))))</f>
        <v/>
      </c>
      <c r="K352" s="46" t="str" cm="1">
        <f t="array" aca="1" ref="K352" ca="1">IF(F352="","",
IF(AND(OR(F352="土",F352="日"),J352="●"),"指定",
IF(INDIRECT(VLOOKUP(B352,B$14:C$44,2,FALSE)&amp;(9*A352+12))="","",
INDIRECT(VLOOKUP(B352,B$14:C$44,2,FALSE)&amp;(9*A352+12)))))</f>
        <v/>
      </c>
      <c r="L352" s="42" t="str">
        <f t="shared" ca="1" si="109"/>
        <v/>
      </c>
      <c r="M352" s="60" t="str">
        <f t="shared" ca="1" si="110"/>
        <v/>
      </c>
      <c r="N352" s="1" t="str">
        <f t="shared" ca="1" si="107"/>
        <v/>
      </c>
      <c r="O352" s="1" t="str">
        <f t="shared" ca="1" si="108"/>
        <v/>
      </c>
    </row>
    <row r="353" spans="1:15" x14ac:dyDescent="0.4">
      <c r="A353" s="1">
        <f t="shared" si="111"/>
        <v>11</v>
      </c>
      <c r="B353" s="1">
        <f t="shared" si="112"/>
        <v>30</v>
      </c>
      <c r="E353" s="39" t="str" cm="1">
        <f t="array" aca="1" ref="E353" ca="1">IF(INDIRECT(VLOOKUP(B353,B$14:C$44,2,FALSE)&amp;(9*A353+6))="","",
INDIRECT(VLOOKUP(B353,B$14:C$44,2,FALSE)&amp;(9*A353+6)))</f>
        <v/>
      </c>
      <c r="F353" s="39" t="str">
        <f t="shared" ca="1" si="106"/>
        <v/>
      </c>
      <c r="G353" s="48" t="str" cm="1">
        <f t="array" aca="1" ref="G353" ca="1">IF(F353="","",
IF(INDIRECT(VLOOKUP(B353,B$14:C$44,2,FALSE)&amp;(9*A353+8))="","",
INDIRECT(VLOOKUP(B353,B$14:C$44,2,FALSE)&amp;(9*A353+8))))</f>
        <v/>
      </c>
      <c r="H353" s="48" t="str" cm="1">
        <f t="array" aca="1" ref="H353" ca="1">IF(F353="","",
IF(INDIRECT(VLOOKUP(B353,B$14:C$44,2,FALSE)&amp;(9*A353+9))="","",
INDIRECT(VLOOKUP(B353,B$14:C$44,2,FALSE)&amp;(9*A353+9))))</f>
        <v/>
      </c>
      <c r="I353" s="43" t="str" cm="1">
        <f t="array" aca="1" ref="I353" ca="1">IF(F353="","",
IF(INDIRECT(VLOOKUP(B353,B$14:C$44,2,FALSE)&amp;(9*A353+10))="","",
INDIRECT(VLOOKUP(B353,B$14:C$44,2,FALSE)&amp;(9*A353+10))))</f>
        <v/>
      </c>
      <c r="J353" s="43" t="str" cm="1">
        <f t="array" aca="1" ref="J353" ca="1">IF(F353="","",
IF(INDIRECT(VLOOKUP(B353,B$14:C$44,2,FALSE)&amp;(9*A353+11))="","",
INDIRECT(VLOOKUP(B353,B$14:C$44,2,FALSE)&amp;(9*A353+11))))</f>
        <v/>
      </c>
      <c r="K353" s="46" t="str" cm="1">
        <f t="array" aca="1" ref="K353" ca="1">IF(F353="","",
IF(AND(OR(F353="土",F353="日"),J353="●"),"指定",
IF(INDIRECT(VLOOKUP(B353,B$14:C$44,2,FALSE)&amp;(9*A353+12))="","",
INDIRECT(VLOOKUP(B353,B$14:C$44,2,FALSE)&amp;(9*A353+12)))))</f>
        <v/>
      </c>
      <c r="L353" s="42" t="str">
        <f t="shared" ca="1" si="109"/>
        <v/>
      </c>
      <c r="M353" s="60" t="str">
        <f t="shared" ca="1" si="110"/>
        <v/>
      </c>
      <c r="N353" s="1" t="str">
        <f t="shared" ca="1" si="107"/>
        <v/>
      </c>
      <c r="O353" s="1" t="str">
        <f t="shared" ca="1" si="108"/>
        <v/>
      </c>
    </row>
    <row r="354" spans="1:15" x14ac:dyDescent="0.4">
      <c r="A354" s="1">
        <f t="shared" si="111"/>
        <v>11</v>
      </c>
      <c r="B354" s="1">
        <f t="shared" si="112"/>
        <v>31</v>
      </c>
      <c r="E354" s="39" t="str" cm="1">
        <f t="array" aca="1" ref="E354" ca="1">IF(INDIRECT(VLOOKUP(B354,B$14:C$44,2,FALSE)&amp;(9*A354+6))="","",
INDIRECT(VLOOKUP(B354,B$14:C$44,2,FALSE)&amp;(9*A354+6)))</f>
        <v/>
      </c>
      <c r="F354" s="39" t="str">
        <f t="shared" ca="1" si="106"/>
        <v/>
      </c>
      <c r="G354" s="48" t="str" cm="1">
        <f t="array" aca="1" ref="G354" ca="1">IF(F354="","",
IF(INDIRECT(VLOOKUP(B354,B$14:C$44,2,FALSE)&amp;(9*A354+8))="","",
INDIRECT(VLOOKUP(B354,B$14:C$44,2,FALSE)&amp;(9*A354+8))))</f>
        <v/>
      </c>
      <c r="H354" s="48" t="str" cm="1">
        <f t="array" aca="1" ref="H354" ca="1">IF(F354="","",
IF(INDIRECT(VLOOKUP(B354,B$14:C$44,2,FALSE)&amp;(9*A354+9))="","",
INDIRECT(VLOOKUP(B354,B$14:C$44,2,FALSE)&amp;(9*A354+9))))</f>
        <v/>
      </c>
      <c r="I354" s="43" t="str" cm="1">
        <f t="array" aca="1" ref="I354" ca="1">IF(F354="","",
IF(INDIRECT(VLOOKUP(B354,B$14:C$44,2,FALSE)&amp;(9*A354+10))="","",
INDIRECT(VLOOKUP(B354,B$14:C$44,2,FALSE)&amp;(9*A354+10))))</f>
        <v/>
      </c>
      <c r="J354" s="43" t="str" cm="1">
        <f t="array" aca="1" ref="J354" ca="1">IF(F354="","",
IF(INDIRECT(VLOOKUP(B354,B$14:C$44,2,FALSE)&amp;(9*A354+11))="","",
INDIRECT(VLOOKUP(B354,B$14:C$44,2,FALSE)&amp;(9*A354+11))))</f>
        <v/>
      </c>
      <c r="K354" s="46" t="str" cm="1">
        <f t="array" aca="1" ref="K354" ca="1">IF(F354="","",
IF(AND(OR(F354="土",F354="日"),J354="●"),"指定",
IF(INDIRECT(VLOOKUP(B354,B$14:C$44,2,FALSE)&amp;(9*A354+12))="","",
INDIRECT(VLOOKUP(B354,B$14:C$44,2,FALSE)&amp;(9*A354+12)))))</f>
        <v/>
      </c>
      <c r="L354" s="42" t="str">
        <f t="shared" ca="1" si="109"/>
        <v/>
      </c>
      <c r="M354" s="60" t="str">
        <f t="shared" ca="1" si="110"/>
        <v/>
      </c>
      <c r="N354" s="1" t="str">
        <f t="shared" ca="1" si="107"/>
        <v/>
      </c>
      <c r="O354" s="1" t="str">
        <f t="shared" ca="1" si="108"/>
        <v/>
      </c>
    </row>
    <row r="355" spans="1:15" x14ac:dyDescent="0.4">
      <c r="A355" s="1">
        <f t="shared" si="111"/>
        <v>12</v>
      </c>
      <c r="B355" s="1">
        <f t="shared" si="112"/>
        <v>1</v>
      </c>
      <c r="E355" s="39" t="str" cm="1">
        <f t="array" aca="1" ref="E355" ca="1">IF(INDIRECT(VLOOKUP(B355,B$14:C$44,2,FALSE)&amp;(9*A355+6))="","",
INDIRECT(VLOOKUP(B355,B$14:C$44,2,FALSE)&amp;(9*A355+6)))</f>
        <v/>
      </c>
      <c r="F355" s="39" t="str">
        <f t="shared" ca="1" si="106"/>
        <v/>
      </c>
      <c r="G355" s="48" t="str" cm="1">
        <f t="array" aca="1" ref="G355" ca="1">IF(F355="","",
IF(INDIRECT(VLOOKUP(B355,B$14:C$44,2,FALSE)&amp;(9*A355+8))="","",
INDIRECT(VLOOKUP(B355,B$14:C$44,2,FALSE)&amp;(9*A355+8))))</f>
        <v/>
      </c>
      <c r="H355" s="48" t="str" cm="1">
        <f t="array" aca="1" ref="H355" ca="1">IF(F355="","",
IF(INDIRECT(VLOOKUP(B355,B$14:C$44,2,FALSE)&amp;(9*A355+9))="","",
INDIRECT(VLOOKUP(B355,B$14:C$44,2,FALSE)&amp;(9*A355+9))))</f>
        <v/>
      </c>
      <c r="I355" s="43" t="str" cm="1">
        <f t="array" aca="1" ref="I355" ca="1">IF(F355="","",
IF(INDIRECT(VLOOKUP(B355,B$14:C$44,2,FALSE)&amp;(9*A355+10))="","",
INDIRECT(VLOOKUP(B355,B$14:C$44,2,FALSE)&amp;(9*A355+10))))</f>
        <v/>
      </c>
      <c r="J355" s="43" t="str" cm="1">
        <f t="array" aca="1" ref="J355" ca="1">IF(F355="","",
IF(INDIRECT(VLOOKUP(B355,B$14:C$44,2,FALSE)&amp;(9*A355+11))="","",
INDIRECT(VLOOKUP(B355,B$14:C$44,2,FALSE)&amp;(9*A355+11))))</f>
        <v/>
      </c>
      <c r="K355" s="46" t="str" cm="1">
        <f t="array" aca="1" ref="K355" ca="1">IF(F355="","",
IF(AND(OR(F355="土",F355="日"),J355="●"),"指定",
IF(INDIRECT(VLOOKUP(B355,B$14:C$44,2,FALSE)&amp;(9*A355+12))="","",
INDIRECT(VLOOKUP(B355,B$14:C$44,2,FALSE)&amp;(9*A355+12)))))</f>
        <v/>
      </c>
      <c r="L355" s="42" t="str">
        <f t="shared" ca="1" si="109"/>
        <v/>
      </c>
      <c r="M355" s="60" t="str">
        <f t="shared" ca="1" si="110"/>
        <v/>
      </c>
      <c r="N355" s="1" t="str">
        <f t="shared" ca="1" si="107"/>
        <v/>
      </c>
      <c r="O355" s="1" t="str">
        <f t="shared" ca="1" si="108"/>
        <v/>
      </c>
    </row>
    <row r="356" spans="1:15" x14ac:dyDescent="0.4">
      <c r="A356" s="1">
        <f t="shared" si="111"/>
        <v>12</v>
      </c>
      <c r="B356" s="1">
        <f t="shared" si="112"/>
        <v>2</v>
      </c>
      <c r="E356" s="39" t="str" cm="1">
        <f t="array" aca="1" ref="E356" ca="1">IF(INDIRECT(VLOOKUP(B356,B$14:C$44,2,FALSE)&amp;(9*A356+6))="","",
INDIRECT(VLOOKUP(B356,B$14:C$44,2,FALSE)&amp;(9*A356+6)))</f>
        <v/>
      </c>
      <c r="F356" s="39" t="str">
        <f t="shared" ca="1" si="106"/>
        <v/>
      </c>
      <c r="G356" s="48" t="str" cm="1">
        <f t="array" aca="1" ref="G356" ca="1">IF(F356="","",
IF(INDIRECT(VLOOKUP(B356,B$14:C$44,2,FALSE)&amp;(9*A356+8))="","",
INDIRECT(VLOOKUP(B356,B$14:C$44,2,FALSE)&amp;(9*A356+8))))</f>
        <v/>
      </c>
      <c r="H356" s="48" t="str" cm="1">
        <f t="array" aca="1" ref="H356" ca="1">IF(F356="","",
IF(INDIRECT(VLOOKUP(B356,B$14:C$44,2,FALSE)&amp;(9*A356+9))="","",
INDIRECT(VLOOKUP(B356,B$14:C$44,2,FALSE)&amp;(9*A356+9))))</f>
        <v/>
      </c>
      <c r="I356" s="43" t="str" cm="1">
        <f t="array" aca="1" ref="I356" ca="1">IF(F356="","",
IF(INDIRECT(VLOOKUP(B356,B$14:C$44,2,FALSE)&amp;(9*A356+10))="","",
INDIRECT(VLOOKUP(B356,B$14:C$44,2,FALSE)&amp;(9*A356+10))))</f>
        <v/>
      </c>
      <c r="J356" s="43" t="str" cm="1">
        <f t="array" aca="1" ref="J356" ca="1">IF(F356="","",
IF(INDIRECT(VLOOKUP(B356,B$14:C$44,2,FALSE)&amp;(9*A356+11))="","",
INDIRECT(VLOOKUP(B356,B$14:C$44,2,FALSE)&amp;(9*A356+11))))</f>
        <v/>
      </c>
      <c r="K356" s="46" t="str" cm="1">
        <f t="array" aca="1" ref="K356" ca="1">IF(F356="","",
IF(AND(OR(F356="土",F356="日"),J356="●"),"指定",
IF(INDIRECT(VLOOKUP(B356,B$14:C$44,2,FALSE)&amp;(9*A356+12))="","",
INDIRECT(VLOOKUP(B356,B$14:C$44,2,FALSE)&amp;(9*A356+12)))))</f>
        <v/>
      </c>
      <c r="L356" s="42" t="str">
        <f t="shared" ca="1" si="109"/>
        <v/>
      </c>
      <c r="M356" s="60" t="str">
        <f t="shared" ca="1" si="110"/>
        <v/>
      </c>
      <c r="N356" s="1" t="str">
        <f t="shared" ca="1" si="107"/>
        <v/>
      </c>
      <c r="O356" s="1" t="str">
        <f t="shared" ca="1" si="108"/>
        <v/>
      </c>
    </row>
    <row r="357" spans="1:15" x14ac:dyDescent="0.4">
      <c r="A357" s="1">
        <f t="shared" si="111"/>
        <v>12</v>
      </c>
      <c r="B357" s="1">
        <f t="shared" si="112"/>
        <v>3</v>
      </c>
      <c r="E357" s="39" t="str" cm="1">
        <f t="array" aca="1" ref="E357" ca="1">IF(INDIRECT(VLOOKUP(B357,B$14:C$44,2,FALSE)&amp;(9*A357+6))="","",
INDIRECT(VLOOKUP(B357,B$14:C$44,2,FALSE)&amp;(9*A357+6)))</f>
        <v/>
      </c>
      <c r="F357" s="39" t="str">
        <f t="shared" ca="1" si="106"/>
        <v/>
      </c>
      <c r="G357" s="48" t="str" cm="1">
        <f t="array" aca="1" ref="G357" ca="1">IF(F357="","",
IF(INDIRECT(VLOOKUP(B357,B$14:C$44,2,FALSE)&amp;(9*A357+8))="","",
INDIRECT(VLOOKUP(B357,B$14:C$44,2,FALSE)&amp;(9*A357+8))))</f>
        <v/>
      </c>
      <c r="H357" s="48" t="str" cm="1">
        <f t="array" aca="1" ref="H357" ca="1">IF(F357="","",
IF(INDIRECT(VLOOKUP(B357,B$14:C$44,2,FALSE)&amp;(9*A357+9))="","",
INDIRECT(VLOOKUP(B357,B$14:C$44,2,FALSE)&amp;(9*A357+9))))</f>
        <v/>
      </c>
      <c r="I357" s="43" t="str" cm="1">
        <f t="array" aca="1" ref="I357" ca="1">IF(F357="","",
IF(INDIRECT(VLOOKUP(B357,B$14:C$44,2,FALSE)&amp;(9*A357+10))="","",
INDIRECT(VLOOKUP(B357,B$14:C$44,2,FALSE)&amp;(9*A357+10))))</f>
        <v/>
      </c>
      <c r="J357" s="43" t="str" cm="1">
        <f t="array" aca="1" ref="J357" ca="1">IF(F357="","",
IF(INDIRECT(VLOOKUP(B357,B$14:C$44,2,FALSE)&amp;(9*A357+11))="","",
INDIRECT(VLOOKUP(B357,B$14:C$44,2,FALSE)&amp;(9*A357+11))))</f>
        <v/>
      </c>
      <c r="K357" s="46" t="str" cm="1">
        <f t="array" aca="1" ref="K357" ca="1">IF(F357="","",
IF(AND(OR(F357="土",F357="日"),J357="●"),"指定",
IF(INDIRECT(VLOOKUP(B357,B$14:C$44,2,FALSE)&amp;(9*A357+12))="","",
INDIRECT(VLOOKUP(B357,B$14:C$44,2,FALSE)&amp;(9*A357+12)))))</f>
        <v/>
      </c>
      <c r="L357" s="42" t="str">
        <f t="shared" ca="1" si="109"/>
        <v/>
      </c>
      <c r="M357" s="60" t="str">
        <f t="shared" ca="1" si="110"/>
        <v/>
      </c>
      <c r="N357" s="1" t="str">
        <f t="shared" ca="1" si="107"/>
        <v/>
      </c>
      <c r="O357" s="1" t="str">
        <f t="shared" ca="1" si="108"/>
        <v/>
      </c>
    </row>
    <row r="358" spans="1:15" x14ac:dyDescent="0.4">
      <c r="A358" s="1">
        <f t="shared" si="111"/>
        <v>12</v>
      </c>
      <c r="B358" s="1">
        <f t="shared" si="112"/>
        <v>4</v>
      </c>
      <c r="E358" s="39" t="str" cm="1">
        <f t="array" aca="1" ref="E358" ca="1">IF(INDIRECT(VLOOKUP(B358,B$14:C$44,2,FALSE)&amp;(9*A358+6))="","",
INDIRECT(VLOOKUP(B358,B$14:C$44,2,FALSE)&amp;(9*A358+6)))</f>
        <v/>
      </c>
      <c r="F358" s="39" t="str">
        <f t="shared" ca="1" si="106"/>
        <v/>
      </c>
      <c r="G358" s="48" t="str" cm="1">
        <f t="array" aca="1" ref="G358" ca="1">IF(F358="","",
IF(INDIRECT(VLOOKUP(B358,B$14:C$44,2,FALSE)&amp;(9*A358+8))="","",
INDIRECT(VLOOKUP(B358,B$14:C$44,2,FALSE)&amp;(9*A358+8))))</f>
        <v/>
      </c>
      <c r="H358" s="48" t="str" cm="1">
        <f t="array" aca="1" ref="H358" ca="1">IF(F358="","",
IF(INDIRECT(VLOOKUP(B358,B$14:C$44,2,FALSE)&amp;(9*A358+9))="","",
INDIRECT(VLOOKUP(B358,B$14:C$44,2,FALSE)&amp;(9*A358+9))))</f>
        <v/>
      </c>
      <c r="I358" s="43" t="str" cm="1">
        <f t="array" aca="1" ref="I358" ca="1">IF(F358="","",
IF(INDIRECT(VLOOKUP(B358,B$14:C$44,2,FALSE)&amp;(9*A358+10))="","",
INDIRECT(VLOOKUP(B358,B$14:C$44,2,FALSE)&amp;(9*A358+10))))</f>
        <v/>
      </c>
      <c r="J358" s="43" t="str" cm="1">
        <f t="array" aca="1" ref="J358" ca="1">IF(F358="","",
IF(INDIRECT(VLOOKUP(B358,B$14:C$44,2,FALSE)&amp;(9*A358+11))="","",
INDIRECT(VLOOKUP(B358,B$14:C$44,2,FALSE)&amp;(9*A358+11))))</f>
        <v/>
      </c>
      <c r="K358" s="46" t="str" cm="1">
        <f t="array" aca="1" ref="K358" ca="1">IF(F358="","",
IF(AND(OR(F358="土",F358="日"),J358="●"),"指定",
IF(INDIRECT(VLOOKUP(B358,B$14:C$44,2,FALSE)&amp;(9*A358+12))="","",
INDIRECT(VLOOKUP(B358,B$14:C$44,2,FALSE)&amp;(9*A358+12)))))</f>
        <v/>
      </c>
      <c r="L358" s="42" t="str">
        <f t="shared" ca="1" si="109"/>
        <v/>
      </c>
      <c r="M358" s="60" t="str">
        <f t="shared" ca="1" si="110"/>
        <v/>
      </c>
      <c r="N358" s="1" t="str">
        <f t="shared" ca="1" si="107"/>
        <v/>
      </c>
      <c r="O358" s="1" t="str">
        <f t="shared" ca="1" si="108"/>
        <v/>
      </c>
    </row>
    <row r="359" spans="1:15" x14ac:dyDescent="0.4">
      <c r="A359" s="1">
        <f t="shared" si="111"/>
        <v>12</v>
      </c>
      <c r="B359" s="1">
        <f t="shared" si="112"/>
        <v>5</v>
      </c>
      <c r="E359" s="39" t="str" cm="1">
        <f t="array" aca="1" ref="E359" ca="1">IF(INDIRECT(VLOOKUP(B359,B$14:C$44,2,FALSE)&amp;(9*A359+6))="","",
INDIRECT(VLOOKUP(B359,B$14:C$44,2,FALSE)&amp;(9*A359+6)))</f>
        <v/>
      </c>
      <c r="F359" s="39" t="str">
        <f t="shared" ca="1" si="106"/>
        <v/>
      </c>
      <c r="G359" s="48" t="str" cm="1">
        <f t="array" aca="1" ref="G359" ca="1">IF(F359="","",
IF(INDIRECT(VLOOKUP(B359,B$14:C$44,2,FALSE)&amp;(9*A359+8))="","",
INDIRECT(VLOOKUP(B359,B$14:C$44,2,FALSE)&amp;(9*A359+8))))</f>
        <v/>
      </c>
      <c r="H359" s="48" t="str" cm="1">
        <f t="array" aca="1" ref="H359" ca="1">IF(F359="","",
IF(INDIRECT(VLOOKUP(B359,B$14:C$44,2,FALSE)&amp;(9*A359+9))="","",
INDIRECT(VLOOKUP(B359,B$14:C$44,2,FALSE)&amp;(9*A359+9))))</f>
        <v/>
      </c>
      <c r="I359" s="43" t="str" cm="1">
        <f t="array" aca="1" ref="I359" ca="1">IF(F359="","",
IF(INDIRECT(VLOOKUP(B359,B$14:C$44,2,FALSE)&amp;(9*A359+10))="","",
INDIRECT(VLOOKUP(B359,B$14:C$44,2,FALSE)&amp;(9*A359+10))))</f>
        <v/>
      </c>
      <c r="J359" s="43" t="str" cm="1">
        <f t="array" aca="1" ref="J359" ca="1">IF(F359="","",
IF(INDIRECT(VLOOKUP(B359,B$14:C$44,2,FALSE)&amp;(9*A359+11))="","",
INDIRECT(VLOOKUP(B359,B$14:C$44,2,FALSE)&amp;(9*A359+11))))</f>
        <v/>
      </c>
      <c r="K359" s="46" t="str" cm="1">
        <f t="array" aca="1" ref="K359" ca="1">IF(F359="","",
IF(AND(OR(F359="土",F359="日"),J359="●"),"指定",
IF(INDIRECT(VLOOKUP(B359,B$14:C$44,2,FALSE)&amp;(9*A359+12))="","",
INDIRECT(VLOOKUP(B359,B$14:C$44,2,FALSE)&amp;(9*A359+12)))))</f>
        <v/>
      </c>
      <c r="L359" s="42" t="str">
        <f t="shared" ca="1" si="109"/>
        <v/>
      </c>
      <c r="M359" s="60" t="str">
        <f t="shared" ca="1" si="110"/>
        <v/>
      </c>
      <c r="N359" s="1" t="str">
        <f t="shared" ca="1" si="107"/>
        <v/>
      </c>
      <c r="O359" s="1" t="str">
        <f t="shared" ca="1" si="108"/>
        <v/>
      </c>
    </row>
    <row r="360" spans="1:15" x14ac:dyDescent="0.4">
      <c r="A360" s="1">
        <f t="shared" si="111"/>
        <v>12</v>
      </c>
      <c r="B360" s="1">
        <f t="shared" si="112"/>
        <v>6</v>
      </c>
      <c r="E360" s="39" t="str" cm="1">
        <f t="array" aca="1" ref="E360" ca="1">IF(INDIRECT(VLOOKUP(B360,B$14:C$44,2,FALSE)&amp;(9*A360+6))="","",
INDIRECT(VLOOKUP(B360,B$14:C$44,2,FALSE)&amp;(9*A360+6)))</f>
        <v/>
      </c>
      <c r="F360" s="39" t="str">
        <f t="shared" ca="1" si="106"/>
        <v/>
      </c>
      <c r="G360" s="48" t="str" cm="1">
        <f t="array" aca="1" ref="G360" ca="1">IF(F360="","",
IF(INDIRECT(VLOOKUP(B360,B$14:C$44,2,FALSE)&amp;(9*A360+8))="","",
INDIRECT(VLOOKUP(B360,B$14:C$44,2,FALSE)&amp;(9*A360+8))))</f>
        <v/>
      </c>
      <c r="H360" s="48" t="str" cm="1">
        <f t="array" aca="1" ref="H360" ca="1">IF(F360="","",
IF(INDIRECT(VLOOKUP(B360,B$14:C$44,2,FALSE)&amp;(9*A360+9))="","",
INDIRECT(VLOOKUP(B360,B$14:C$44,2,FALSE)&amp;(9*A360+9))))</f>
        <v/>
      </c>
      <c r="I360" s="43" t="str" cm="1">
        <f t="array" aca="1" ref="I360" ca="1">IF(F360="","",
IF(INDIRECT(VLOOKUP(B360,B$14:C$44,2,FALSE)&amp;(9*A360+10))="","",
INDIRECT(VLOOKUP(B360,B$14:C$44,2,FALSE)&amp;(9*A360+10))))</f>
        <v/>
      </c>
      <c r="J360" s="43" t="str" cm="1">
        <f t="array" aca="1" ref="J360" ca="1">IF(F360="","",
IF(INDIRECT(VLOOKUP(B360,B$14:C$44,2,FALSE)&amp;(9*A360+11))="","",
INDIRECT(VLOOKUP(B360,B$14:C$44,2,FALSE)&amp;(9*A360+11))))</f>
        <v/>
      </c>
      <c r="K360" s="46" t="str" cm="1">
        <f t="array" aca="1" ref="K360" ca="1">IF(F360="","",
IF(AND(OR(F360="土",F360="日"),J360="●"),"指定",
IF(INDIRECT(VLOOKUP(B360,B$14:C$44,2,FALSE)&amp;(9*A360+12))="","",
INDIRECT(VLOOKUP(B360,B$14:C$44,2,FALSE)&amp;(9*A360+12)))))</f>
        <v/>
      </c>
      <c r="L360" s="42" t="str">
        <f t="shared" ca="1" si="109"/>
        <v/>
      </c>
      <c r="M360" s="60" t="str">
        <f t="shared" ca="1" si="110"/>
        <v/>
      </c>
      <c r="N360" s="1" t="str">
        <f t="shared" ca="1" si="107"/>
        <v/>
      </c>
      <c r="O360" s="1" t="str">
        <f t="shared" ca="1" si="108"/>
        <v/>
      </c>
    </row>
    <row r="361" spans="1:15" x14ac:dyDescent="0.4">
      <c r="A361" s="1">
        <f t="shared" si="111"/>
        <v>12</v>
      </c>
      <c r="B361" s="1">
        <f t="shared" si="112"/>
        <v>7</v>
      </c>
      <c r="E361" s="39" t="str" cm="1">
        <f t="array" aca="1" ref="E361" ca="1">IF(INDIRECT(VLOOKUP(B361,B$14:C$44,2,FALSE)&amp;(9*A361+6))="","",
INDIRECT(VLOOKUP(B361,B$14:C$44,2,FALSE)&amp;(9*A361+6)))</f>
        <v/>
      </c>
      <c r="F361" s="39" t="str">
        <f t="shared" ca="1" si="106"/>
        <v/>
      </c>
      <c r="G361" s="48" t="str" cm="1">
        <f t="array" aca="1" ref="G361" ca="1">IF(F361="","",
IF(INDIRECT(VLOOKUP(B361,B$14:C$44,2,FALSE)&amp;(9*A361+8))="","",
INDIRECT(VLOOKUP(B361,B$14:C$44,2,FALSE)&amp;(9*A361+8))))</f>
        <v/>
      </c>
      <c r="H361" s="48" t="str" cm="1">
        <f t="array" aca="1" ref="H361" ca="1">IF(F361="","",
IF(INDIRECT(VLOOKUP(B361,B$14:C$44,2,FALSE)&amp;(9*A361+9))="","",
INDIRECT(VLOOKUP(B361,B$14:C$44,2,FALSE)&amp;(9*A361+9))))</f>
        <v/>
      </c>
      <c r="I361" s="43" t="str" cm="1">
        <f t="array" aca="1" ref="I361" ca="1">IF(F361="","",
IF(INDIRECT(VLOOKUP(B361,B$14:C$44,2,FALSE)&amp;(9*A361+10))="","",
INDIRECT(VLOOKUP(B361,B$14:C$44,2,FALSE)&amp;(9*A361+10))))</f>
        <v/>
      </c>
      <c r="J361" s="43" t="str" cm="1">
        <f t="array" aca="1" ref="J361" ca="1">IF(F361="","",
IF(INDIRECT(VLOOKUP(B361,B$14:C$44,2,FALSE)&amp;(9*A361+11))="","",
INDIRECT(VLOOKUP(B361,B$14:C$44,2,FALSE)&amp;(9*A361+11))))</f>
        <v/>
      </c>
      <c r="K361" s="46" t="str" cm="1">
        <f t="array" aca="1" ref="K361" ca="1">IF(F361="","",
IF(AND(OR(F361="土",F361="日"),J361="●"),"指定",
IF(INDIRECT(VLOOKUP(B361,B$14:C$44,2,FALSE)&amp;(9*A361+12))="","",
INDIRECT(VLOOKUP(B361,B$14:C$44,2,FALSE)&amp;(9*A361+12)))))</f>
        <v/>
      </c>
      <c r="L361" s="42" t="str">
        <f t="shared" ca="1" si="109"/>
        <v/>
      </c>
      <c r="M361" s="60" t="str">
        <f t="shared" ca="1" si="110"/>
        <v/>
      </c>
      <c r="N361" s="1" t="str">
        <f t="shared" ca="1" si="107"/>
        <v/>
      </c>
      <c r="O361" s="1" t="str">
        <f t="shared" ca="1" si="108"/>
        <v/>
      </c>
    </row>
    <row r="362" spans="1:15" x14ac:dyDescent="0.4">
      <c r="A362" s="1">
        <f t="shared" si="111"/>
        <v>12</v>
      </c>
      <c r="B362" s="1">
        <f t="shared" si="112"/>
        <v>8</v>
      </c>
      <c r="E362" s="39" t="str" cm="1">
        <f t="array" aca="1" ref="E362" ca="1">IF(INDIRECT(VLOOKUP(B362,B$14:C$44,2,FALSE)&amp;(9*A362+6))="","",
INDIRECT(VLOOKUP(B362,B$14:C$44,2,FALSE)&amp;(9*A362+6)))</f>
        <v/>
      </c>
      <c r="F362" s="39" t="str">
        <f t="shared" ca="1" si="106"/>
        <v/>
      </c>
      <c r="G362" s="48" t="str" cm="1">
        <f t="array" aca="1" ref="G362" ca="1">IF(F362="","",
IF(INDIRECT(VLOOKUP(B362,B$14:C$44,2,FALSE)&amp;(9*A362+8))="","",
INDIRECT(VLOOKUP(B362,B$14:C$44,2,FALSE)&amp;(9*A362+8))))</f>
        <v/>
      </c>
      <c r="H362" s="48" t="str" cm="1">
        <f t="array" aca="1" ref="H362" ca="1">IF(F362="","",
IF(INDIRECT(VLOOKUP(B362,B$14:C$44,2,FALSE)&amp;(9*A362+9))="","",
INDIRECT(VLOOKUP(B362,B$14:C$44,2,FALSE)&amp;(9*A362+9))))</f>
        <v/>
      </c>
      <c r="I362" s="43" t="str" cm="1">
        <f t="array" aca="1" ref="I362" ca="1">IF(F362="","",
IF(INDIRECT(VLOOKUP(B362,B$14:C$44,2,FALSE)&amp;(9*A362+10))="","",
INDIRECT(VLOOKUP(B362,B$14:C$44,2,FALSE)&amp;(9*A362+10))))</f>
        <v/>
      </c>
      <c r="J362" s="43" t="str" cm="1">
        <f t="array" aca="1" ref="J362" ca="1">IF(F362="","",
IF(INDIRECT(VLOOKUP(B362,B$14:C$44,2,FALSE)&amp;(9*A362+11))="","",
INDIRECT(VLOOKUP(B362,B$14:C$44,2,FALSE)&amp;(9*A362+11))))</f>
        <v/>
      </c>
      <c r="K362" s="46" t="str" cm="1">
        <f t="array" aca="1" ref="K362" ca="1">IF(F362="","",
IF(AND(OR(F362="土",F362="日"),J362="●"),"指定",
IF(INDIRECT(VLOOKUP(B362,B$14:C$44,2,FALSE)&amp;(9*A362+12))="","",
INDIRECT(VLOOKUP(B362,B$14:C$44,2,FALSE)&amp;(9*A362+12)))))</f>
        <v/>
      </c>
      <c r="L362" s="42" t="str">
        <f t="shared" ca="1" si="109"/>
        <v/>
      </c>
      <c r="M362" s="60" t="str">
        <f t="shared" ca="1" si="110"/>
        <v/>
      </c>
      <c r="N362" s="1" t="str">
        <f t="shared" ca="1" si="107"/>
        <v/>
      </c>
      <c r="O362" s="1" t="str">
        <f t="shared" ca="1" si="108"/>
        <v/>
      </c>
    </row>
    <row r="363" spans="1:15" x14ac:dyDescent="0.4">
      <c r="A363" s="1">
        <f t="shared" si="111"/>
        <v>12</v>
      </c>
      <c r="B363" s="1">
        <f t="shared" si="112"/>
        <v>9</v>
      </c>
      <c r="E363" s="39" t="str" cm="1">
        <f t="array" aca="1" ref="E363" ca="1">IF(INDIRECT(VLOOKUP(B363,B$14:C$44,2,FALSE)&amp;(9*A363+6))="","",
INDIRECT(VLOOKUP(B363,B$14:C$44,2,FALSE)&amp;(9*A363+6)))</f>
        <v/>
      </c>
      <c r="F363" s="39" t="str">
        <f t="shared" ca="1" si="106"/>
        <v/>
      </c>
      <c r="G363" s="48" t="str" cm="1">
        <f t="array" aca="1" ref="G363" ca="1">IF(F363="","",
IF(INDIRECT(VLOOKUP(B363,B$14:C$44,2,FALSE)&amp;(9*A363+8))="","",
INDIRECT(VLOOKUP(B363,B$14:C$44,2,FALSE)&amp;(9*A363+8))))</f>
        <v/>
      </c>
      <c r="H363" s="48" t="str" cm="1">
        <f t="array" aca="1" ref="H363" ca="1">IF(F363="","",
IF(INDIRECT(VLOOKUP(B363,B$14:C$44,2,FALSE)&amp;(9*A363+9))="","",
INDIRECT(VLOOKUP(B363,B$14:C$44,2,FALSE)&amp;(9*A363+9))))</f>
        <v/>
      </c>
      <c r="I363" s="43" t="str" cm="1">
        <f t="array" aca="1" ref="I363" ca="1">IF(F363="","",
IF(INDIRECT(VLOOKUP(B363,B$14:C$44,2,FALSE)&amp;(9*A363+10))="","",
INDIRECT(VLOOKUP(B363,B$14:C$44,2,FALSE)&amp;(9*A363+10))))</f>
        <v/>
      </c>
      <c r="J363" s="43" t="str" cm="1">
        <f t="array" aca="1" ref="J363" ca="1">IF(F363="","",
IF(INDIRECT(VLOOKUP(B363,B$14:C$44,2,FALSE)&amp;(9*A363+11))="","",
INDIRECT(VLOOKUP(B363,B$14:C$44,2,FALSE)&amp;(9*A363+11))))</f>
        <v/>
      </c>
      <c r="K363" s="46" t="str" cm="1">
        <f t="array" aca="1" ref="K363" ca="1">IF(F363="","",
IF(AND(OR(F363="土",F363="日"),J363="●"),"指定",
IF(INDIRECT(VLOOKUP(B363,B$14:C$44,2,FALSE)&amp;(9*A363+12))="","",
INDIRECT(VLOOKUP(B363,B$14:C$44,2,FALSE)&amp;(9*A363+12)))))</f>
        <v/>
      </c>
      <c r="L363" s="42" t="str">
        <f t="shared" ca="1" si="109"/>
        <v/>
      </c>
      <c r="M363" s="60" t="str">
        <f t="shared" ca="1" si="110"/>
        <v/>
      </c>
      <c r="N363" s="1" t="str">
        <f t="shared" ca="1" si="107"/>
        <v/>
      </c>
      <c r="O363" s="1" t="str">
        <f t="shared" ca="1" si="108"/>
        <v/>
      </c>
    </row>
    <row r="364" spans="1:15" x14ac:dyDescent="0.4">
      <c r="A364" s="1">
        <f t="shared" si="111"/>
        <v>12</v>
      </c>
      <c r="B364" s="1">
        <f t="shared" si="112"/>
        <v>10</v>
      </c>
      <c r="E364" s="39" t="str" cm="1">
        <f t="array" aca="1" ref="E364" ca="1">IF(INDIRECT(VLOOKUP(B364,B$14:C$44,2,FALSE)&amp;(9*A364+6))="","",
INDIRECT(VLOOKUP(B364,B$14:C$44,2,FALSE)&amp;(9*A364+6)))</f>
        <v/>
      </c>
      <c r="F364" s="39" t="str">
        <f t="shared" ca="1" si="106"/>
        <v/>
      </c>
      <c r="G364" s="48" t="str" cm="1">
        <f t="array" aca="1" ref="G364" ca="1">IF(F364="","",
IF(INDIRECT(VLOOKUP(B364,B$14:C$44,2,FALSE)&amp;(9*A364+8))="","",
INDIRECT(VLOOKUP(B364,B$14:C$44,2,FALSE)&amp;(9*A364+8))))</f>
        <v/>
      </c>
      <c r="H364" s="48" t="str" cm="1">
        <f t="array" aca="1" ref="H364" ca="1">IF(F364="","",
IF(INDIRECT(VLOOKUP(B364,B$14:C$44,2,FALSE)&amp;(9*A364+9))="","",
INDIRECT(VLOOKUP(B364,B$14:C$44,2,FALSE)&amp;(9*A364+9))))</f>
        <v/>
      </c>
      <c r="I364" s="43" t="str" cm="1">
        <f t="array" aca="1" ref="I364" ca="1">IF(F364="","",
IF(INDIRECT(VLOOKUP(B364,B$14:C$44,2,FALSE)&amp;(9*A364+10))="","",
INDIRECT(VLOOKUP(B364,B$14:C$44,2,FALSE)&amp;(9*A364+10))))</f>
        <v/>
      </c>
      <c r="J364" s="43" t="str" cm="1">
        <f t="array" aca="1" ref="J364" ca="1">IF(F364="","",
IF(INDIRECT(VLOOKUP(B364,B$14:C$44,2,FALSE)&amp;(9*A364+11))="","",
INDIRECT(VLOOKUP(B364,B$14:C$44,2,FALSE)&amp;(9*A364+11))))</f>
        <v/>
      </c>
      <c r="K364" s="46" t="str" cm="1">
        <f t="array" aca="1" ref="K364" ca="1">IF(F364="","",
IF(AND(OR(F364="土",F364="日"),J364="●"),"指定",
IF(INDIRECT(VLOOKUP(B364,B$14:C$44,2,FALSE)&amp;(9*A364+12))="","",
INDIRECT(VLOOKUP(B364,B$14:C$44,2,FALSE)&amp;(9*A364+12)))))</f>
        <v/>
      </c>
      <c r="L364" s="42" t="str">
        <f t="shared" ca="1" si="109"/>
        <v/>
      </c>
      <c r="M364" s="60" t="str">
        <f t="shared" ca="1" si="110"/>
        <v/>
      </c>
      <c r="N364" s="1" t="str">
        <f t="shared" ca="1" si="107"/>
        <v/>
      </c>
      <c r="O364" s="1" t="str">
        <f t="shared" ca="1" si="108"/>
        <v/>
      </c>
    </row>
    <row r="365" spans="1:15" x14ac:dyDescent="0.4">
      <c r="A365" s="1">
        <f t="shared" si="111"/>
        <v>12</v>
      </c>
      <c r="B365" s="1">
        <f t="shared" si="112"/>
        <v>11</v>
      </c>
      <c r="E365" s="39" t="str" cm="1">
        <f t="array" aca="1" ref="E365" ca="1">IF(INDIRECT(VLOOKUP(B365,B$14:C$44,2,FALSE)&amp;(9*A365+6))="","",
INDIRECT(VLOOKUP(B365,B$14:C$44,2,FALSE)&amp;(9*A365+6)))</f>
        <v/>
      </c>
      <c r="F365" s="39" t="str">
        <f t="shared" ca="1" si="106"/>
        <v/>
      </c>
      <c r="G365" s="48" t="str" cm="1">
        <f t="array" aca="1" ref="G365" ca="1">IF(F365="","",
IF(INDIRECT(VLOOKUP(B365,B$14:C$44,2,FALSE)&amp;(9*A365+8))="","",
INDIRECT(VLOOKUP(B365,B$14:C$44,2,FALSE)&amp;(9*A365+8))))</f>
        <v/>
      </c>
      <c r="H365" s="48" t="str" cm="1">
        <f t="array" aca="1" ref="H365" ca="1">IF(F365="","",
IF(INDIRECT(VLOOKUP(B365,B$14:C$44,2,FALSE)&amp;(9*A365+9))="","",
INDIRECT(VLOOKUP(B365,B$14:C$44,2,FALSE)&amp;(9*A365+9))))</f>
        <v/>
      </c>
      <c r="I365" s="43" t="str" cm="1">
        <f t="array" aca="1" ref="I365" ca="1">IF(F365="","",
IF(INDIRECT(VLOOKUP(B365,B$14:C$44,2,FALSE)&amp;(9*A365+10))="","",
INDIRECT(VLOOKUP(B365,B$14:C$44,2,FALSE)&amp;(9*A365+10))))</f>
        <v/>
      </c>
      <c r="J365" s="43" t="str" cm="1">
        <f t="array" aca="1" ref="J365" ca="1">IF(F365="","",
IF(INDIRECT(VLOOKUP(B365,B$14:C$44,2,FALSE)&amp;(9*A365+11))="","",
INDIRECT(VLOOKUP(B365,B$14:C$44,2,FALSE)&amp;(9*A365+11))))</f>
        <v/>
      </c>
      <c r="K365" s="46" t="str" cm="1">
        <f t="array" aca="1" ref="K365" ca="1">IF(F365="","",
IF(AND(OR(F365="土",F365="日"),J365="●"),"指定",
IF(INDIRECT(VLOOKUP(B365,B$14:C$44,2,FALSE)&amp;(9*A365+12))="","",
INDIRECT(VLOOKUP(B365,B$14:C$44,2,FALSE)&amp;(9*A365+12)))))</f>
        <v/>
      </c>
      <c r="L365" s="42" t="str">
        <f t="shared" ca="1" si="109"/>
        <v/>
      </c>
      <c r="M365" s="60" t="str">
        <f t="shared" ca="1" si="110"/>
        <v/>
      </c>
      <c r="N365" s="1" t="str">
        <f t="shared" ca="1" si="107"/>
        <v/>
      </c>
      <c r="O365" s="1" t="str">
        <f t="shared" ca="1" si="108"/>
        <v/>
      </c>
    </row>
    <row r="366" spans="1:15" x14ac:dyDescent="0.4">
      <c r="A366" s="1">
        <f t="shared" si="111"/>
        <v>12</v>
      </c>
      <c r="B366" s="1">
        <f t="shared" si="112"/>
        <v>12</v>
      </c>
      <c r="E366" s="39" t="str" cm="1">
        <f t="array" aca="1" ref="E366" ca="1">IF(INDIRECT(VLOOKUP(B366,B$14:C$44,2,FALSE)&amp;(9*A366+6))="","",
INDIRECT(VLOOKUP(B366,B$14:C$44,2,FALSE)&amp;(9*A366+6)))</f>
        <v/>
      </c>
      <c r="F366" s="39" t="str">
        <f t="shared" ca="1" si="106"/>
        <v/>
      </c>
      <c r="G366" s="48" t="str" cm="1">
        <f t="array" aca="1" ref="G366" ca="1">IF(F366="","",
IF(INDIRECT(VLOOKUP(B366,B$14:C$44,2,FALSE)&amp;(9*A366+8))="","",
INDIRECT(VLOOKUP(B366,B$14:C$44,2,FALSE)&amp;(9*A366+8))))</f>
        <v/>
      </c>
      <c r="H366" s="48" t="str" cm="1">
        <f t="array" aca="1" ref="H366" ca="1">IF(F366="","",
IF(INDIRECT(VLOOKUP(B366,B$14:C$44,2,FALSE)&amp;(9*A366+9))="","",
INDIRECT(VLOOKUP(B366,B$14:C$44,2,FALSE)&amp;(9*A366+9))))</f>
        <v/>
      </c>
      <c r="I366" s="43" t="str" cm="1">
        <f t="array" aca="1" ref="I366" ca="1">IF(F366="","",
IF(INDIRECT(VLOOKUP(B366,B$14:C$44,2,FALSE)&amp;(9*A366+10))="","",
INDIRECT(VLOOKUP(B366,B$14:C$44,2,FALSE)&amp;(9*A366+10))))</f>
        <v/>
      </c>
      <c r="J366" s="43" t="str" cm="1">
        <f t="array" aca="1" ref="J366" ca="1">IF(F366="","",
IF(INDIRECT(VLOOKUP(B366,B$14:C$44,2,FALSE)&amp;(9*A366+11))="","",
INDIRECT(VLOOKUP(B366,B$14:C$44,2,FALSE)&amp;(9*A366+11))))</f>
        <v/>
      </c>
      <c r="K366" s="46" t="str" cm="1">
        <f t="array" aca="1" ref="K366" ca="1">IF(F366="","",
IF(AND(OR(F366="土",F366="日"),J366="●"),"指定",
IF(INDIRECT(VLOOKUP(B366,B$14:C$44,2,FALSE)&amp;(9*A366+12))="","",
INDIRECT(VLOOKUP(B366,B$14:C$44,2,FALSE)&amp;(9*A366+12)))))</f>
        <v/>
      </c>
      <c r="L366" s="42" t="str">
        <f t="shared" ca="1" si="109"/>
        <v/>
      </c>
      <c r="M366" s="60" t="str">
        <f t="shared" ca="1" si="110"/>
        <v/>
      </c>
      <c r="N366" s="1" t="str">
        <f t="shared" ca="1" si="107"/>
        <v/>
      </c>
      <c r="O366" s="1" t="str">
        <f t="shared" ca="1" si="108"/>
        <v/>
      </c>
    </row>
    <row r="367" spans="1:15" x14ac:dyDescent="0.4">
      <c r="A367" s="1">
        <f t="shared" si="111"/>
        <v>12</v>
      </c>
      <c r="B367" s="1">
        <f t="shared" si="112"/>
        <v>13</v>
      </c>
      <c r="E367" s="39" t="str" cm="1">
        <f t="array" aca="1" ref="E367" ca="1">IF(INDIRECT(VLOOKUP(B367,B$14:C$44,2,FALSE)&amp;(9*A367+6))="","",
INDIRECT(VLOOKUP(B367,B$14:C$44,2,FALSE)&amp;(9*A367+6)))</f>
        <v/>
      </c>
      <c r="F367" s="39" t="str">
        <f t="shared" ca="1" si="106"/>
        <v/>
      </c>
      <c r="G367" s="48" t="str" cm="1">
        <f t="array" aca="1" ref="G367" ca="1">IF(F367="","",
IF(INDIRECT(VLOOKUP(B367,B$14:C$44,2,FALSE)&amp;(9*A367+8))="","",
INDIRECT(VLOOKUP(B367,B$14:C$44,2,FALSE)&amp;(9*A367+8))))</f>
        <v/>
      </c>
      <c r="H367" s="48" t="str" cm="1">
        <f t="array" aca="1" ref="H367" ca="1">IF(F367="","",
IF(INDIRECT(VLOOKUP(B367,B$14:C$44,2,FALSE)&amp;(9*A367+9))="","",
INDIRECT(VLOOKUP(B367,B$14:C$44,2,FALSE)&amp;(9*A367+9))))</f>
        <v/>
      </c>
      <c r="I367" s="43" t="str" cm="1">
        <f t="array" aca="1" ref="I367" ca="1">IF(F367="","",
IF(INDIRECT(VLOOKUP(B367,B$14:C$44,2,FALSE)&amp;(9*A367+10))="","",
INDIRECT(VLOOKUP(B367,B$14:C$44,2,FALSE)&amp;(9*A367+10))))</f>
        <v/>
      </c>
      <c r="J367" s="43" t="str" cm="1">
        <f t="array" aca="1" ref="J367" ca="1">IF(F367="","",
IF(INDIRECT(VLOOKUP(B367,B$14:C$44,2,FALSE)&amp;(9*A367+11))="","",
INDIRECT(VLOOKUP(B367,B$14:C$44,2,FALSE)&amp;(9*A367+11))))</f>
        <v/>
      </c>
      <c r="K367" s="46" t="str" cm="1">
        <f t="array" aca="1" ref="K367" ca="1">IF(F367="","",
IF(AND(OR(F367="土",F367="日"),J367="●"),"指定",
IF(INDIRECT(VLOOKUP(B367,B$14:C$44,2,FALSE)&amp;(9*A367+12))="","",
INDIRECT(VLOOKUP(B367,B$14:C$44,2,FALSE)&amp;(9*A367+12)))))</f>
        <v/>
      </c>
      <c r="L367" s="42" t="str">
        <f t="shared" ca="1" si="109"/>
        <v/>
      </c>
      <c r="M367" s="60" t="str">
        <f t="shared" ca="1" si="110"/>
        <v/>
      </c>
      <c r="N367" s="1" t="str">
        <f t="shared" ca="1" si="107"/>
        <v/>
      </c>
      <c r="O367" s="1" t="str">
        <f t="shared" ca="1" si="108"/>
        <v/>
      </c>
    </row>
    <row r="368" spans="1:15" x14ac:dyDescent="0.4">
      <c r="A368" s="1">
        <f t="shared" si="111"/>
        <v>12</v>
      </c>
      <c r="B368" s="1">
        <f t="shared" si="112"/>
        <v>14</v>
      </c>
      <c r="E368" s="39" t="str" cm="1">
        <f t="array" aca="1" ref="E368" ca="1">IF(INDIRECT(VLOOKUP(B368,B$14:C$44,2,FALSE)&amp;(9*A368+6))="","",
INDIRECT(VLOOKUP(B368,B$14:C$44,2,FALSE)&amp;(9*A368+6)))</f>
        <v/>
      </c>
      <c r="F368" s="39" t="str">
        <f t="shared" ca="1" si="106"/>
        <v/>
      </c>
      <c r="G368" s="48" t="str" cm="1">
        <f t="array" aca="1" ref="G368" ca="1">IF(F368="","",
IF(INDIRECT(VLOOKUP(B368,B$14:C$44,2,FALSE)&amp;(9*A368+8))="","",
INDIRECT(VLOOKUP(B368,B$14:C$44,2,FALSE)&amp;(9*A368+8))))</f>
        <v/>
      </c>
      <c r="H368" s="48" t="str" cm="1">
        <f t="array" aca="1" ref="H368" ca="1">IF(F368="","",
IF(INDIRECT(VLOOKUP(B368,B$14:C$44,2,FALSE)&amp;(9*A368+9))="","",
INDIRECT(VLOOKUP(B368,B$14:C$44,2,FALSE)&amp;(9*A368+9))))</f>
        <v/>
      </c>
      <c r="I368" s="43" t="str" cm="1">
        <f t="array" aca="1" ref="I368" ca="1">IF(F368="","",
IF(INDIRECT(VLOOKUP(B368,B$14:C$44,2,FALSE)&amp;(9*A368+10))="","",
INDIRECT(VLOOKUP(B368,B$14:C$44,2,FALSE)&amp;(9*A368+10))))</f>
        <v/>
      </c>
      <c r="J368" s="43" t="str" cm="1">
        <f t="array" aca="1" ref="J368" ca="1">IF(F368="","",
IF(INDIRECT(VLOOKUP(B368,B$14:C$44,2,FALSE)&amp;(9*A368+11))="","",
INDIRECT(VLOOKUP(B368,B$14:C$44,2,FALSE)&amp;(9*A368+11))))</f>
        <v/>
      </c>
      <c r="K368" s="46" t="str" cm="1">
        <f t="array" aca="1" ref="K368" ca="1">IF(F368="","",
IF(AND(OR(F368="土",F368="日"),J368="●"),"指定",
IF(INDIRECT(VLOOKUP(B368,B$14:C$44,2,FALSE)&amp;(9*A368+12))="","",
INDIRECT(VLOOKUP(B368,B$14:C$44,2,FALSE)&amp;(9*A368+12)))))</f>
        <v/>
      </c>
      <c r="L368" s="42" t="str">
        <f t="shared" ca="1" si="109"/>
        <v/>
      </c>
      <c r="M368" s="60" t="str">
        <f t="shared" ca="1" si="110"/>
        <v/>
      </c>
      <c r="N368" s="1" t="str">
        <f t="shared" ca="1" si="107"/>
        <v/>
      </c>
      <c r="O368" s="1" t="str">
        <f t="shared" ca="1" si="108"/>
        <v/>
      </c>
    </row>
    <row r="369" spans="1:15" x14ac:dyDescent="0.4">
      <c r="A369" s="1">
        <f t="shared" si="111"/>
        <v>12</v>
      </c>
      <c r="B369" s="1">
        <f t="shared" si="112"/>
        <v>15</v>
      </c>
      <c r="E369" s="39" t="str" cm="1">
        <f t="array" aca="1" ref="E369" ca="1">IF(INDIRECT(VLOOKUP(B369,B$14:C$44,2,FALSE)&amp;(9*A369+6))="","",
INDIRECT(VLOOKUP(B369,B$14:C$44,2,FALSE)&amp;(9*A369+6)))</f>
        <v/>
      </c>
      <c r="F369" s="39" t="str">
        <f t="shared" ca="1" si="106"/>
        <v/>
      </c>
      <c r="G369" s="48" t="str" cm="1">
        <f t="array" aca="1" ref="G369" ca="1">IF(F369="","",
IF(INDIRECT(VLOOKUP(B369,B$14:C$44,2,FALSE)&amp;(9*A369+8))="","",
INDIRECT(VLOOKUP(B369,B$14:C$44,2,FALSE)&amp;(9*A369+8))))</f>
        <v/>
      </c>
      <c r="H369" s="48" t="str" cm="1">
        <f t="array" aca="1" ref="H369" ca="1">IF(F369="","",
IF(INDIRECT(VLOOKUP(B369,B$14:C$44,2,FALSE)&amp;(9*A369+9))="","",
INDIRECT(VLOOKUP(B369,B$14:C$44,2,FALSE)&amp;(9*A369+9))))</f>
        <v/>
      </c>
      <c r="I369" s="43" t="str" cm="1">
        <f t="array" aca="1" ref="I369" ca="1">IF(F369="","",
IF(INDIRECT(VLOOKUP(B369,B$14:C$44,2,FALSE)&amp;(9*A369+10))="","",
INDIRECT(VLOOKUP(B369,B$14:C$44,2,FALSE)&amp;(9*A369+10))))</f>
        <v/>
      </c>
      <c r="J369" s="43" t="str" cm="1">
        <f t="array" aca="1" ref="J369" ca="1">IF(F369="","",
IF(INDIRECT(VLOOKUP(B369,B$14:C$44,2,FALSE)&amp;(9*A369+11))="","",
INDIRECT(VLOOKUP(B369,B$14:C$44,2,FALSE)&amp;(9*A369+11))))</f>
        <v/>
      </c>
      <c r="K369" s="46" t="str" cm="1">
        <f t="array" aca="1" ref="K369" ca="1">IF(F369="","",
IF(AND(OR(F369="土",F369="日"),J369="●"),"指定",
IF(INDIRECT(VLOOKUP(B369,B$14:C$44,2,FALSE)&amp;(9*A369+12))="","",
INDIRECT(VLOOKUP(B369,B$14:C$44,2,FALSE)&amp;(9*A369+12)))))</f>
        <v/>
      </c>
      <c r="L369" s="42" t="str">
        <f t="shared" ca="1" si="109"/>
        <v/>
      </c>
      <c r="M369" s="60" t="str">
        <f t="shared" ca="1" si="110"/>
        <v/>
      </c>
      <c r="N369" s="1" t="str">
        <f t="shared" ca="1" si="107"/>
        <v/>
      </c>
      <c r="O369" s="1" t="str">
        <f t="shared" ca="1" si="108"/>
        <v/>
      </c>
    </row>
    <row r="370" spans="1:15" x14ac:dyDescent="0.4">
      <c r="A370" s="1">
        <f t="shared" si="111"/>
        <v>12</v>
      </c>
      <c r="B370" s="1">
        <f t="shared" si="112"/>
        <v>16</v>
      </c>
      <c r="E370" s="39" t="str" cm="1">
        <f t="array" aca="1" ref="E370" ca="1">IF(INDIRECT(VLOOKUP(B370,B$14:C$44,2,FALSE)&amp;(9*A370+6))="","",
INDIRECT(VLOOKUP(B370,B$14:C$44,2,FALSE)&amp;(9*A370+6)))</f>
        <v/>
      </c>
      <c r="F370" s="39" t="str">
        <f t="shared" ca="1" si="106"/>
        <v/>
      </c>
      <c r="G370" s="48" t="str" cm="1">
        <f t="array" aca="1" ref="G370" ca="1">IF(F370="","",
IF(INDIRECT(VLOOKUP(B370,B$14:C$44,2,FALSE)&amp;(9*A370+8))="","",
INDIRECT(VLOOKUP(B370,B$14:C$44,2,FALSE)&amp;(9*A370+8))))</f>
        <v/>
      </c>
      <c r="H370" s="48" t="str" cm="1">
        <f t="array" aca="1" ref="H370" ca="1">IF(F370="","",
IF(INDIRECT(VLOOKUP(B370,B$14:C$44,2,FALSE)&amp;(9*A370+9))="","",
INDIRECT(VLOOKUP(B370,B$14:C$44,2,FALSE)&amp;(9*A370+9))))</f>
        <v/>
      </c>
      <c r="I370" s="43" t="str" cm="1">
        <f t="array" aca="1" ref="I370" ca="1">IF(F370="","",
IF(INDIRECT(VLOOKUP(B370,B$14:C$44,2,FALSE)&amp;(9*A370+10))="","",
INDIRECT(VLOOKUP(B370,B$14:C$44,2,FALSE)&amp;(9*A370+10))))</f>
        <v/>
      </c>
      <c r="J370" s="43" t="str" cm="1">
        <f t="array" aca="1" ref="J370" ca="1">IF(F370="","",
IF(INDIRECT(VLOOKUP(B370,B$14:C$44,2,FALSE)&amp;(9*A370+11))="","",
INDIRECT(VLOOKUP(B370,B$14:C$44,2,FALSE)&amp;(9*A370+11))))</f>
        <v/>
      </c>
      <c r="K370" s="46" t="str" cm="1">
        <f t="array" aca="1" ref="K370" ca="1">IF(F370="","",
IF(AND(OR(F370="土",F370="日"),J370="●"),"指定",
IF(INDIRECT(VLOOKUP(B370,B$14:C$44,2,FALSE)&amp;(9*A370+12))="","",
INDIRECT(VLOOKUP(B370,B$14:C$44,2,FALSE)&amp;(9*A370+12)))))</f>
        <v/>
      </c>
      <c r="L370" s="42" t="str">
        <f t="shared" ca="1" si="109"/>
        <v/>
      </c>
      <c r="M370" s="60" t="str">
        <f t="shared" ca="1" si="110"/>
        <v/>
      </c>
      <c r="N370" s="1" t="str">
        <f t="shared" ca="1" si="107"/>
        <v/>
      </c>
      <c r="O370" s="1" t="str">
        <f t="shared" ca="1" si="108"/>
        <v/>
      </c>
    </row>
    <row r="371" spans="1:15" x14ac:dyDescent="0.4">
      <c r="A371" s="1">
        <f t="shared" si="111"/>
        <v>12</v>
      </c>
      <c r="B371" s="1">
        <f t="shared" si="112"/>
        <v>17</v>
      </c>
      <c r="E371" s="39" t="str" cm="1">
        <f t="array" aca="1" ref="E371" ca="1">IF(INDIRECT(VLOOKUP(B371,B$14:C$44,2,FALSE)&amp;(9*A371+6))="","",
INDIRECT(VLOOKUP(B371,B$14:C$44,2,FALSE)&amp;(9*A371+6)))</f>
        <v/>
      </c>
      <c r="F371" s="39" t="str">
        <f t="shared" ca="1" si="106"/>
        <v/>
      </c>
      <c r="G371" s="48" t="str" cm="1">
        <f t="array" aca="1" ref="G371" ca="1">IF(F371="","",
IF(INDIRECT(VLOOKUP(B371,B$14:C$44,2,FALSE)&amp;(9*A371+8))="","",
INDIRECT(VLOOKUP(B371,B$14:C$44,2,FALSE)&amp;(9*A371+8))))</f>
        <v/>
      </c>
      <c r="H371" s="48" t="str" cm="1">
        <f t="array" aca="1" ref="H371" ca="1">IF(F371="","",
IF(INDIRECT(VLOOKUP(B371,B$14:C$44,2,FALSE)&amp;(9*A371+9))="","",
INDIRECT(VLOOKUP(B371,B$14:C$44,2,FALSE)&amp;(9*A371+9))))</f>
        <v/>
      </c>
      <c r="I371" s="43" t="str" cm="1">
        <f t="array" aca="1" ref="I371" ca="1">IF(F371="","",
IF(INDIRECT(VLOOKUP(B371,B$14:C$44,2,FALSE)&amp;(9*A371+10))="","",
INDIRECT(VLOOKUP(B371,B$14:C$44,2,FALSE)&amp;(9*A371+10))))</f>
        <v/>
      </c>
      <c r="J371" s="43" t="str" cm="1">
        <f t="array" aca="1" ref="J371" ca="1">IF(F371="","",
IF(INDIRECT(VLOOKUP(B371,B$14:C$44,2,FALSE)&amp;(9*A371+11))="","",
INDIRECT(VLOOKUP(B371,B$14:C$44,2,FALSE)&amp;(9*A371+11))))</f>
        <v/>
      </c>
      <c r="K371" s="46" t="str" cm="1">
        <f t="array" aca="1" ref="K371" ca="1">IF(F371="","",
IF(AND(OR(F371="土",F371="日"),J371="●"),"指定",
IF(INDIRECT(VLOOKUP(B371,B$14:C$44,2,FALSE)&amp;(9*A371+12))="","",
INDIRECT(VLOOKUP(B371,B$14:C$44,2,FALSE)&amp;(9*A371+12)))))</f>
        <v/>
      </c>
      <c r="L371" s="42" t="str">
        <f t="shared" ca="1" si="109"/>
        <v/>
      </c>
      <c r="M371" s="60" t="str">
        <f t="shared" ca="1" si="110"/>
        <v/>
      </c>
      <c r="N371" s="1" t="str">
        <f t="shared" ca="1" si="107"/>
        <v/>
      </c>
      <c r="O371" s="1" t="str">
        <f t="shared" ca="1" si="108"/>
        <v/>
      </c>
    </row>
    <row r="372" spans="1:15" x14ac:dyDescent="0.4">
      <c r="A372" s="1">
        <f t="shared" si="111"/>
        <v>12</v>
      </c>
      <c r="B372" s="1">
        <f t="shared" si="112"/>
        <v>18</v>
      </c>
      <c r="E372" s="39" t="str" cm="1">
        <f t="array" aca="1" ref="E372" ca="1">IF(INDIRECT(VLOOKUP(B372,B$14:C$44,2,FALSE)&amp;(9*A372+6))="","",
INDIRECT(VLOOKUP(B372,B$14:C$44,2,FALSE)&amp;(9*A372+6)))</f>
        <v/>
      </c>
      <c r="F372" s="39" t="str">
        <f t="shared" ca="1" si="106"/>
        <v/>
      </c>
      <c r="G372" s="48" t="str" cm="1">
        <f t="array" aca="1" ref="G372" ca="1">IF(F372="","",
IF(INDIRECT(VLOOKUP(B372,B$14:C$44,2,FALSE)&amp;(9*A372+8))="","",
INDIRECT(VLOOKUP(B372,B$14:C$44,2,FALSE)&amp;(9*A372+8))))</f>
        <v/>
      </c>
      <c r="H372" s="48" t="str" cm="1">
        <f t="array" aca="1" ref="H372" ca="1">IF(F372="","",
IF(INDIRECT(VLOOKUP(B372,B$14:C$44,2,FALSE)&amp;(9*A372+9))="","",
INDIRECT(VLOOKUP(B372,B$14:C$44,2,FALSE)&amp;(9*A372+9))))</f>
        <v/>
      </c>
      <c r="I372" s="43" t="str" cm="1">
        <f t="array" aca="1" ref="I372" ca="1">IF(F372="","",
IF(INDIRECT(VLOOKUP(B372,B$14:C$44,2,FALSE)&amp;(9*A372+10))="","",
INDIRECT(VLOOKUP(B372,B$14:C$44,2,FALSE)&amp;(9*A372+10))))</f>
        <v/>
      </c>
      <c r="J372" s="43" t="str" cm="1">
        <f t="array" aca="1" ref="J372" ca="1">IF(F372="","",
IF(INDIRECT(VLOOKUP(B372,B$14:C$44,2,FALSE)&amp;(9*A372+11))="","",
INDIRECT(VLOOKUP(B372,B$14:C$44,2,FALSE)&amp;(9*A372+11))))</f>
        <v/>
      </c>
      <c r="K372" s="46" t="str" cm="1">
        <f t="array" aca="1" ref="K372" ca="1">IF(F372="","",
IF(AND(OR(F372="土",F372="日"),J372="●"),"指定",
IF(INDIRECT(VLOOKUP(B372,B$14:C$44,2,FALSE)&amp;(9*A372+12))="","",
INDIRECT(VLOOKUP(B372,B$14:C$44,2,FALSE)&amp;(9*A372+12)))))</f>
        <v/>
      </c>
      <c r="L372" s="42" t="str">
        <f t="shared" ca="1" si="109"/>
        <v/>
      </c>
      <c r="M372" s="60" t="str">
        <f t="shared" ca="1" si="110"/>
        <v/>
      </c>
      <c r="N372" s="1" t="str">
        <f t="shared" ca="1" si="107"/>
        <v/>
      </c>
      <c r="O372" s="1" t="str">
        <f t="shared" ca="1" si="108"/>
        <v/>
      </c>
    </row>
    <row r="373" spans="1:15" x14ac:dyDescent="0.4">
      <c r="A373" s="1">
        <f t="shared" si="111"/>
        <v>12</v>
      </c>
      <c r="B373" s="1">
        <f t="shared" si="112"/>
        <v>19</v>
      </c>
      <c r="E373" s="39" t="str" cm="1">
        <f t="array" aca="1" ref="E373" ca="1">IF(INDIRECT(VLOOKUP(B373,B$14:C$44,2,FALSE)&amp;(9*A373+6))="","",
INDIRECT(VLOOKUP(B373,B$14:C$44,2,FALSE)&amp;(9*A373+6)))</f>
        <v/>
      </c>
      <c r="F373" s="39" t="str">
        <f t="shared" ca="1" si="106"/>
        <v/>
      </c>
      <c r="G373" s="48" t="str" cm="1">
        <f t="array" aca="1" ref="G373" ca="1">IF(F373="","",
IF(INDIRECT(VLOOKUP(B373,B$14:C$44,2,FALSE)&amp;(9*A373+8))="","",
INDIRECT(VLOOKUP(B373,B$14:C$44,2,FALSE)&amp;(9*A373+8))))</f>
        <v/>
      </c>
      <c r="H373" s="48" t="str" cm="1">
        <f t="array" aca="1" ref="H373" ca="1">IF(F373="","",
IF(INDIRECT(VLOOKUP(B373,B$14:C$44,2,FALSE)&amp;(9*A373+9))="","",
INDIRECT(VLOOKUP(B373,B$14:C$44,2,FALSE)&amp;(9*A373+9))))</f>
        <v/>
      </c>
      <c r="I373" s="43" t="str" cm="1">
        <f t="array" aca="1" ref="I373" ca="1">IF(F373="","",
IF(INDIRECT(VLOOKUP(B373,B$14:C$44,2,FALSE)&amp;(9*A373+10))="","",
INDIRECT(VLOOKUP(B373,B$14:C$44,2,FALSE)&amp;(9*A373+10))))</f>
        <v/>
      </c>
      <c r="J373" s="43" t="str" cm="1">
        <f t="array" aca="1" ref="J373" ca="1">IF(F373="","",
IF(INDIRECT(VLOOKUP(B373,B$14:C$44,2,FALSE)&amp;(9*A373+11))="","",
INDIRECT(VLOOKUP(B373,B$14:C$44,2,FALSE)&amp;(9*A373+11))))</f>
        <v/>
      </c>
      <c r="K373" s="46" t="str" cm="1">
        <f t="array" aca="1" ref="K373" ca="1">IF(F373="","",
IF(AND(OR(F373="土",F373="日"),J373="●"),"指定",
IF(INDIRECT(VLOOKUP(B373,B$14:C$44,2,FALSE)&amp;(9*A373+12))="","",
INDIRECT(VLOOKUP(B373,B$14:C$44,2,FALSE)&amp;(9*A373+12)))))</f>
        <v/>
      </c>
      <c r="L373" s="42" t="str">
        <f t="shared" ca="1" si="109"/>
        <v/>
      </c>
      <c r="M373" s="60" t="str">
        <f t="shared" ca="1" si="110"/>
        <v/>
      </c>
      <c r="N373" s="1" t="str">
        <f t="shared" ca="1" si="107"/>
        <v/>
      </c>
      <c r="O373" s="1" t="str">
        <f t="shared" ca="1" si="108"/>
        <v/>
      </c>
    </row>
    <row r="374" spans="1:15" x14ac:dyDescent="0.4">
      <c r="A374" s="1">
        <f t="shared" si="111"/>
        <v>12</v>
      </c>
      <c r="B374" s="1">
        <f t="shared" si="112"/>
        <v>20</v>
      </c>
      <c r="E374" s="39" t="str" cm="1">
        <f t="array" aca="1" ref="E374" ca="1">IF(INDIRECT(VLOOKUP(B374,B$14:C$44,2,FALSE)&amp;(9*A374+6))="","",
INDIRECT(VLOOKUP(B374,B$14:C$44,2,FALSE)&amp;(9*A374+6)))</f>
        <v/>
      </c>
      <c r="F374" s="39" t="str">
        <f t="shared" ca="1" si="106"/>
        <v/>
      </c>
      <c r="G374" s="48" t="str" cm="1">
        <f t="array" aca="1" ref="G374" ca="1">IF(F374="","",
IF(INDIRECT(VLOOKUP(B374,B$14:C$44,2,FALSE)&amp;(9*A374+8))="","",
INDIRECT(VLOOKUP(B374,B$14:C$44,2,FALSE)&amp;(9*A374+8))))</f>
        <v/>
      </c>
      <c r="H374" s="48" t="str" cm="1">
        <f t="array" aca="1" ref="H374" ca="1">IF(F374="","",
IF(INDIRECT(VLOOKUP(B374,B$14:C$44,2,FALSE)&amp;(9*A374+9))="","",
INDIRECT(VLOOKUP(B374,B$14:C$44,2,FALSE)&amp;(9*A374+9))))</f>
        <v/>
      </c>
      <c r="I374" s="43" t="str" cm="1">
        <f t="array" aca="1" ref="I374" ca="1">IF(F374="","",
IF(INDIRECT(VLOOKUP(B374,B$14:C$44,2,FALSE)&amp;(9*A374+10))="","",
INDIRECT(VLOOKUP(B374,B$14:C$44,2,FALSE)&amp;(9*A374+10))))</f>
        <v/>
      </c>
      <c r="J374" s="43" t="str" cm="1">
        <f t="array" aca="1" ref="J374" ca="1">IF(F374="","",
IF(INDIRECT(VLOOKUP(B374,B$14:C$44,2,FALSE)&amp;(9*A374+11))="","",
INDIRECT(VLOOKUP(B374,B$14:C$44,2,FALSE)&amp;(9*A374+11))))</f>
        <v/>
      </c>
      <c r="K374" s="46" t="str" cm="1">
        <f t="array" aca="1" ref="K374" ca="1">IF(F374="","",
IF(AND(OR(F374="土",F374="日"),J374="●"),"指定",
IF(INDIRECT(VLOOKUP(B374,B$14:C$44,2,FALSE)&amp;(9*A374+12))="","",
INDIRECT(VLOOKUP(B374,B$14:C$44,2,FALSE)&amp;(9*A374+12)))))</f>
        <v/>
      </c>
      <c r="L374" s="42" t="str">
        <f t="shared" ca="1" si="109"/>
        <v/>
      </c>
      <c r="M374" s="60" t="str">
        <f t="shared" ca="1" si="110"/>
        <v/>
      </c>
      <c r="N374" s="1" t="str">
        <f t="shared" ca="1" si="107"/>
        <v/>
      </c>
      <c r="O374" s="1" t="str">
        <f t="shared" ca="1" si="108"/>
        <v/>
      </c>
    </row>
    <row r="375" spans="1:15" x14ac:dyDescent="0.4">
      <c r="A375" s="1">
        <f t="shared" si="111"/>
        <v>12</v>
      </c>
      <c r="B375" s="1">
        <f t="shared" si="112"/>
        <v>21</v>
      </c>
      <c r="E375" s="39" t="str" cm="1">
        <f t="array" aca="1" ref="E375" ca="1">IF(INDIRECT(VLOOKUP(B375,B$14:C$44,2,FALSE)&amp;(9*A375+6))="","",
INDIRECT(VLOOKUP(B375,B$14:C$44,2,FALSE)&amp;(9*A375+6)))</f>
        <v/>
      </c>
      <c r="F375" s="39" t="str">
        <f t="shared" ca="1" si="106"/>
        <v/>
      </c>
      <c r="G375" s="48" t="str" cm="1">
        <f t="array" aca="1" ref="G375" ca="1">IF(F375="","",
IF(INDIRECT(VLOOKUP(B375,B$14:C$44,2,FALSE)&amp;(9*A375+8))="","",
INDIRECT(VLOOKUP(B375,B$14:C$44,2,FALSE)&amp;(9*A375+8))))</f>
        <v/>
      </c>
      <c r="H375" s="48" t="str" cm="1">
        <f t="array" aca="1" ref="H375" ca="1">IF(F375="","",
IF(INDIRECT(VLOOKUP(B375,B$14:C$44,2,FALSE)&amp;(9*A375+9))="","",
INDIRECT(VLOOKUP(B375,B$14:C$44,2,FALSE)&amp;(9*A375+9))))</f>
        <v/>
      </c>
      <c r="I375" s="43" t="str" cm="1">
        <f t="array" aca="1" ref="I375" ca="1">IF(F375="","",
IF(INDIRECT(VLOOKUP(B375,B$14:C$44,2,FALSE)&amp;(9*A375+10))="","",
INDIRECT(VLOOKUP(B375,B$14:C$44,2,FALSE)&amp;(9*A375+10))))</f>
        <v/>
      </c>
      <c r="J375" s="43" t="str" cm="1">
        <f t="array" aca="1" ref="J375" ca="1">IF(F375="","",
IF(INDIRECT(VLOOKUP(B375,B$14:C$44,2,FALSE)&amp;(9*A375+11))="","",
INDIRECT(VLOOKUP(B375,B$14:C$44,2,FALSE)&amp;(9*A375+11))))</f>
        <v/>
      </c>
      <c r="K375" s="46" t="str" cm="1">
        <f t="array" aca="1" ref="K375" ca="1">IF(F375="","",
IF(AND(OR(F375="土",F375="日"),J375="●"),"指定",
IF(INDIRECT(VLOOKUP(B375,B$14:C$44,2,FALSE)&amp;(9*A375+12))="","",
INDIRECT(VLOOKUP(B375,B$14:C$44,2,FALSE)&amp;(9*A375+12)))))</f>
        <v/>
      </c>
      <c r="L375" s="42" t="str">
        <f t="shared" ca="1" si="109"/>
        <v/>
      </c>
      <c r="M375" s="60" t="str">
        <f t="shared" ca="1" si="110"/>
        <v/>
      </c>
      <c r="N375" s="1" t="str">
        <f t="shared" ca="1" si="107"/>
        <v/>
      </c>
      <c r="O375" s="1" t="str">
        <f t="shared" ca="1" si="108"/>
        <v/>
      </c>
    </row>
    <row r="376" spans="1:15" x14ac:dyDescent="0.4">
      <c r="A376" s="1">
        <f t="shared" si="111"/>
        <v>12</v>
      </c>
      <c r="B376" s="1">
        <f t="shared" si="112"/>
        <v>22</v>
      </c>
      <c r="E376" s="39" t="str" cm="1">
        <f t="array" aca="1" ref="E376" ca="1">IF(INDIRECT(VLOOKUP(B376,B$14:C$44,2,FALSE)&amp;(9*A376+6))="","",
INDIRECT(VLOOKUP(B376,B$14:C$44,2,FALSE)&amp;(9*A376+6)))</f>
        <v/>
      </c>
      <c r="F376" s="39" t="str">
        <f t="shared" ca="1" si="106"/>
        <v/>
      </c>
      <c r="G376" s="48" t="str" cm="1">
        <f t="array" aca="1" ref="G376" ca="1">IF(F376="","",
IF(INDIRECT(VLOOKUP(B376,B$14:C$44,2,FALSE)&amp;(9*A376+8))="","",
INDIRECT(VLOOKUP(B376,B$14:C$44,2,FALSE)&amp;(9*A376+8))))</f>
        <v/>
      </c>
      <c r="H376" s="48" t="str" cm="1">
        <f t="array" aca="1" ref="H376" ca="1">IF(F376="","",
IF(INDIRECT(VLOOKUP(B376,B$14:C$44,2,FALSE)&amp;(9*A376+9))="","",
INDIRECT(VLOOKUP(B376,B$14:C$44,2,FALSE)&amp;(9*A376+9))))</f>
        <v/>
      </c>
      <c r="I376" s="43" t="str" cm="1">
        <f t="array" aca="1" ref="I376" ca="1">IF(F376="","",
IF(INDIRECT(VLOOKUP(B376,B$14:C$44,2,FALSE)&amp;(9*A376+10))="","",
INDIRECT(VLOOKUP(B376,B$14:C$44,2,FALSE)&amp;(9*A376+10))))</f>
        <v/>
      </c>
      <c r="J376" s="43" t="str" cm="1">
        <f t="array" aca="1" ref="J376" ca="1">IF(F376="","",
IF(INDIRECT(VLOOKUP(B376,B$14:C$44,2,FALSE)&amp;(9*A376+11))="","",
INDIRECT(VLOOKUP(B376,B$14:C$44,2,FALSE)&amp;(9*A376+11))))</f>
        <v/>
      </c>
      <c r="K376" s="46" t="str" cm="1">
        <f t="array" aca="1" ref="K376" ca="1">IF(F376="","",
IF(AND(OR(F376="土",F376="日"),J376="●"),"指定",
IF(INDIRECT(VLOOKUP(B376,B$14:C$44,2,FALSE)&amp;(9*A376+12))="","",
INDIRECT(VLOOKUP(B376,B$14:C$44,2,FALSE)&amp;(9*A376+12)))))</f>
        <v/>
      </c>
      <c r="L376" s="42" t="str">
        <f t="shared" ca="1" si="109"/>
        <v/>
      </c>
      <c r="M376" s="60" t="str">
        <f t="shared" ca="1" si="110"/>
        <v/>
      </c>
      <c r="N376" s="1" t="str">
        <f t="shared" ca="1" si="107"/>
        <v/>
      </c>
      <c r="O376" s="1" t="str">
        <f t="shared" ca="1" si="108"/>
        <v/>
      </c>
    </row>
    <row r="377" spans="1:15" x14ac:dyDescent="0.4">
      <c r="A377" s="1">
        <f t="shared" si="111"/>
        <v>12</v>
      </c>
      <c r="B377" s="1">
        <f t="shared" si="112"/>
        <v>23</v>
      </c>
      <c r="E377" s="39" t="str" cm="1">
        <f t="array" aca="1" ref="E377" ca="1">IF(INDIRECT(VLOOKUP(B377,B$14:C$44,2,FALSE)&amp;(9*A377+6))="","",
INDIRECT(VLOOKUP(B377,B$14:C$44,2,FALSE)&amp;(9*A377+6)))</f>
        <v/>
      </c>
      <c r="F377" s="39" t="str">
        <f t="shared" ca="1" si="106"/>
        <v/>
      </c>
      <c r="G377" s="48" t="str" cm="1">
        <f t="array" aca="1" ref="G377" ca="1">IF(F377="","",
IF(INDIRECT(VLOOKUP(B377,B$14:C$44,2,FALSE)&amp;(9*A377+8))="","",
INDIRECT(VLOOKUP(B377,B$14:C$44,2,FALSE)&amp;(9*A377+8))))</f>
        <v/>
      </c>
      <c r="H377" s="48" t="str" cm="1">
        <f t="array" aca="1" ref="H377" ca="1">IF(F377="","",
IF(INDIRECT(VLOOKUP(B377,B$14:C$44,2,FALSE)&amp;(9*A377+9))="","",
INDIRECT(VLOOKUP(B377,B$14:C$44,2,FALSE)&amp;(9*A377+9))))</f>
        <v/>
      </c>
      <c r="I377" s="43" t="str" cm="1">
        <f t="array" aca="1" ref="I377" ca="1">IF(F377="","",
IF(INDIRECT(VLOOKUP(B377,B$14:C$44,2,FALSE)&amp;(9*A377+10))="","",
INDIRECT(VLOOKUP(B377,B$14:C$44,2,FALSE)&amp;(9*A377+10))))</f>
        <v/>
      </c>
      <c r="J377" s="43" t="str" cm="1">
        <f t="array" aca="1" ref="J377" ca="1">IF(F377="","",
IF(INDIRECT(VLOOKUP(B377,B$14:C$44,2,FALSE)&amp;(9*A377+11))="","",
INDIRECT(VLOOKUP(B377,B$14:C$44,2,FALSE)&amp;(9*A377+11))))</f>
        <v/>
      </c>
      <c r="K377" s="46" t="str" cm="1">
        <f t="array" aca="1" ref="K377" ca="1">IF(F377="","",
IF(AND(OR(F377="土",F377="日"),J377="●"),"指定",
IF(INDIRECT(VLOOKUP(B377,B$14:C$44,2,FALSE)&amp;(9*A377+12))="","",
INDIRECT(VLOOKUP(B377,B$14:C$44,2,FALSE)&amp;(9*A377+12)))))</f>
        <v/>
      </c>
      <c r="L377" s="42" t="str">
        <f t="shared" ca="1" si="109"/>
        <v/>
      </c>
      <c r="M377" s="60" t="str">
        <f t="shared" ca="1" si="110"/>
        <v/>
      </c>
      <c r="N377" s="1" t="str">
        <f t="shared" ca="1" si="107"/>
        <v/>
      </c>
      <c r="O377" s="1" t="str">
        <f t="shared" ca="1" si="108"/>
        <v/>
      </c>
    </row>
    <row r="378" spans="1:15" x14ac:dyDescent="0.4">
      <c r="A378" s="1">
        <f t="shared" si="111"/>
        <v>12</v>
      </c>
      <c r="B378" s="1">
        <f t="shared" si="112"/>
        <v>24</v>
      </c>
      <c r="E378" s="39" t="str" cm="1">
        <f t="array" aca="1" ref="E378" ca="1">IF(INDIRECT(VLOOKUP(B378,B$14:C$44,2,FALSE)&amp;(9*A378+6))="","",
INDIRECT(VLOOKUP(B378,B$14:C$44,2,FALSE)&amp;(9*A378+6)))</f>
        <v/>
      </c>
      <c r="F378" s="39" t="str">
        <f t="shared" ca="1" si="106"/>
        <v/>
      </c>
      <c r="G378" s="48" t="str" cm="1">
        <f t="array" aca="1" ref="G378" ca="1">IF(F378="","",
IF(INDIRECT(VLOOKUP(B378,B$14:C$44,2,FALSE)&amp;(9*A378+8))="","",
INDIRECT(VLOOKUP(B378,B$14:C$44,2,FALSE)&amp;(9*A378+8))))</f>
        <v/>
      </c>
      <c r="H378" s="48" t="str" cm="1">
        <f t="array" aca="1" ref="H378" ca="1">IF(F378="","",
IF(INDIRECT(VLOOKUP(B378,B$14:C$44,2,FALSE)&amp;(9*A378+9))="","",
INDIRECT(VLOOKUP(B378,B$14:C$44,2,FALSE)&amp;(9*A378+9))))</f>
        <v/>
      </c>
      <c r="I378" s="43" t="str" cm="1">
        <f t="array" aca="1" ref="I378" ca="1">IF(F378="","",
IF(INDIRECT(VLOOKUP(B378,B$14:C$44,2,FALSE)&amp;(9*A378+10))="","",
INDIRECT(VLOOKUP(B378,B$14:C$44,2,FALSE)&amp;(9*A378+10))))</f>
        <v/>
      </c>
      <c r="J378" s="43" t="str" cm="1">
        <f t="array" aca="1" ref="J378" ca="1">IF(F378="","",
IF(INDIRECT(VLOOKUP(B378,B$14:C$44,2,FALSE)&amp;(9*A378+11))="","",
INDIRECT(VLOOKUP(B378,B$14:C$44,2,FALSE)&amp;(9*A378+11))))</f>
        <v/>
      </c>
      <c r="K378" s="46" t="str" cm="1">
        <f t="array" aca="1" ref="K378" ca="1">IF(F378="","",
IF(AND(OR(F378="土",F378="日"),J378="●"),"指定",
IF(INDIRECT(VLOOKUP(B378,B$14:C$44,2,FALSE)&amp;(9*A378+12))="","",
INDIRECT(VLOOKUP(B378,B$14:C$44,2,FALSE)&amp;(9*A378+12)))))</f>
        <v/>
      </c>
      <c r="L378" s="42" t="str">
        <f t="shared" ca="1" si="109"/>
        <v/>
      </c>
      <c r="M378" s="60" t="str">
        <f t="shared" ca="1" si="110"/>
        <v/>
      </c>
      <c r="N378" s="1" t="str">
        <f t="shared" ca="1" si="107"/>
        <v/>
      </c>
      <c r="O378" s="1" t="str">
        <f t="shared" ca="1" si="108"/>
        <v/>
      </c>
    </row>
    <row r="379" spans="1:15" x14ac:dyDescent="0.4">
      <c r="A379" s="1">
        <f t="shared" si="111"/>
        <v>12</v>
      </c>
      <c r="B379" s="1">
        <f t="shared" si="112"/>
        <v>25</v>
      </c>
      <c r="E379" s="39" t="str" cm="1">
        <f t="array" aca="1" ref="E379" ca="1">IF(INDIRECT(VLOOKUP(B379,B$14:C$44,2,FALSE)&amp;(9*A379+6))="","",
INDIRECT(VLOOKUP(B379,B$14:C$44,2,FALSE)&amp;(9*A379+6)))</f>
        <v/>
      </c>
      <c r="F379" s="39" t="str">
        <f t="shared" ca="1" si="106"/>
        <v/>
      </c>
      <c r="G379" s="48" t="str" cm="1">
        <f t="array" aca="1" ref="G379" ca="1">IF(F379="","",
IF(INDIRECT(VLOOKUP(B379,B$14:C$44,2,FALSE)&amp;(9*A379+8))="","",
INDIRECT(VLOOKUP(B379,B$14:C$44,2,FALSE)&amp;(9*A379+8))))</f>
        <v/>
      </c>
      <c r="H379" s="48" t="str" cm="1">
        <f t="array" aca="1" ref="H379" ca="1">IF(F379="","",
IF(INDIRECT(VLOOKUP(B379,B$14:C$44,2,FALSE)&amp;(9*A379+9))="","",
INDIRECT(VLOOKUP(B379,B$14:C$44,2,FALSE)&amp;(9*A379+9))))</f>
        <v/>
      </c>
      <c r="I379" s="43" t="str" cm="1">
        <f t="array" aca="1" ref="I379" ca="1">IF(F379="","",
IF(INDIRECT(VLOOKUP(B379,B$14:C$44,2,FALSE)&amp;(9*A379+10))="","",
INDIRECT(VLOOKUP(B379,B$14:C$44,2,FALSE)&amp;(9*A379+10))))</f>
        <v/>
      </c>
      <c r="J379" s="43" t="str" cm="1">
        <f t="array" aca="1" ref="J379" ca="1">IF(F379="","",
IF(INDIRECT(VLOOKUP(B379,B$14:C$44,2,FALSE)&amp;(9*A379+11))="","",
INDIRECT(VLOOKUP(B379,B$14:C$44,2,FALSE)&amp;(9*A379+11))))</f>
        <v/>
      </c>
      <c r="K379" s="46" t="str" cm="1">
        <f t="array" aca="1" ref="K379" ca="1">IF(F379="","",
IF(AND(OR(F379="土",F379="日"),J379="●"),"指定",
IF(INDIRECT(VLOOKUP(B379,B$14:C$44,2,FALSE)&amp;(9*A379+12))="","",
INDIRECT(VLOOKUP(B379,B$14:C$44,2,FALSE)&amp;(9*A379+12)))))</f>
        <v/>
      </c>
      <c r="L379" s="42" t="str">
        <f t="shared" ca="1" si="109"/>
        <v/>
      </c>
      <c r="M379" s="60" t="str">
        <f t="shared" ca="1" si="110"/>
        <v/>
      </c>
      <c r="N379" s="1" t="str">
        <f t="shared" ca="1" si="107"/>
        <v/>
      </c>
      <c r="O379" s="1" t="str">
        <f t="shared" ca="1" si="108"/>
        <v/>
      </c>
    </row>
    <row r="380" spans="1:15" x14ac:dyDescent="0.4">
      <c r="A380" s="1">
        <f t="shared" si="111"/>
        <v>12</v>
      </c>
      <c r="B380" s="1">
        <f t="shared" si="112"/>
        <v>26</v>
      </c>
      <c r="E380" s="39" t="str" cm="1">
        <f t="array" aca="1" ref="E380" ca="1">IF(INDIRECT(VLOOKUP(B380,B$14:C$44,2,FALSE)&amp;(9*A380+6))="","",
INDIRECT(VLOOKUP(B380,B$14:C$44,2,FALSE)&amp;(9*A380+6)))</f>
        <v/>
      </c>
      <c r="F380" s="39" t="str">
        <f t="shared" ca="1" si="106"/>
        <v/>
      </c>
      <c r="G380" s="48" t="str" cm="1">
        <f t="array" aca="1" ref="G380" ca="1">IF(F380="","",
IF(INDIRECT(VLOOKUP(B380,B$14:C$44,2,FALSE)&amp;(9*A380+8))="","",
INDIRECT(VLOOKUP(B380,B$14:C$44,2,FALSE)&amp;(9*A380+8))))</f>
        <v/>
      </c>
      <c r="H380" s="48" t="str" cm="1">
        <f t="array" aca="1" ref="H380" ca="1">IF(F380="","",
IF(INDIRECT(VLOOKUP(B380,B$14:C$44,2,FALSE)&amp;(9*A380+9))="","",
INDIRECT(VLOOKUP(B380,B$14:C$44,2,FALSE)&amp;(9*A380+9))))</f>
        <v/>
      </c>
      <c r="I380" s="43" t="str" cm="1">
        <f t="array" aca="1" ref="I380" ca="1">IF(F380="","",
IF(INDIRECT(VLOOKUP(B380,B$14:C$44,2,FALSE)&amp;(9*A380+10))="","",
INDIRECT(VLOOKUP(B380,B$14:C$44,2,FALSE)&amp;(9*A380+10))))</f>
        <v/>
      </c>
      <c r="J380" s="43" t="str" cm="1">
        <f t="array" aca="1" ref="J380" ca="1">IF(F380="","",
IF(INDIRECT(VLOOKUP(B380,B$14:C$44,2,FALSE)&amp;(9*A380+11))="","",
INDIRECT(VLOOKUP(B380,B$14:C$44,2,FALSE)&amp;(9*A380+11))))</f>
        <v/>
      </c>
      <c r="K380" s="46" t="str" cm="1">
        <f t="array" aca="1" ref="K380" ca="1">IF(F380="","",
IF(AND(OR(F380="土",F380="日"),J380="●"),"指定",
IF(INDIRECT(VLOOKUP(B380,B$14:C$44,2,FALSE)&amp;(9*A380+12))="","",
INDIRECT(VLOOKUP(B380,B$14:C$44,2,FALSE)&amp;(9*A380+12)))))</f>
        <v/>
      </c>
      <c r="L380" s="42" t="str">
        <f t="shared" ca="1" si="109"/>
        <v/>
      </c>
      <c r="M380" s="60" t="str">
        <f t="shared" ca="1" si="110"/>
        <v/>
      </c>
      <c r="N380" s="1" t="str">
        <f t="shared" ca="1" si="107"/>
        <v/>
      </c>
      <c r="O380" s="1" t="str">
        <f t="shared" ca="1" si="108"/>
        <v/>
      </c>
    </row>
    <row r="381" spans="1:15" x14ac:dyDescent="0.4">
      <c r="A381" s="1">
        <f t="shared" si="111"/>
        <v>12</v>
      </c>
      <c r="B381" s="1">
        <f t="shared" si="112"/>
        <v>27</v>
      </c>
      <c r="E381" s="39" t="str" cm="1">
        <f t="array" aca="1" ref="E381" ca="1">IF(INDIRECT(VLOOKUP(B381,B$14:C$44,2,FALSE)&amp;(9*A381+6))="","",
INDIRECT(VLOOKUP(B381,B$14:C$44,2,FALSE)&amp;(9*A381+6)))</f>
        <v/>
      </c>
      <c r="F381" s="39" t="str">
        <f t="shared" ca="1" si="106"/>
        <v/>
      </c>
      <c r="G381" s="48" t="str" cm="1">
        <f t="array" aca="1" ref="G381" ca="1">IF(F381="","",
IF(INDIRECT(VLOOKUP(B381,B$14:C$44,2,FALSE)&amp;(9*A381+8))="","",
INDIRECT(VLOOKUP(B381,B$14:C$44,2,FALSE)&amp;(9*A381+8))))</f>
        <v/>
      </c>
      <c r="H381" s="48" t="str" cm="1">
        <f t="array" aca="1" ref="H381" ca="1">IF(F381="","",
IF(INDIRECT(VLOOKUP(B381,B$14:C$44,2,FALSE)&amp;(9*A381+9))="","",
INDIRECT(VLOOKUP(B381,B$14:C$44,2,FALSE)&amp;(9*A381+9))))</f>
        <v/>
      </c>
      <c r="I381" s="43" t="str" cm="1">
        <f t="array" aca="1" ref="I381" ca="1">IF(F381="","",
IF(INDIRECT(VLOOKUP(B381,B$14:C$44,2,FALSE)&amp;(9*A381+10))="","",
INDIRECT(VLOOKUP(B381,B$14:C$44,2,FALSE)&amp;(9*A381+10))))</f>
        <v/>
      </c>
      <c r="J381" s="43" t="str" cm="1">
        <f t="array" aca="1" ref="J381" ca="1">IF(F381="","",
IF(INDIRECT(VLOOKUP(B381,B$14:C$44,2,FALSE)&amp;(9*A381+11))="","",
INDIRECT(VLOOKUP(B381,B$14:C$44,2,FALSE)&amp;(9*A381+11))))</f>
        <v/>
      </c>
      <c r="K381" s="46" t="str" cm="1">
        <f t="array" aca="1" ref="K381" ca="1">IF(F381="","",
IF(AND(OR(F381="土",F381="日"),J381="●"),"指定",
IF(INDIRECT(VLOOKUP(B381,B$14:C$44,2,FALSE)&amp;(9*A381+12))="","",
INDIRECT(VLOOKUP(B381,B$14:C$44,2,FALSE)&amp;(9*A381+12)))))</f>
        <v/>
      </c>
      <c r="L381" s="42" t="str">
        <f t="shared" ca="1" si="109"/>
        <v/>
      </c>
      <c r="M381" s="60" t="str">
        <f t="shared" ca="1" si="110"/>
        <v/>
      </c>
      <c r="N381" s="1" t="str">
        <f t="shared" ca="1" si="107"/>
        <v/>
      </c>
      <c r="O381" s="1" t="str">
        <f t="shared" ca="1" si="108"/>
        <v/>
      </c>
    </row>
    <row r="382" spans="1:15" x14ac:dyDescent="0.4">
      <c r="A382" s="1">
        <f t="shared" si="111"/>
        <v>12</v>
      </c>
      <c r="B382" s="1">
        <f t="shared" si="112"/>
        <v>28</v>
      </c>
      <c r="E382" s="39" t="str" cm="1">
        <f t="array" aca="1" ref="E382" ca="1">IF(INDIRECT(VLOOKUP(B382,B$14:C$44,2,FALSE)&amp;(9*A382+6))="","",
INDIRECT(VLOOKUP(B382,B$14:C$44,2,FALSE)&amp;(9*A382+6)))</f>
        <v/>
      </c>
      <c r="F382" s="39" t="str">
        <f t="shared" ca="1" si="106"/>
        <v/>
      </c>
      <c r="G382" s="48" t="str" cm="1">
        <f t="array" aca="1" ref="G382" ca="1">IF(F382="","",
IF(INDIRECT(VLOOKUP(B382,B$14:C$44,2,FALSE)&amp;(9*A382+8))="","",
INDIRECT(VLOOKUP(B382,B$14:C$44,2,FALSE)&amp;(9*A382+8))))</f>
        <v/>
      </c>
      <c r="H382" s="48" t="str" cm="1">
        <f t="array" aca="1" ref="H382" ca="1">IF(F382="","",
IF(INDIRECT(VLOOKUP(B382,B$14:C$44,2,FALSE)&amp;(9*A382+9))="","",
INDIRECT(VLOOKUP(B382,B$14:C$44,2,FALSE)&amp;(9*A382+9))))</f>
        <v/>
      </c>
      <c r="I382" s="43" t="str" cm="1">
        <f t="array" aca="1" ref="I382" ca="1">IF(F382="","",
IF(INDIRECT(VLOOKUP(B382,B$14:C$44,2,FALSE)&amp;(9*A382+10))="","",
INDIRECT(VLOOKUP(B382,B$14:C$44,2,FALSE)&amp;(9*A382+10))))</f>
        <v/>
      </c>
      <c r="J382" s="43" t="str" cm="1">
        <f t="array" aca="1" ref="J382" ca="1">IF(F382="","",
IF(INDIRECT(VLOOKUP(B382,B$14:C$44,2,FALSE)&amp;(9*A382+11))="","",
INDIRECT(VLOOKUP(B382,B$14:C$44,2,FALSE)&amp;(9*A382+11))))</f>
        <v/>
      </c>
      <c r="K382" s="46" t="str" cm="1">
        <f t="array" aca="1" ref="K382" ca="1">IF(F382="","",
IF(AND(OR(F382="土",F382="日"),J382="●"),"指定",
IF(INDIRECT(VLOOKUP(B382,B$14:C$44,2,FALSE)&amp;(9*A382+12))="","",
INDIRECT(VLOOKUP(B382,B$14:C$44,2,FALSE)&amp;(9*A382+12)))))</f>
        <v/>
      </c>
      <c r="L382" s="42" t="str">
        <f t="shared" ca="1" si="109"/>
        <v/>
      </c>
      <c r="M382" s="60" t="str">
        <f t="shared" ca="1" si="110"/>
        <v/>
      </c>
      <c r="N382" s="1" t="str">
        <f t="shared" ca="1" si="107"/>
        <v/>
      </c>
      <c r="O382" s="1" t="str">
        <f t="shared" ca="1" si="108"/>
        <v/>
      </c>
    </row>
    <row r="383" spans="1:15" x14ac:dyDescent="0.4">
      <c r="A383" s="1">
        <f t="shared" si="111"/>
        <v>12</v>
      </c>
      <c r="B383" s="1">
        <f t="shared" si="112"/>
        <v>29</v>
      </c>
      <c r="E383" s="39" t="str" cm="1">
        <f t="array" aca="1" ref="E383" ca="1">IF(INDIRECT(VLOOKUP(B383,B$14:C$44,2,FALSE)&amp;(9*A383+6))="","",
INDIRECT(VLOOKUP(B383,B$14:C$44,2,FALSE)&amp;(9*A383+6)))</f>
        <v/>
      </c>
      <c r="F383" s="39" t="str">
        <f t="shared" ca="1" si="106"/>
        <v/>
      </c>
      <c r="G383" s="48" t="str" cm="1">
        <f t="array" aca="1" ref="G383" ca="1">IF(F383="","",
IF(INDIRECT(VLOOKUP(B383,B$14:C$44,2,FALSE)&amp;(9*A383+8))="","",
INDIRECT(VLOOKUP(B383,B$14:C$44,2,FALSE)&amp;(9*A383+8))))</f>
        <v/>
      </c>
      <c r="H383" s="48" t="str" cm="1">
        <f t="array" aca="1" ref="H383" ca="1">IF(F383="","",
IF(INDIRECT(VLOOKUP(B383,B$14:C$44,2,FALSE)&amp;(9*A383+9))="","",
INDIRECT(VLOOKUP(B383,B$14:C$44,2,FALSE)&amp;(9*A383+9))))</f>
        <v/>
      </c>
      <c r="I383" s="43" t="str" cm="1">
        <f t="array" aca="1" ref="I383" ca="1">IF(F383="","",
IF(INDIRECT(VLOOKUP(B383,B$14:C$44,2,FALSE)&amp;(9*A383+10))="","",
INDIRECT(VLOOKUP(B383,B$14:C$44,2,FALSE)&amp;(9*A383+10))))</f>
        <v/>
      </c>
      <c r="J383" s="43" t="str" cm="1">
        <f t="array" aca="1" ref="J383" ca="1">IF(F383="","",
IF(INDIRECT(VLOOKUP(B383,B$14:C$44,2,FALSE)&amp;(9*A383+11))="","",
INDIRECT(VLOOKUP(B383,B$14:C$44,2,FALSE)&amp;(9*A383+11))))</f>
        <v/>
      </c>
      <c r="K383" s="46" t="str" cm="1">
        <f t="array" aca="1" ref="K383" ca="1">IF(F383="","",
IF(AND(OR(F383="土",F383="日"),J383="●"),"指定",
IF(INDIRECT(VLOOKUP(B383,B$14:C$44,2,FALSE)&amp;(9*A383+12))="","",
INDIRECT(VLOOKUP(B383,B$14:C$44,2,FALSE)&amp;(9*A383+12)))))</f>
        <v/>
      </c>
      <c r="L383" s="42" t="str">
        <f t="shared" ca="1" si="109"/>
        <v/>
      </c>
      <c r="M383" s="60" t="str">
        <f t="shared" ca="1" si="110"/>
        <v/>
      </c>
      <c r="N383" s="1" t="str">
        <f t="shared" ca="1" si="107"/>
        <v/>
      </c>
      <c r="O383" s="1" t="str">
        <f t="shared" ca="1" si="108"/>
        <v/>
      </c>
    </row>
    <row r="384" spans="1:15" x14ac:dyDescent="0.4">
      <c r="A384" s="1">
        <f t="shared" si="111"/>
        <v>12</v>
      </c>
      <c r="B384" s="1">
        <f t="shared" si="112"/>
        <v>30</v>
      </c>
      <c r="E384" s="39" t="str" cm="1">
        <f t="array" aca="1" ref="E384" ca="1">IF(INDIRECT(VLOOKUP(B384,B$14:C$44,2,FALSE)&amp;(9*A384+6))="","",
INDIRECT(VLOOKUP(B384,B$14:C$44,2,FALSE)&amp;(9*A384+6)))</f>
        <v/>
      </c>
      <c r="F384" s="39" t="str">
        <f t="shared" ca="1" si="106"/>
        <v/>
      </c>
      <c r="G384" s="48" t="str" cm="1">
        <f t="array" aca="1" ref="G384" ca="1">IF(F384="","",
IF(INDIRECT(VLOOKUP(B384,B$14:C$44,2,FALSE)&amp;(9*A384+8))="","",
INDIRECT(VLOOKUP(B384,B$14:C$44,2,FALSE)&amp;(9*A384+8))))</f>
        <v/>
      </c>
      <c r="H384" s="48" t="str" cm="1">
        <f t="array" aca="1" ref="H384" ca="1">IF(F384="","",
IF(INDIRECT(VLOOKUP(B384,B$14:C$44,2,FALSE)&amp;(9*A384+9))="","",
INDIRECT(VLOOKUP(B384,B$14:C$44,2,FALSE)&amp;(9*A384+9))))</f>
        <v/>
      </c>
      <c r="I384" s="43" t="str" cm="1">
        <f t="array" aca="1" ref="I384" ca="1">IF(F384="","",
IF(INDIRECT(VLOOKUP(B384,B$14:C$44,2,FALSE)&amp;(9*A384+10))="","",
INDIRECT(VLOOKUP(B384,B$14:C$44,2,FALSE)&amp;(9*A384+10))))</f>
        <v/>
      </c>
      <c r="J384" s="43" t="str" cm="1">
        <f t="array" aca="1" ref="J384" ca="1">IF(F384="","",
IF(INDIRECT(VLOOKUP(B384,B$14:C$44,2,FALSE)&amp;(9*A384+11))="","",
INDIRECT(VLOOKUP(B384,B$14:C$44,2,FALSE)&amp;(9*A384+11))))</f>
        <v/>
      </c>
      <c r="K384" s="46" t="str" cm="1">
        <f t="array" aca="1" ref="K384" ca="1">IF(F384="","",
IF(AND(OR(F384="土",F384="日"),J384="●"),"指定",
IF(INDIRECT(VLOOKUP(B384,B$14:C$44,2,FALSE)&amp;(9*A384+12))="","",
INDIRECT(VLOOKUP(B384,B$14:C$44,2,FALSE)&amp;(9*A384+12)))))</f>
        <v/>
      </c>
      <c r="L384" s="42" t="str">
        <f t="shared" ca="1" si="109"/>
        <v/>
      </c>
      <c r="M384" s="60" t="str">
        <f t="shared" ca="1" si="110"/>
        <v/>
      </c>
      <c r="N384" s="1" t="str">
        <f t="shared" ca="1" si="107"/>
        <v/>
      </c>
      <c r="O384" s="1" t="str">
        <f t="shared" ca="1" si="108"/>
        <v/>
      </c>
    </row>
    <row r="385" spans="1:15" x14ac:dyDescent="0.4">
      <c r="A385" s="1">
        <f t="shared" si="111"/>
        <v>12</v>
      </c>
      <c r="B385" s="1">
        <f t="shared" si="112"/>
        <v>31</v>
      </c>
      <c r="E385" s="39" t="str" cm="1">
        <f t="array" aca="1" ref="E385" ca="1">IF(INDIRECT(VLOOKUP(B385,B$14:C$44,2,FALSE)&amp;(9*A385+6))="","",
INDIRECT(VLOOKUP(B385,B$14:C$44,2,FALSE)&amp;(9*A385+6)))</f>
        <v/>
      </c>
      <c r="F385" s="39" t="str">
        <f t="shared" ca="1" si="106"/>
        <v/>
      </c>
      <c r="G385" s="48" t="str" cm="1">
        <f t="array" aca="1" ref="G385" ca="1">IF(F385="","",
IF(INDIRECT(VLOOKUP(B385,B$14:C$44,2,FALSE)&amp;(9*A385+8))="","",
INDIRECT(VLOOKUP(B385,B$14:C$44,2,FALSE)&amp;(9*A385+8))))</f>
        <v/>
      </c>
      <c r="H385" s="48" t="str" cm="1">
        <f t="array" aca="1" ref="H385" ca="1">IF(F385="","",
IF(INDIRECT(VLOOKUP(B385,B$14:C$44,2,FALSE)&amp;(9*A385+9))="","",
INDIRECT(VLOOKUP(B385,B$14:C$44,2,FALSE)&amp;(9*A385+9))))</f>
        <v/>
      </c>
      <c r="I385" s="43" t="str" cm="1">
        <f t="array" aca="1" ref="I385" ca="1">IF(F385="","",
IF(INDIRECT(VLOOKUP(B385,B$14:C$44,2,FALSE)&amp;(9*A385+10))="","",
INDIRECT(VLOOKUP(B385,B$14:C$44,2,FALSE)&amp;(9*A385+10))))</f>
        <v/>
      </c>
      <c r="J385" s="43" t="str" cm="1">
        <f t="array" aca="1" ref="J385" ca="1">IF(F385="","",
IF(INDIRECT(VLOOKUP(B385,B$14:C$44,2,FALSE)&amp;(9*A385+11))="","",
INDIRECT(VLOOKUP(B385,B$14:C$44,2,FALSE)&amp;(9*A385+11))))</f>
        <v/>
      </c>
      <c r="K385" s="46" t="str" cm="1">
        <f t="array" aca="1" ref="K385" ca="1">IF(F385="","",
IF(AND(OR(F385="土",F385="日"),J385="●"),"指定",
IF(INDIRECT(VLOOKUP(B385,B$14:C$44,2,FALSE)&amp;(9*A385+12))="","",
INDIRECT(VLOOKUP(B385,B$14:C$44,2,FALSE)&amp;(9*A385+12)))))</f>
        <v/>
      </c>
      <c r="L385" s="42" t="str">
        <f t="shared" ca="1" si="109"/>
        <v/>
      </c>
      <c r="M385" s="60" t="str">
        <f t="shared" ca="1" si="110"/>
        <v/>
      </c>
      <c r="N385" s="1" t="str">
        <f t="shared" ca="1" si="107"/>
        <v/>
      </c>
      <c r="O385" s="1" t="str">
        <f t="shared" ca="1" si="108"/>
        <v/>
      </c>
    </row>
    <row r="386" spans="1:15" x14ac:dyDescent="0.4">
      <c r="A386" s="1">
        <f t="shared" si="111"/>
        <v>13</v>
      </c>
      <c r="B386" s="1">
        <f t="shared" si="112"/>
        <v>1</v>
      </c>
      <c r="E386" s="39" t="str" cm="1">
        <f t="array" aca="1" ref="E386" ca="1">IF(INDIRECT(VLOOKUP(B386,B$14:C$44,2,FALSE)&amp;(9*A386+6))="","",
INDIRECT(VLOOKUP(B386,B$14:C$44,2,FALSE)&amp;(9*A386+6)))</f>
        <v/>
      </c>
      <c r="F386" s="39" t="str">
        <f t="shared" ca="1" si="106"/>
        <v/>
      </c>
      <c r="G386" s="48" t="str" cm="1">
        <f t="array" aca="1" ref="G386" ca="1">IF(F386="","",
IF(INDIRECT(VLOOKUP(B386,B$14:C$44,2,FALSE)&amp;(9*A386+8))="","",
INDIRECT(VLOOKUP(B386,B$14:C$44,2,FALSE)&amp;(9*A386+8))))</f>
        <v/>
      </c>
      <c r="H386" s="48" t="str" cm="1">
        <f t="array" aca="1" ref="H386" ca="1">IF(F386="","",
IF(INDIRECT(VLOOKUP(B386,B$14:C$44,2,FALSE)&amp;(9*A386+9))="","",
INDIRECT(VLOOKUP(B386,B$14:C$44,2,FALSE)&amp;(9*A386+9))))</f>
        <v/>
      </c>
      <c r="I386" s="43" t="str" cm="1">
        <f t="array" aca="1" ref="I386" ca="1">IF(F386="","",
IF(INDIRECT(VLOOKUP(B386,B$14:C$44,2,FALSE)&amp;(9*A386+10))="","",
INDIRECT(VLOOKUP(B386,B$14:C$44,2,FALSE)&amp;(9*A386+10))))</f>
        <v/>
      </c>
      <c r="J386" s="43" t="str" cm="1">
        <f t="array" aca="1" ref="J386" ca="1">IF(F386="","",
IF(INDIRECT(VLOOKUP(B386,B$14:C$44,2,FALSE)&amp;(9*A386+11))="","",
INDIRECT(VLOOKUP(B386,B$14:C$44,2,FALSE)&amp;(9*A386+11))))</f>
        <v/>
      </c>
      <c r="K386" s="46" t="str" cm="1">
        <f t="array" aca="1" ref="K386" ca="1">IF(F386="","",
IF(AND(OR(F386="土",F386="日"),J386="●"),"指定",
IF(INDIRECT(VLOOKUP(B386,B$14:C$44,2,FALSE)&amp;(9*A386+12))="","",
INDIRECT(VLOOKUP(B386,B$14:C$44,2,FALSE)&amp;(9*A386+12)))))</f>
        <v/>
      </c>
      <c r="L386" s="42" t="str">
        <f t="shared" ca="1" si="109"/>
        <v/>
      </c>
      <c r="M386" s="60" t="str">
        <f t="shared" ca="1" si="110"/>
        <v/>
      </c>
      <c r="N386" s="1" t="str">
        <f t="shared" ca="1" si="107"/>
        <v/>
      </c>
      <c r="O386" s="1" t="str">
        <f t="shared" ca="1" si="108"/>
        <v/>
      </c>
    </row>
    <row r="387" spans="1:15" x14ac:dyDescent="0.4">
      <c r="A387" s="1">
        <f t="shared" si="111"/>
        <v>13</v>
      </c>
      <c r="B387" s="1">
        <f t="shared" si="112"/>
        <v>2</v>
      </c>
      <c r="E387" s="39" t="str" cm="1">
        <f t="array" aca="1" ref="E387" ca="1">IF(INDIRECT(VLOOKUP(B387,B$14:C$44,2,FALSE)&amp;(9*A387+6))="","",
INDIRECT(VLOOKUP(B387,B$14:C$44,2,FALSE)&amp;(9*A387+6)))</f>
        <v/>
      </c>
      <c r="F387" s="39" t="str">
        <f t="shared" ca="1" si="106"/>
        <v/>
      </c>
      <c r="G387" s="48" t="str" cm="1">
        <f t="array" aca="1" ref="G387" ca="1">IF(F387="","",
IF(INDIRECT(VLOOKUP(B387,B$14:C$44,2,FALSE)&amp;(9*A387+8))="","",
INDIRECT(VLOOKUP(B387,B$14:C$44,2,FALSE)&amp;(9*A387+8))))</f>
        <v/>
      </c>
      <c r="H387" s="48" t="str" cm="1">
        <f t="array" aca="1" ref="H387" ca="1">IF(F387="","",
IF(INDIRECT(VLOOKUP(B387,B$14:C$44,2,FALSE)&amp;(9*A387+9))="","",
INDIRECT(VLOOKUP(B387,B$14:C$44,2,FALSE)&amp;(9*A387+9))))</f>
        <v/>
      </c>
      <c r="I387" s="43" t="str" cm="1">
        <f t="array" aca="1" ref="I387" ca="1">IF(F387="","",
IF(INDIRECT(VLOOKUP(B387,B$14:C$44,2,FALSE)&amp;(9*A387+10))="","",
INDIRECT(VLOOKUP(B387,B$14:C$44,2,FALSE)&amp;(9*A387+10))))</f>
        <v/>
      </c>
      <c r="J387" s="43" t="str" cm="1">
        <f t="array" aca="1" ref="J387" ca="1">IF(F387="","",
IF(INDIRECT(VLOOKUP(B387,B$14:C$44,2,FALSE)&amp;(9*A387+11))="","",
INDIRECT(VLOOKUP(B387,B$14:C$44,2,FALSE)&amp;(9*A387+11))))</f>
        <v/>
      </c>
      <c r="K387" s="46" t="str" cm="1">
        <f t="array" aca="1" ref="K387" ca="1">IF(F387="","",
IF(AND(OR(F387="土",F387="日"),J387="●"),"指定",
IF(INDIRECT(VLOOKUP(B387,B$14:C$44,2,FALSE)&amp;(9*A387+12))="","",
INDIRECT(VLOOKUP(B387,B$14:C$44,2,FALSE)&amp;(9*A387+12)))))</f>
        <v/>
      </c>
      <c r="L387" s="42" t="str">
        <f t="shared" ca="1" si="109"/>
        <v/>
      </c>
      <c r="M387" s="60" t="str">
        <f t="shared" ca="1" si="110"/>
        <v/>
      </c>
      <c r="N387" s="1" t="str">
        <f t="shared" ca="1" si="107"/>
        <v/>
      </c>
      <c r="O387" s="1" t="str">
        <f t="shared" ca="1" si="108"/>
        <v/>
      </c>
    </row>
    <row r="388" spans="1:15" x14ac:dyDescent="0.4">
      <c r="A388" s="1">
        <f t="shared" si="111"/>
        <v>13</v>
      </c>
      <c r="B388" s="1">
        <f t="shared" si="112"/>
        <v>3</v>
      </c>
      <c r="E388" s="39" t="str" cm="1">
        <f t="array" aca="1" ref="E388" ca="1">IF(INDIRECT(VLOOKUP(B388,B$14:C$44,2,FALSE)&amp;(9*A388+6))="","",
INDIRECT(VLOOKUP(B388,B$14:C$44,2,FALSE)&amp;(9*A388+6)))</f>
        <v/>
      </c>
      <c r="F388" s="39" t="str">
        <f t="shared" ca="1" si="106"/>
        <v/>
      </c>
      <c r="G388" s="48" t="str" cm="1">
        <f t="array" aca="1" ref="G388" ca="1">IF(F388="","",
IF(INDIRECT(VLOOKUP(B388,B$14:C$44,2,FALSE)&amp;(9*A388+8))="","",
INDIRECT(VLOOKUP(B388,B$14:C$44,2,FALSE)&amp;(9*A388+8))))</f>
        <v/>
      </c>
      <c r="H388" s="48" t="str" cm="1">
        <f t="array" aca="1" ref="H388" ca="1">IF(F388="","",
IF(INDIRECT(VLOOKUP(B388,B$14:C$44,2,FALSE)&amp;(9*A388+9))="","",
INDIRECT(VLOOKUP(B388,B$14:C$44,2,FALSE)&amp;(9*A388+9))))</f>
        <v/>
      </c>
      <c r="I388" s="43" t="str" cm="1">
        <f t="array" aca="1" ref="I388" ca="1">IF(F388="","",
IF(INDIRECT(VLOOKUP(B388,B$14:C$44,2,FALSE)&amp;(9*A388+10))="","",
INDIRECT(VLOOKUP(B388,B$14:C$44,2,FALSE)&amp;(9*A388+10))))</f>
        <v/>
      </c>
      <c r="J388" s="43" t="str" cm="1">
        <f t="array" aca="1" ref="J388" ca="1">IF(F388="","",
IF(INDIRECT(VLOOKUP(B388,B$14:C$44,2,FALSE)&amp;(9*A388+11))="","",
INDIRECT(VLOOKUP(B388,B$14:C$44,2,FALSE)&amp;(9*A388+11))))</f>
        <v/>
      </c>
      <c r="K388" s="46" t="str" cm="1">
        <f t="array" aca="1" ref="K388" ca="1">IF(F388="","",
IF(AND(OR(F388="土",F388="日"),J388="●"),"指定",
IF(INDIRECT(VLOOKUP(B388,B$14:C$44,2,FALSE)&amp;(9*A388+12))="","",
INDIRECT(VLOOKUP(B388,B$14:C$44,2,FALSE)&amp;(9*A388+12)))))</f>
        <v/>
      </c>
      <c r="L388" s="42" t="str">
        <f t="shared" ca="1" si="109"/>
        <v/>
      </c>
      <c r="M388" s="60" t="str">
        <f t="shared" ca="1" si="110"/>
        <v/>
      </c>
      <c r="N388" s="1" t="str">
        <f t="shared" ca="1" si="107"/>
        <v/>
      </c>
      <c r="O388" s="1" t="str">
        <f t="shared" ca="1" si="108"/>
        <v/>
      </c>
    </row>
    <row r="389" spans="1:15" x14ac:dyDescent="0.4">
      <c r="A389" s="1">
        <f t="shared" si="111"/>
        <v>13</v>
      </c>
      <c r="B389" s="1">
        <f t="shared" si="112"/>
        <v>4</v>
      </c>
      <c r="E389" s="39" t="str" cm="1">
        <f t="array" aca="1" ref="E389" ca="1">IF(INDIRECT(VLOOKUP(B389,B$14:C$44,2,FALSE)&amp;(9*A389+6))="","",
INDIRECT(VLOOKUP(B389,B$14:C$44,2,FALSE)&amp;(9*A389+6)))</f>
        <v/>
      </c>
      <c r="F389" s="39" t="str">
        <f t="shared" ca="1" si="106"/>
        <v/>
      </c>
      <c r="G389" s="48" t="str" cm="1">
        <f t="array" aca="1" ref="G389" ca="1">IF(F389="","",
IF(INDIRECT(VLOOKUP(B389,B$14:C$44,2,FALSE)&amp;(9*A389+8))="","",
INDIRECT(VLOOKUP(B389,B$14:C$44,2,FALSE)&amp;(9*A389+8))))</f>
        <v/>
      </c>
      <c r="H389" s="48" t="str" cm="1">
        <f t="array" aca="1" ref="H389" ca="1">IF(F389="","",
IF(INDIRECT(VLOOKUP(B389,B$14:C$44,2,FALSE)&amp;(9*A389+9))="","",
INDIRECT(VLOOKUP(B389,B$14:C$44,2,FALSE)&amp;(9*A389+9))))</f>
        <v/>
      </c>
      <c r="I389" s="43" t="str" cm="1">
        <f t="array" aca="1" ref="I389" ca="1">IF(F389="","",
IF(INDIRECT(VLOOKUP(B389,B$14:C$44,2,FALSE)&amp;(9*A389+10))="","",
INDIRECT(VLOOKUP(B389,B$14:C$44,2,FALSE)&amp;(9*A389+10))))</f>
        <v/>
      </c>
      <c r="J389" s="43" t="str" cm="1">
        <f t="array" aca="1" ref="J389" ca="1">IF(F389="","",
IF(INDIRECT(VLOOKUP(B389,B$14:C$44,2,FALSE)&amp;(9*A389+11))="","",
INDIRECT(VLOOKUP(B389,B$14:C$44,2,FALSE)&amp;(9*A389+11))))</f>
        <v/>
      </c>
      <c r="K389" s="46" t="str" cm="1">
        <f t="array" aca="1" ref="K389" ca="1">IF(F389="","",
IF(AND(OR(F389="土",F389="日"),J389="●"),"指定",
IF(INDIRECT(VLOOKUP(B389,B$14:C$44,2,FALSE)&amp;(9*A389+12))="","",
INDIRECT(VLOOKUP(B389,B$14:C$44,2,FALSE)&amp;(9*A389+12)))))</f>
        <v/>
      </c>
      <c r="L389" s="42" t="str">
        <f t="shared" ca="1" si="109"/>
        <v/>
      </c>
      <c r="M389" s="60" t="str">
        <f t="shared" ca="1" si="110"/>
        <v/>
      </c>
      <c r="N389" s="1" t="str">
        <f t="shared" ca="1" si="107"/>
        <v/>
      </c>
      <c r="O389" s="1" t="str">
        <f t="shared" ca="1" si="108"/>
        <v/>
      </c>
    </row>
    <row r="390" spans="1:15" x14ac:dyDescent="0.4">
      <c r="A390" s="1">
        <f t="shared" si="111"/>
        <v>13</v>
      </c>
      <c r="B390" s="1">
        <f t="shared" si="112"/>
        <v>5</v>
      </c>
      <c r="E390" s="39" t="str" cm="1">
        <f t="array" aca="1" ref="E390" ca="1">IF(INDIRECT(VLOOKUP(B390,B$14:C$44,2,FALSE)&amp;(9*A390+6))="","",
INDIRECT(VLOOKUP(B390,B$14:C$44,2,FALSE)&amp;(9*A390+6)))</f>
        <v/>
      </c>
      <c r="F390" s="39" t="str">
        <f t="shared" ca="1" si="106"/>
        <v/>
      </c>
      <c r="G390" s="48" t="str" cm="1">
        <f t="array" aca="1" ref="G390" ca="1">IF(F390="","",
IF(INDIRECT(VLOOKUP(B390,B$14:C$44,2,FALSE)&amp;(9*A390+8))="","",
INDIRECT(VLOOKUP(B390,B$14:C$44,2,FALSE)&amp;(9*A390+8))))</f>
        <v/>
      </c>
      <c r="H390" s="48" t="str" cm="1">
        <f t="array" aca="1" ref="H390" ca="1">IF(F390="","",
IF(INDIRECT(VLOOKUP(B390,B$14:C$44,2,FALSE)&amp;(9*A390+9))="","",
INDIRECT(VLOOKUP(B390,B$14:C$44,2,FALSE)&amp;(9*A390+9))))</f>
        <v/>
      </c>
      <c r="I390" s="43" t="str" cm="1">
        <f t="array" aca="1" ref="I390" ca="1">IF(F390="","",
IF(INDIRECT(VLOOKUP(B390,B$14:C$44,2,FALSE)&amp;(9*A390+10))="","",
INDIRECT(VLOOKUP(B390,B$14:C$44,2,FALSE)&amp;(9*A390+10))))</f>
        <v/>
      </c>
      <c r="J390" s="43" t="str" cm="1">
        <f t="array" aca="1" ref="J390" ca="1">IF(F390="","",
IF(INDIRECT(VLOOKUP(B390,B$14:C$44,2,FALSE)&amp;(9*A390+11))="","",
INDIRECT(VLOOKUP(B390,B$14:C$44,2,FALSE)&amp;(9*A390+11))))</f>
        <v/>
      </c>
      <c r="K390" s="46" t="str" cm="1">
        <f t="array" aca="1" ref="K390" ca="1">IF(F390="","",
IF(AND(OR(F390="土",F390="日"),J390="●"),"指定",
IF(INDIRECT(VLOOKUP(B390,B$14:C$44,2,FALSE)&amp;(9*A390+12))="","",
INDIRECT(VLOOKUP(B390,B$14:C$44,2,FALSE)&amp;(9*A390+12)))))</f>
        <v/>
      </c>
      <c r="L390" s="42" t="str">
        <f t="shared" ca="1" si="109"/>
        <v/>
      </c>
      <c r="M390" s="60" t="str">
        <f t="shared" ca="1" si="110"/>
        <v/>
      </c>
      <c r="N390" s="1" t="str">
        <f t="shared" ca="1" si="107"/>
        <v/>
      </c>
      <c r="O390" s="1" t="str">
        <f t="shared" ca="1" si="108"/>
        <v/>
      </c>
    </row>
    <row r="391" spans="1:15" x14ac:dyDescent="0.4">
      <c r="A391" s="1">
        <f t="shared" si="111"/>
        <v>13</v>
      </c>
      <c r="B391" s="1">
        <f t="shared" si="112"/>
        <v>6</v>
      </c>
      <c r="E391" s="39" t="str" cm="1">
        <f t="array" aca="1" ref="E391" ca="1">IF(INDIRECT(VLOOKUP(B391,B$14:C$44,2,FALSE)&amp;(9*A391+6))="","",
INDIRECT(VLOOKUP(B391,B$14:C$44,2,FALSE)&amp;(9*A391+6)))</f>
        <v/>
      </c>
      <c r="F391" s="39" t="str">
        <f t="shared" ca="1" si="106"/>
        <v/>
      </c>
      <c r="G391" s="48" t="str" cm="1">
        <f t="array" aca="1" ref="G391" ca="1">IF(F391="","",
IF(INDIRECT(VLOOKUP(B391,B$14:C$44,2,FALSE)&amp;(9*A391+8))="","",
INDIRECT(VLOOKUP(B391,B$14:C$44,2,FALSE)&amp;(9*A391+8))))</f>
        <v/>
      </c>
      <c r="H391" s="48" t="str" cm="1">
        <f t="array" aca="1" ref="H391" ca="1">IF(F391="","",
IF(INDIRECT(VLOOKUP(B391,B$14:C$44,2,FALSE)&amp;(9*A391+9))="","",
INDIRECT(VLOOKUP(B391,B$14:C$44,2,FALSE)&amp;(9*A391+9))))</f>
        <v/>
      </c>
      <c r="I391" s="43" t="str" cm="1">
        <f t="array" aca="1" ref="I391" ca="1">IF(F391="","",
IF(INDIRECT(VLOOKUP(B391,B$14:C$44,2,FALSE)&amp;(9*A391+10))="","",
INDIRECT(VLOOKUP(B391,B$14:C$44,2,FALSE)&amp;(9*A391+10))))</f>
        <v/>
      </c>
      <c r="J391" s="43" t="str" cm="1">
        <f t="array" aca="1" ref="J391" ca="1">IF(F391="","",
IF(INDIRECT(VLOOKUP(B391,B$14:C$44,2,FALSE)&amp;(9*A391+11))="","",
INDIRECT(VLOOKUP(B391,B$14:C$44,2,FALSE)&amp;(9*A391+11))))</f>
        <v/>
      </c>
      <c r="K391" s="46" t="str" cm="1">
        <f t="array" aca="1" ref="K391" ca="1">IF(F391="","",
IF(AND(OR(F391="土",F391="日"),J391="●"),"指定",
IF(INDIRECT(VLOOKUP(B391,B$14:C$44,2,FALSE)&amp;(9*A391+12))="","",
INDIRECT(VLOOKUP(B391,B$14:C$44,2,FALSE)&amp;(9*A391+12)))))</f>
        <v/>
      </c>
      <c r="L391" s="42" t="str">
        <f t="shared" ca="1" si="109"/>
        <v/>
      </c>
      <c r="M391" s="60" t="str">
        <f t="shared" ca="1" si="110"/>
        <v/>
      </c>
      <c r="N391" s="1" t="str">
        <f t="shared" ca="1" si="107"/>
        <v/>
      </c>
      <c r="O391" s="1" t="str">
        <f t="shared" ca="1" si="108"/>
        <v/>
      </c>
    </row>
    <row r="392" spans="1:15" x14ac:dyDescent="0.4">
      <c r="A392" s="1">
        <f t="shared" si="111"/>
        <v>13</v>
      </c>
      <c r="B392" s="1">
        <f t="shared" si="112"/>
        <v>7</v>
      </c>
      <c r="E392" s="39" t="str" cm="1">
        <f t="array" aca="1" ref="E392" ca="1">IF(INDIRECT(VLOOKUP(B392,B$14:C$44,2,FALSE)&amp;(9*A392+6))="","",
INDIRECT(VLOOKUP(B392,B$14:C$44,2,FALSE)&amp;(9*A392+6)))</f>
        <v/>
      </c>
      <c r="F392" s="39" t="str">
        <f t="shared" ca="1" si="106"/>
        <v/>
      </c>
      <c r="G392" s="48" t="str" cm="1">
        <f t="array" aca="1" ref="G392" ca="1">IF(F392="","",
IF(INDIRECT(VLOOKUP(B392,B$14:C$44,2,FALSE)&amp;(9*A392+8))="","",
INDIRECT(VLOOKUP(B392,B$14:C$44,2,FALSE)&amp;(9*A392+8))))</f>
        <v/>
      </c>
      <c r="H392" s="48" t="str" cm="1">
        <f t="array" aca="1" ref="H392" ca="1">IF(F392="","",
IF(INDIRECT(VLOOKUP(B392,B$14:C$44,2,FALSE)&amp;(9*A392+9))="","",
INDIRECT(VLOOKUP(B392,B$14:C$44,2,FALSE)&amp;(9*A392+9))))</f>
        <v/>
      </c>
      <c r="I392" s="43" t="str" cm="1">
        <f t="array" aca="1" ref="I392" ca="1">IF(F392="","",
IF(INDIRECT(VLOOKUP(B392,B$14:C$44,2,FALSE)&amp;(9*A392+10))="","",
INDIRECT(VLOOKUP(B392,B$14:C$44,2,FALSE)&amp;(9*A392+10))))</f>
        <v/>
      </c>
      <c r="J392" s="43" t="str" cm="1">
        <f t="array" aca="1" ref="J392" ca="1">IF(F392="","",
IF(INDIRECT(VLOOKUP(B392,B$14:C$44,2,FALSE)&amp;(9*A392+11))="","",
INDIRECT(VLOOKUP(B392,B$14:C$44,2,FALSE)&amp;(9*A392+11))))</f>
        <v/>
      </c>
      <c r="K392" s="46" t="str" cm="1">
        <f t="array" aca="1" ref="K392" ca="1">IF(F392="","",
IF(AND(OR(F392="土",F392="日"),J392="●"),"指定",
IF(INDIRECT(VLOOKUP(B392,B$14:C$44,2,FALSE)&amp;(9*A392+12))="","",
INDIRECT(VLOOKUP(B392,B$14:C$44,2,FALSE)&amp;(9*A392+12)))))</f>
        <v/>
      </c>
      <c r="L392" s="42" t="str">
        <f t="shared" ca="1" si="109"/>
        <v/>
      </c>
      <c r="M392" s="60" t="str">
        <f t="shared" ca="1" si="110"/>
        <v/>
      </c>
      <c r="N392" s="1" t="str">
        <f t="shared" ca="1" si="107"/>
        <v/>
      </c>
      <c r="O392" s="1" t="str">
        <f t="shared" ca="1" si="108"/>
        <v/>
      </c>
    </row>
    <row r="393" spans="1:15" x14ac:dyDescent="0.4">
      <c r="A393" s="1">
        <f t="shared" si="111"/>
        <v>13</v>
      </c>
      <c r="B393" s="1">
        <f t="shared" si="112"/>
        <v>8</v>
      </c>
      <c r="E393" s="39" t="str" cm="1">
        <f t="array" aca="1" ref="E393" ca="1">IF(INDIRECT(VLOOKUP(B393,B$14:C$44,2,FALSE)&amp;(9*A393+6))="","",
INDIRECT(VLOOKUP(B393,B$14:C$44,2,FALSE)&amp;(9*A393+6)))</f>
        <v/>
      </c>
      <c r="F393" s="39" t="str">
        <f t="shared" ca="1" si="106"/>
        <v/>
      </c>
      <c r="G393" s="48" t="str" cm="1">
        <f t="array" aca="1" ref="G393" ca="1">IF(F393="","",
IF(INDIRECT(VLOOKUP(B393,B$14:C$44,2,FALSE)&amp;(9*A393+8))="","",
INDIRECT(VLOOKUP(B393,B$14:C$44,2,FALSE)&amp;(9*A393+8))))</f>
        <v/>
      </c>
      <c r="H393" s="48" t="str" cm="1">
        <f t="array" aca="1" ref="H393" ca="1">IF(F393="","",
IF(INDIRECT(VLOOKUP(B393,B$14:C$44,2,FALSE)&amp;(9*A393+9))="","",
INDIRECT(VLOOKUP(B393,B$14:C$44,2,FALSE)&amp;(9*A393+9))))</f>
        <v/>
      </c>
      <c r="I393" s="43" t="str" cm="1">
        <f t="array" aca="1" ref="I393" ca="1">IF(F393="","",
IF(INDIRECT(VLOOKUP(B393,B$14:C$44,2,FALSE)&amp;(9*A393+10))="","",
INDIRECT(VLOOKUP(B393,B$14:C$44,2,FALSE)&amp;(9*A393+10))))</f>
        <v/>
      </c>
      <c r="J393" s="43" t="str" cm="1">
        <f t="array" aca="1" ref="J393" ca="1">IF(F393="","",
IF(INDIRECT(VLOOKUP(B393,B$14:C$44,2,FALSE)&amp;(9*A393+11))="","",
INDIRECT(VLOOKUP(B393,B$14:C$44,2,FALSE)&amp;(9*A393+11))))</f>
        <v/>
      </c>
      <c r="K393" s="46" t="str" cm="1">
        <f t="array" aca="1" ref="K393" ca="1">IF(F393="","",
IF(AND(OR(F393="土",F393="日"),J393="●"),"指定",
IF(INDIRECT(VLOOKUP(B393,B$14:C$44,2,FALSE)&amp;(9*A393+12))="","",
INDIRECT(VLOOKUP(B393,B$14:C$44,2,FALSE)&amp;(9*A393+12)))))</f>
        <v/>
      </c>
      <c r="L393" s="42" t="str">
        <f t="shared" ca="1" si="109"/>
        <v/>
      </c>
      <c r="M393" s="60" t="str">
        <f t="shared" ca="1" si="110"/>
        <v/>
      </c>
      <c r="N393" s="1" t="str">
        <f t="shared" ca="1" si="107"/>
        <v/>
      </c>
      <c r="O393" s="1" t="str">
        <f t="shared" ca="1" si="108"/>
        <v/>
      </c>
    </row>
    <row r="394" spans="1:15" x14ac:dyDescent="0.4">
      <c r="A394" s="1">
        <f t="shared" si="111"/>
        <v>13</v>
      </c>
      <c r="B394" s="1">
        <f t="shared" si="112"/>
        <v>9</v>
      </c>
      <c r="E394" s="39" t="str" cm="1">
        <f t="array" aca="1" ref="E394" ca="1">IF(INDIRECT(VLOOKUP(B394,B$14:C$44,2,FALSE)&amp;(9*A394+6))="","",
INDIRECT(VLOOKUP(B394,B$14:C$44,2,FALSE)&amp;(9*A394+6)))</f>
        <v/>
      </c>
      <c r="F394" s="39" t="str">
        <f t="shared" ca="1" si="106"/>
        <v/>
      </c>
      <c r="G394" s="48" t="str" cm="1">
        <f t="array" aca="1" ref="G394" ca="1">IF(F394="","",
IF(INDIRECT(VLOOKUP(B394,B$14:C$44,2,FALSE)&amp;(9*A394+8))="","",
INDIRECT(VLOOKUP(B394,B$14:C$44,2,FALSE)&amp;(9*A394+8))))</f>
        <v/>
      </c>
      <c r="H394" s="48" t="str" cm="1">
        <f t="array" aca="1" ref="H394" ca="1">IF(F394="","",
IF(INDIRECT(VLOOKUP(B394,B$14:C$44,2,FALSE)&amp;(9*A394+9))="","",
INDIRECT(VLOOKUP(B394,B$14:C$44,2,FALSE)&amp;(9*A394+9))))</f>
        <v/>
      </c>
      <c r="I394" s="43" t="str" cm="1">
        <f t="array" aca="1" ref="I394" ca="1">IF(F394="","",
IF(INDIRECT(VLOOKUP(B394,B$14:C$44,2,FALSE)&amp;(9*A394+10))="","",
INDIRECT(VLOOKUP(B394,B$14:C$44,2,FALSE)&amp;(9*A394+10))))</f>
        <v/>
      </c>
      <c r="J394" s="43" t="str" cm="1">
        <f t="array" aca="1" ref="J394" ca="1">IF(F394="","",
IF(INDIRECT(VLOOKUP(B394,B$14:C$44,2,FALSE)&amp;(9*A394+11))="","",
INDIRECT(VLOOKUP(B394,B$14:C$44,2,FALSE)&amp;(9*A394+11))))</f>
        <v/>
      </c>
      <c r="K394" s="46" t="str" cm="1">
        <f t="array" aca="1" ref="K394" ca="1">IF(F394="","",
IF(AND(OR(F394="土",F394="日"),J394="●"),"指定",
IF(INDIRECT(VLOOKUP(B394,B$14:C$44,2,FALSE)&amp;(9*A394+12))="","",
INDIRECT(VLOOKUP(B394,B$14:C$44,2,FALSE)&amp;(9*A394+12)))))</f>
        <v/>
      </c>
      <c r="L394" s="42" t="str">
        <f t="shared" ca="1" si="109"/>
        <v/>
      </c>
      <c r="M394" s="60" t="str">
        <f t="shared" ca="1" si="110"/>
        <v/>
      </c>
      <c r="N394" s="1" t="str">
        <f t="shared" ca="1" si="107"/>
        <v/>
      </c>
      <c r="O394" s="1" t="str">
        <f t="shared" ca="1" si="108"/>
        <v/>
      </c>
    </row>
    <row r="395" spans="1:15" x14ac:dyDescent="0.4">
      <c r="A395" s="1">
        <f t="shared" si="111"/>
        <v>13</v>
      </c>
      <c r="B395" s="1">
        <f t="shared" si="112"/>
        <v>10</v>
      </c>
      <c r="E395" s="39" t="str" cm="1">
        <f t="array" aca="1" ref="E395" ca="1">IF(INDIRECT(VLOOKUP(B395,B$14:C$44,2,FALSE)&amp;(9*A395+6))="","",
INDIRECT(VLOOKUP(B395,B$14:C$44,2,FALSE)&amp;(9*A395+6)))</f>
        <v/>
      </c>
      <c r="F395" s="39" t="str">
        <f t="shared" ca="1" si="106"/>
        <v/>
      </c>
      <c r="G395" s="48" t="str" cm="1">
        <f t="array" aca="1" ref="G395" ca="1">IF(F395="","",
IF(INDIRECT(VLOOKUP(B395,B$14:C$44,2,FALSE)&amp;(9*A395+8))="","",
INDIRECT(VLOOKUP(B395,B$14:C$44,2,FALSE)&amp;(9*A395+8))))</f>
        <v/>
      </c>
      <c r="H395" s="48" t="str" cm="1">
        <f t="array" aca="1" ref="H395" ca="1">IF(F395="","",
IF(INDIRECT(VLOOKUP(B395,B$14:C$44,2,FALSE)&amp;(9*A395+9))="","",
INDIRECT(VLOOKUP(B395,B$14:C$44,2,FALSE)&amp;(9*A395+9))))</f>
        <v/>
      </c>
      <c r="I395" s="43" t="str" cm="1">
        <f t="array" aca="1" ref="I395" ca="1">IF(F395="","",
IF(INDIRECT(VLOOKUP(B395,B$14:C$44,2,FALSE)&amp;(9*A395+10))="","",
INDIRECT(VLOOKUP(B395,B$14:C$44,2,FALSE)&amp;(9*A395+10))))</f>
        <v/>
      </c>
      <c r="J395" s="43" t="str" cm="1">
        <f t="array" aca="1" ref="J395" ca="1">IF(F395="","",
IF(INDIRECT(VLOOKUP(B395,B$14:C$44,2,FALSE)&amp;(9*A395+11))="","",
INDIRECT(VLOOKUP(B395,B$14:C$44,2,FALSE)&amp;(9*A395+11))))</f>
        <v/>
      </c>
      <c r="K395" s="46" t="str" cm="1">
        <f t="array" aca="1" ref="K395" ca="1">IF(F395="","",
IF(AND(OR(F395="土",F395="日"),J395="●"),"指定",
IF(INDIRECT(VLOOKUP(B395,B$14:C$44,2,FALSE)&amp;(9*A395+12))="","",
INDIRECT(VLOOKUP(B395,B$14:C$44,2,FALSE)&amp;(9*A395+12)))))</f>
        <v/>
      </c>
      <c r="L395" s="42" t="str">
        <f t="shared" ca="1" si="109"/>
        <v/>
      </c>
      <c r="M395" s="60" t="str">
        <f t="shared" ca="1" si="110"/>
        <v/>
      </c>
      <c r="N395" s="1" t="str">
        <f t="shared" ca="1" si="107"/>
        <v/>
      </c>
      <c r="O395" s="1" t="str">
        <f t="shared" ca="1" si="108"/>
        <v/>
      </c>
    </row>
    <row r="396" spans="1:15" x14ac:dyDescent="0.4">
      <c r="A396" s="1">
        <f t="shared" si="111"/>
        <v>13</v>
      </c>
      <c r="B396" s="1">
        <f t="shared" si="112"/>
        <v>11</v>
      </c>
      <c r="E396" s="39" t="str" cm="1">
        <f t="array" aca="1" ref="E396" ca="1">IF(INDIRECT(VLOOKUP(B396,B$14:C$44,2,FALSE)&amp;(9*A396+6))="","",
INDIRECT(VLOOKUP(B396,B$14:C$44,2,FALSE)&amp;(9*A396+6)))</f>
        <v/>
      </c>
      <c r="F396" s="39" t="str">
        <f t="shared" ca="1" si="106"/>
        <v/>
      </c>
      <c r="G396" s="48" t="str" cm="1">
        <f t="array" aca="1" ref="G396" ca="1">IF(F396="","",
IF(INDIRECT(VLOOKUP(B396,B$14:C$44,2,FALSE)&amp;(9*A396+8))="","",
INDIRECT(VLOOKUP(B396,B$14:C$44,2,FALSE)&amp;(9*A396+8))))</f>
        <v/>
      </c>
      <c r="H396" s="48" t="str" cm="1">
        <f t="array" aca="1" ref="H396" ca="1">IF(F396="","",
IF(INDIRECT(VLOOKUP(B396,B$14:C$44,2,FALSE)&amp;(9*A396+9))="","",
INDIRECT(VLOOKUP(B396,B$14:C$44,2,FALSE)&amp;(9*A396+9))))</f>
        <v/>
      </c>
      <c r="I396" s="43" t="str" cm="1">
        <f t="array" aca="1" ref="I396" ca="1">IF(F396="","",
IF(INDIRECT(VLOOKUP(B396,B$14:C$44,2,FALSE)&amp;(9*A396+10))="","",
INDIRECT(VLOOKUP(B396,B$14:C$44,2,FALSE)&amp;(9*A396+10))))</f>
        <v/>
      </c>
      <c r="J396" s="43" t="str" cm="1">
        <f t="array" aca="1" ref="J396" ca="1">IF(F396="","",
IF(INDIRECT(VLOOKUP(B396,B$14:C$44,2,FALSE)&amp;(9*A396+11))="","",
INDIRECT(VLOOKUP(B396,B$14:C$44,2,FALSE)&amp;(9*A396+11))))</f>
        <v/>
      </c>
      <c r="K396" s="46" t="str" cm="1">
        <f t="array" aca="1" ref="K396" ca="1">IF(F396="","",
IF(AND(OR(F396="土",F396="日"),J396="●"),"指定",
IF(INDIRECT(VLOOKUP(B396,B$14:C$44,2,FALSE)&amp;(9*A396+12))="","",
INDIRECT(VLOOKUP(B396,B$14:C$44,2,FALSE)&amp;(9*A396+12)))))</f>
        <v/>
      </c>
      <c r="L396" s="42" t="str">
        <f t="shared" ca="1" si="109"/>
        <v/>
      </c>
      <c r="M396" s="60" t="str">
        <f t="shared" ca="1" si="110"/>
        <v/>
      </c>
      <c r="N396" s="1" t="str">
        <f t="shared" ca="1" si="107"/>
        <v/>
      </c>
      <c r="O396" s="1" t="str">
        <f t="shared" ca="1" si="108"/>
        <v/>
      </c>
    </row>
    <row r="397" spans="1:15" x14ac:dyDescent="0.4">
      <c r="A397" s="1">
        <f t="shared" si="111"/>
        <v>13</v>
      </c>
      <c r="B397" s="1">
        <f t="shared" si="112"/>
        <v>12</v>
      </c>
      <c r="E397" s="39" t="str" cm="1">
        <f t="array" aca="1" ref="E397" ca="1">IF(INDIRECT(VLOOKUP(B397,B$14:C$44,2,FALSE)&amp;(9*A397+6))="","",
INDIRECT(VLOOKUP(B397,B$14:C$44,2,FALSE)&amp;(9*A397+6)))</f>
        <v/>
      </c>
      <c r="F397" s="39" t="str">
        <f t="shared" ca="1" si="106"/>
        <v/>
      </c>
      <c r="G397" s="48" t="str" cm="1">
        <f t="array" aca="1" ref="G397" ca="1">IF(F397="","",
IF(INDIRECT(VLOOKUP(B397,B$14:C$44,2,FALSE)&amp;(9*A397+8))="","",
INDIRECT(VLOOKUP(B397,B$14:C$44,2,FALSE)&amp;(9*A397+8))))</f>
        <v/>
      </c>
      <c r="H397" s="48" t="str" cm="1">
        <f t="array" aca="1" ref="H397" ca="1">IF(F397="","",
IF(INDIRECT(VLOOKUP(B397,B$14:C$44,2,FALSE)&amp;(9*A397+9))="","",
INDIRECT(VLOOKUP(B397,B$14:C$44,2,FALSE)&amp;(9*A397+9))))</f>
        <v/>
      </c>
      <c r="I397" s="43" t="str" cm="1">
        <f t="array" aca="1" ref="I397" ca="1">IF(F397="","",
IF(INDIRECT(VLOOKUP(B397,B$14:C$44,2,FALSE)&amp;(9*A397+10))="","",
INDIRECT(VLOOKUP(B397,B$14:C$44,2,FALSE)&amp;(9*A397+10))))</f>
        <v/>
      </c>
      <c r="J397" s="43" t="str" cm="1">
        <f t="array" aca="1" ref="J397" ca="1">IF(F397="","",
IF(INDIRECT(VLOOKUP(B397,B$14:C$44,2,FALSE)&amp;(9*A397+11))="","",
INDIRECT(VLOOKUP(B397,B$14:C$44,2,FALSE)&amp;(9*A397+11))))</f>
        <v/>
      </c>
      <c r="K397" s="46" t="str" cm="1">
        <f t="array" aca="1" ref="K397" ca="1">IF(F397="","",
IF(AND(OR(F397="土",F397="日"),J397="●"),"指定",
IF(INDIRECT(VLOOKUP(B397,B$14:C$44,2,FALSE)&amp;(9*A397+12))="","",
INDIRECT(VLOOKUP(B397,B$14:C$44,2,FALSE)&amp;(9*A397+12)))))</f>
        <v/>
      </c>
      <c r="L397" s="42" t="str">
        <f t="shared" ca="1" si="109"/>
        <v/>
      </c>
      <c r="M397" s="60" t="str">
        <f t="shared" ca="1" si="110"/>
        <v/>
      </c>
      <c r="N397" s="1" t="str">
        <f t="shared" ca="1" si="107"/>
        <v/>
      </c>
      <c r="O397" s="1" t="str">
        <f t="shared" ca="1" si="108"/>
        <v/>
      </c>
    </row>
    <row r="398" spans="1:15" x14ac:dyDescent="0.4">
      <c r="A398" s="1">
        <f t="shared" si="111"/>
        <v>13</v>
      </c>
      <c r="B398" s="1">
        <f t="shared" si="112"/>
        <v>13</v>
      </c>
      <c r="E398" s="39" t="str" cm="1">
        <f t="array" aca="1" ref="E398" ca="1">IF(INDIRECT(VLOOKUP(B398,B$14:C$44,2,FALSE)&amp;(9*A398+6))="","",
INDIRECT(VLOOKUP(B398,B$14:C$44,2,FALSE)&amp;(9*A398+6)))</f>
        <v/>
      </c>
      <c r="F398" s="39" t="str">
        <f t="shared" ref="F398:F461" ca="1" si="113">IF(OR(E398="",E398&lt;X$5,AF$5&lt;E398),"",
IF(WEEKDAY(E398,1)=1,"日",
IF(WEEKDAY(E398,1)=2,"月",
IF(WEEKDAY(E398,1)=3,"火",
IF(WEEKDAY(E398,1)=4,"水",
IF(WEEKDAY(E398,1)=5,"木",
IF(WEEKDAY(E398,1)=6,"金","土")))))))</f>
        <v/>
      </c>
      <c r="G398" s="48" t="str" cm="1">
        <f t="array" aca="1" ref="G398" ca="1">IF(F398="","",
IF(INDIRECT(VLOOKUP(B398,B$14:C$44,2,FALSE)&amp;(9*A398+8))="","",
INDIRECT(VLOOKUP(B398,B$14:C$44,2,FALSE)&amp;(9*A398+8))))</f>
        <v/>
      </c>
      <c r="H398" s="48" t="str" cm="1">
        <f t="array" aca="1" ref="H398" ca="1">IF(F398="","",
IF(INDIRECT(VLOOKUP(B398,B$14:C$44,2,FALSE)&amp;(9*A398+9))="","",
INDIRECT(VLOOKUP(B398,B$14:C$44,2,FALSE)&amp;(9*A398+9))))</f>
        <v/>
      </c>
      <c r="I398" s="43" t="str" cm="1">
        <f t="array" aca="1" ref="I398" ca="1">IF(F398="","",
IF(INDIRECT(VLOOKUP(B398,B$14:C$44,2,FALSE)&amp;(9*A398+10))="","",
INDIRECT(VLOOKUP(B398,B$14:C$44,2,FALSE)&amp;(9*A398+10))))</f>
        <v/>
      </c>
      <c r="J398" s="43" t="str" cm="1">
        <f t="array" aca="1" ref="J398" ca="1">IF(F398="","",
IF(INDIRECT(VLOOKUP(B398,B$14:C$44,2,FALSE)&amp;(9*A398+11))="","",
INDIRECT(VLOOKUP(B398,B$14:C$44,2,FALSE)&amp;(9*A398+11))))</f>
        <v/>
      </c>
      <c r="K398" s="46" t="str" cm="1">
        <f t="array" aca="1" ref="K398" ca="1">IF(F398="","",
IF(AND(OR(F398="土",F398="日"),J398="●"),"指定",
IF(INDIRECT(VLOOKUP(B398,B$14:C$44,2,FALSE)&amp;(9*A398+12))="","",
INDIRECT(VLOOKUP(B398,B$14:C$44,2,FALSE)&amp;(9*A398+12)))))</f>
        <v/>
      </c>
      <c r="L398" s="42" t="str">
        <f t="shared" ca="1" si="109"/>
        <v/>
      </c>
      <c r="M398" s="60" t="str">
        <f t="shared" ca="1" si="110"/>
        <v/>
      </c>
      <c r="N398" s="1" t="str">
        <f t="shared" ref="N398:N461" ca="1" si="114">IF(OR(E398="",F398=""),"",
YEAR(E398))</f>
        <v/>
      </c>
      <c r="O398" s="1" t="str">
        <f t="shared" ref="O398:O461" ca="1" si="115">IF(OR(E398="",F398=""),"",
MONTH(E398))</f>
        <v/>
      </c>
    </row>
    <row r="399" spans="1:15" x14ac:dyDescent="0.4">
      <c r="A399" s="1">
        <f t="shared" si="111"/>
        <v>13</v>
      </c>
      <c r="B399" s="1">
        <f t="shared" si="112"/>
        <v>14</v>
      </c>
      <c r="E399" s="39" t="str" cm="1">
        <f t="array" aca="1" ref="E399" ca="1">IF(INDIRECT(VLOOKUP(B399,B$14:C$44,2,FALSE)&amp;(9*A399+6))="","",
INDIRECT(VLOOKUP(B399,B$14:C$44,2,FALSE)&amp;(9*A399+6)))</f>
        <v/>
      </c>
      <c r="F399" s="39" t="str">
        <f t="shared" ca="1" si="113"/>
        <v/>
      </c>
      <c r="G399" s="48" t="str" cm="1">
        <f t="array" aca="1" ref="G399" ca="1">IF(F399="","",
IF(INDIRECT(VLOOKUP(B399,B$14:C$44,2,FALSE)&amp;(9*A399+8))="","",
INDIRECT(VLOOKUP(B399,B$14:C$44,2,FALSE)&amp;(9*A399+8))))</f>
        <v/>
      </c>
      <c r="H399" s="48" t="str" cm="1">
        <f t="array" aca="1" ref="H399" ca="1">IF(F399="","",
IF(INDIRECT(VLOOKUP(B399,B$14:C$44,2,FALSE)&amp;(9*A399+9))="","",
INDIRECT(VLOOKUP(B399,B$14:C$44,2,FALSE)&amp;(9*A399+9))))</f>
        <v/>
      </c>
      <c r="I399" s="43" t="str" cm="1">
        <f t="array" aca="1" ref="I399" ca="1">IF(F399="","",
IF(INDIRECT(VLOOKUP(B399,B$14:C$44,2,FALSE)&amp;(9*A399+10))="","",
INDIRECT(VLOOKUP(B399,B$14:C$44,2,FALSE)&amp;(9*A399+10))))</f>
        <v/>
      </c>
      <c r="J399" s="43" t="str" cm="1">
        <f t="array" aca="1" ref="J399" ca="1">IF(F399="","",
IF(INDIRECT(VLOOKUP(B399,B$14:C$44,2,FALSE)&amp;(9*A399+11))="","",
INDIRECT(VLOOKUP(B399,B$14:C$44,2,FALSE)&amp;(9*A399+11))))</f>
        <v/>
      </c>
      <c r="K399" s="46" t="str" cm="1">
        <f t="array" aca="1" ref="K399" ca="1">IF(F399="","",
IF(AND(OR(F399="土",F399="日"),J399="●"),"指定",
IF(INDIRECT(VLOOKUP(B399,B$14:C$44,2,FALSE)&amp;(9*A399+12))="","",
INDIRECT(VLOOKUP(B399,B$14:C$44,2,FALSE)&amp;(9*A399+12)))))</f>
        <v/>
      </c>
      <c r="L399" s="42" t="str">
        <f t="shared" ref="L399:L462" ca="1" si="116">IF(F399="","",
IF(I399="準","準備",
IF(I399="夏","夏休",
IF(I399="年","年末年始休",
IF(I399="製","工場製作",
IF(I399="片","片付",
IF(I399="事","事故",
IF(I399="災","災害",
IF(I399="他","その他",
IF(AND(F399&lt;&gt;"土",F399&lt;&gt;"日",J399="●",K399="振替"),"振替",
IF(AND(OR(F399="土",F399="日"),J399="●",K399="指定"),"閉所",
IF(AND(OR(F399="土",F399="日"),J399="",K399="事前"),"事前",
IF(AND(F399&lt;&gt;"土",F399&lt;&gt;"日",J399="●",K399=""),"閉所","")))))))))))))</f>
        <v/>
      </c>
      <c r="M399" s="60" t="str">
        <f t="shared" ref="M399:M462" ca="1" si="117">IFERROR(IF(VLOOKUP(E399,BJ:BL,3,FALSE)="〇","適",""),"")</f>
        <v/>
      </c>
      <c r="N399" s="1" t="str">
        <f t="shared" ca="1" si="114"/>
        <v/>
      </c>
      <c r="O399" s="1" t="str">
        <f t="shared" ca="1" si="115"/>
        <v/>
      </c>
    </row>
    <row r="400" spans="1:15" x14ac:dyDescent="0.4">
      <c r="A400" s="1">
        <f t="shared" ref="A400:A463" si="118">IF(B400=1,A399+1,A399)</f>
        <v>13</v>
      </c>
      <c r="B400" s="1">
        <f t="shared" ref="B400:B463" si="119">IF(B399=31,1,B399+1)</f>
        <v>15</v>
      </c>
      <c r="E400" s="39" t="str" cm="1">
        <f t="array" aca="1" ref="E400" ca="1">IF(INDIRECT(VLOOKUP(B400,B$14:C$44,2,FALSE)&amp;(9*A400+6))="","",
INDIRECT(VLOOKUP(B400,B$14:C$44,2,FALSE)&amp;(9*A400+6)))</f>
        <v/>
      </c>
      <c r="F400" s="39" t="str">
        <f t="shared" ca="1" si="113"/>
        <v/>
      </c>
      <c r="G400" s="48" t="str" cm="1">
        <f t="array" aca="1" ref="G400" ca="1">IF(F400="","",
IF(INDIRECT(VLOOKUP(B400,B$14:C$44,2,FALSE)&amp;(9*A400+8))="","",
INDIRECT(VLOOKUP(B400,B$14:C$44,2,FALSE)&amp;(9*A400+8))))</f>
        <v/>
      </c>
      <c r="H400" s="48" t="str" cm="1">
        <f t="array" aca="1" ref="H400" ca="1">IF(F400="","",
IF(INDIRECT(VLOOKUP(B400,B$14:C$44,2,FALSE)&amp;(9*A400+9))="","",
INDIRECT(VLOOKUP(B400,B$14:C$44,2,FALSE)&amp;(9*A400+9))))</f>
        <v/>
      </c>
      <c r="I400" s="43" t="str" cm="1">
        <f t="array" aca="1" ref="I400" ca="1">IF(F400="","",
IF(INDIRECT(VLOOKUP(B400,B$14:C$44,2,FALSE)&amp;(9*A400+10))="","",
INDIRECT(VLOOKUP(B400,B$14:C$44,2,FALSE)&amp;(9*A400+10))))</f>
        <v/>
      </c>
      <c r="J400" s="43" t="str" cm="1">
        <f t="array" aca="1" ref="J400" ca="1">IF(F400="","",
IF(INDIRECT(VLOOKUP(B400,B$14:C$44,2,FALSE)&amp;(9*A400+11))="","",
INDIRECT(VLOOKUP(B400,B$14:C$44,2,FALSE)&amp;(9*A400+11))))</f>
        <v/>
      </c>
      <c r="K400" s="46" t="str" cm="1">
        <f t="array" aca="1" ref="K400" ca="1">IF(F400="","",
IF(AND(OR(F400="土",F400="日"),J400="●"),"指定",
IF(INDIRECT(VLOOKUP(B400,B$14:C$44,2,FALSE)&amp;(9*A400+12))="","",
INDIRECT(VLOOKUP(B400,B$14:C$44,2,FALSE)&amp;(9*A400+12)))))</f>
        <v/>
      </c>
      <c r="L400" s="42" t="str">
        <f t="shared" ca="1" si="116"/>
        <v/>
      </c>
      <c r="M400" s="60" t="str">
        <f t="shared" ca="1" si="117"/>
        <v/>
      </c>
      <c r="N400" s="1" t="str">
        <f t="shared" ca="1" si="114"/>
        <v/>
      </c>
      <c r="O400" s="1" t="str">
        <f t="shared" ca="1" si="115"/>
        <v/>
      </c>
    </row>
    <row r="401" spans="1:15" x14ac:dyDescent="0.4">
      <c r="A401" s="1">
        <f t="shared" si="118"/>
        <v>13</v>
      </c>
      <c r="B401" s="1">
        <f t="shared" si="119"/>
        <v>16</v>
      </c>
      <c r="E401" s="39" t="str" cm="1">
        <f t="array" aca="1" ref="E401" ca="1">IF(INDIRECT(VLOOKUP(B401,B$14:C$44,2,FALSE)&amp;(9*A401+6))="","",
INDIRECT(VLOOKUP(B401,B$14:C$44,2,FALSE)&amp;(9*A401+6)))</f>
        <v/>
      </c>
      <c r="F401" s="39" t="str">
        <f t="shared" ca="1" si="113"/>
        <v/>
      </c>
      <c r="G401" s="48" t="str" cm="1">
        <f t="array" aca="1" ref="G401" ca="1">IF(F401="","",
IF(INDIRECT(VLOOKUP(B401,B$14:C$44,2,FALSE)&amp;(9*A401+8))="","",
INDIRECT(VLOOKUP(B401,B$14:C$44,2,FALSE)&amp;(9*A401+8))))</f>
        <v/>
      </c>
      <c r="H401" s="48" t="str" cm="1">
        <f t="array" aca="1" ref="H401" ca="1">IF(F401="","",
IF(INDIRECT(VLOOKUP(B401,B$14:C$44,2,FALSE)&amp;(9*A401+9))="","",
INDIRECT(VLOOKUP(B401,B$14:C$44,2,FALSE)&amp;(9*A401+9))))</f>
        <v/>
      </c>
      <c r="I401" s="43" t="str" cm="1">
        <f t="array" aca="1" ref="I401" ca="1">IF(F401="","",
IF(INDIRECT(VLOOKUP(B401,B$14:C$44,2,FALSE)&amp;(9*A401+10))="","",
INDIRECT(VLOOKUP(B401,B$14:C$44,2,FALSE)&amp;(9*A401+10))))</f>
        <v/>
      </c>
      <c r="J401" s="43" t="str" cm="1">
        <f t="array" aca="1" ref="J401" ca="1">IF(F401="","",
IF(INDIRECT(VLOOKUP(B401,B$14:C$44,2,FALSE)&amp;(9*A401+11))="","",
INDIRECT(VLOOKUP(B401,B$14:C$44,2,FALSE)&amp;(9*A401+11))))</f>
        <v/>
      </c>
      <c r="K401" s="46" t="str" cm="1">
        <f t="array" aca="1" ref="K401" ca="1">IF(F401="","",
IF(AND(OR(F401="土",F401="日"),J401="●"),"指定",
IF(INDIRECT(VLOOKUP(B401,B$14:C$44,2,FALSE)&amp;(9*A401+12))="","",
INDIRECT(VLOOKUP(B401,B$14:C$44,2,FALSE)&amp;(9*A401+12)))))</f>
        <v/>
      </c>
      <c r="L401" s="42" t="str">
        <f t="shared" ca="1" si="116"/>
        <v/>
      </c>
      <c r="M401" s="60" t="str">
        <f t="shared" ca="1" si="117"/>
        <v/>
      </c>
      <c r="N401" s="1" t="str">
        <f t="shared" ca="1" si="114"/>
        <v/>
      </c>
      <c r="O401" s="1" t="str">
        <f t="shared" ca="1" si="115"/>
        <v/>
      </c>
    </row>
    <row r="402" spans="1:15" x14ac:dyDescent="0.4">
      <c r="A402" s="1">
        <f t="shared" si="118"/>
        <v>13</v>
      </c>
      <c r="B402" s="1">
        <f t="shared" si="119"/>
        <v>17</v>
      </c>
      <c r="E402" s="39" t="str" cm="1">
        <f t="array" aca="1" ref="E402" ca="1">IF(INDIRECT(VLOOKUP(B402,B$14:C$44,2,FALSE)&amp;(9*A402+6))="","",
INDIRECT(VLOOKUP(B402,B$14:C$44,2,FALSE)&amp;(9*A402+6)))</f>
        <v/>
      </c>
      <c r="F402" s="39" t="str">
        <f t="shared" ca="1" si="113"/>
        <v/>
      </c>
      <c r="G402" s="48" t="str" cm="1">
        <f t="array" aca="1" ref="G402" ca="1">IF(F402="","",
IF(INDIRECT(VLOOKUP(B402,B$14:C$44,2,FALSE)&amp;(9*A402+8))="","",
INDIRECT(VLOOKUP(B402,B$14:C$44,2,FALSE)&amp;(9*A402+8))))</f>
        <v/>
      </c>
      <c r="H402" s="48" t="str" cm="1">
        <f t="array" aca="1" ref="H402" ca="1">IF(F402="","",
IF(INDIRECT(VLOOKUP(B402,B$14:C$44,2,FALSE)&amp;(9*A402+9))="","",
INDIRECT(VLOOKUP(B402,B$14:C$44,2,FALSE)&amp;(9*A402+9))))</f>
        <v/>
      </c>
      <c r="I402" s="43" t="str" cm="1">
        <f t="array" aca="1" ref="I402" ca="1">IF(F402="","",
IF(INDIRECT(VLOOKUP(B402,B$14:C$44,2,FALSE)&amp;(9*A402+10))="","",
INDIRECT(VLOOKUP(B402,B$14:C$44,2,FALSE)&amp;(9*A402+10))))</f>
        <v/>
      </c>
      <c r="J402" s="43" t="str" cm="1">
        <f t="array" aca="1" ref="J402" ca="1">IF(F402="","",
IF(INDIRECT(VLOOKUP(B402,B$14:C$44,2,FALSE)&amp;(9*A402+11))="","",
INDIRECT(VLOOKUP(B402,B$14:C$44,2,FALSE)&amp;(9*A402+11))))</f>
        <v/>
      </c>
      <c r="K402" s="46" t="str" cm="1">
        <f t="array" aca="1" ref="K402" ca="1">IF(F402="","",
IF(AND(OR(F402="土",F402="日"),J402="●"),"指定",
IF(INDIRECT(VLOOKUP(B402,B$14:C$44,2,FALSE)&amp;(9*A402+12))="","",
INDIRECT(VLOOKUP(B402,B$14:C$44,2,FALSE)&amp;(9*A402+12)))))</f>
        <v/>
      </c>
      <c r="L402" s="42" t="str">
        <f t="shared" ca="1" si="116"/>
        <v/>
      </c>
      <c r="M402" s="60" t="str">
        <f t="shared" ca="1" si="117"/>
        <v/>
      </c>
      <c r="N402" s="1" t="str">
        <f t="shared" ca="1" si="114"/>
        <v/>
      </c>
      <c r="O402" s="1" t="str">
        <f t="shared" ca="1" si="115"/>
        <v/>
      </c>
    </row>
    <row r="403" spans="1:15" x14ac:dyDescent="0.4">
      <c r="A403" s="1">
        <f t="shared" si="118"/>
        <v>13</v>
      </c>
      <c r="B403" s="1">
        <f t="shared" si="119"/>
        <v>18</v>
      </c>
      <c r="E403" s="39" t="str" cm="1">
        <f t="array" aca="1" ref="E403" ca="1">IF(INDIRECT(VLOOKUP(B403,B$14:C$44,2,FALSE)&amp;(9*A403+6))="","",
INDIRECT(VLOOKUP(B403,B$14:C$44,2,FALSE)&amp;(9*A403+6)))</f>
        <v/>
      </c>
      <c r="F403" s="39" t="str">
        <f t="shared" ca="1" si="113"/>
        <v/>
      </c>
      <c r="G403" s="48" t="str" cm="1">
        <f t="array" aca="1" ref="G403" ca="1">IF(F403="","",
IF(INDIRECT(VLOOKUP(B403,B$14:C$44,2,FALSE)&amp;(9*A403+8))="","",
INDIRECT(VLOOKUP(B403,B$14:C$44,2,FALSE)&amp;(9*A403+8))))</f>
        <v/>
      </c>
      <c r="H403" s="48" t="str" cm="1">
        <f t="array" aca="1" ref="H403" ca="1">IF(F403="","",
IF(INDIRECT(VLOOKUP(B403,B$14:C$44,2,FALSE)&amp;(9*A403+9))="","",
INDIRECT(VLOOKUP(B403,B$14:C$44,2,FALSE)&amp;(9*A403+9))))</f>
        <v/>
      </c>
      <c r="I403" s="43" t="str" cm="1">
        <f t="array" aca="1" ref="I403" ca="1">IF(F403="","",
IF(INDIRECT(VLOOKUP(B403,B$14:C$44,2,FALSE)&amp;(9*A403+10))="","",
INDIRECT(VLOOKUP(B403,B$14:C$44,2,FALSE)&amp;(9*A403+10))))</f>
        <v/>
      </c>
      <c r="J403" s="43" t="str" cm="1">
        <f t="array" aca="1" ref="J403" ca="1">IF(F403="","",
IF(INDIRECT(VLOOKUP(B403,B$14:C$44,2,FALSE)&amp;(9*A403+11))="","",
INDIRECT(VLOOKUP(B403,B$14:C$44,2,FALSE)&amp;(9*A403+11))))</f>
        <v/>
      </c>
      <c r="K403" s="46" t="str" cm="1">
        <f t="array" aca="1" ref="K403" ca="1">IF(F403="","",
IF(AND(OR(F403="土",F403="日"),J403="●"),"指定",
IF(INDIRECT(VLOOKUP(B403,B$14:C$44,2,FALSE)&amp;(9*A403+12))="","",
INDIRECT(VLOOKUP(B403,B$14:C$44,2,FALSE)&amp;(9*A403+12)))))</f>
        <v/>
      </c>
      <c r="L403" s="42" t="str">
        <f t="shared" ca="1" si="116"/>
        <v/>
      </c>
      <c r="M403" s="60" t="str">
        <f t="shared" ca="1" si="117"/>
        <v/>
      </c>
      <c r="N403" s="1" t="str">
        <f t="shared" ca="1" si="114"/>
        <v/>
      </c>
      <c r="O403" s="1" t="str">
        <f t="shared" ca="1" si="115"/>
        <v/>
      </c>
    </row>
    <row r="404" spans="1:15" x14ac:dyDescent="0.4">
      <c r="A404" s="1">
        <f t="shared" si="118"/>
        <v>13</v>
      </c>
      <c r="B404" s="1">
        <f t="shared" si="119"/>
        <v>19</v>
      </c>
      <c r="E404" s="39" t="str" cm="1">
        <f t="array" aca="1" ref="E404" ca="1">IF(INDIRECT(VLOOKUP(B404,B$14:C$44,2,FALSE)&amp;(9*A404+6))="","",
INDIRECT(VLOOKUP(B404,B$14:C$44,2,FALSE)&amp;(9*A404+6)))</f>
        <v/>
      </c>
      <c r="F404" s="39" t="str">
        <f t="shared" ca="1" si="113"/>
        <v/>
      </c>
      <c r="G404" s="48" t="str" cm="1">
        <f t="array" aca="1" ref="G404" ca="1">IF(F404="","",
IF(INDIRECT(VLOOKUP(B404,B$14:C$44,2,FALSE)&amp;(9*A404+8))="","",
INDIRECT(VLOOKUP(B404,B$14:C$44,2,FALSE)&amp;(9*A404+8))))</f>
        <v/>
      </c>
      <c r="H404" s="48" t="str" cm="1">
        <f t="array" aca="1" ref="H404" ca="1">IF(F404="","",
IF(INDIRECT(VLOOKUP(B404,B$14:C$44,2,FALSE)&amp;(9*A404+9))="","",
INDIRECT(VLOOKUP(B404,B$14:C$44,2,FALSE)&amp;(9*A404+9))))</f>
        <v/>
      </c>
      <c r="I404" s="43" t="str" cm="1">
        <f t="array" aca="1" ref="I404" ca="1">IF(F404="","",
IF(INDIRECT(VLOOKUP(B404,B$14:C$44,2,FALSE)&amp;(9*A404+10))="","",
INDIRECT(VLOOKUP(B404,B$14:C$44,2,FALSE)&amp;(9*A404+10))))</f>
        <v/>
      </c>
      <c r="J404" s="43" t="str" cm="1">
        <f t="array" aca="1" ref="J404" ca="1">IF(F404="","",
IF(INDIRECT(VLOOKUP(B404,B$14:C$44,2,FALSE)&amp;(9*A404+11))="","",
INDIRECT(VLOOKUP(B404,B$14:C$44,2,FALSE)&amp;(9*A404+11))))</f>
        <v/>
      </c>
      <c r="K404" s="46" t="str" cm="1">
        <f t="array" aca="1" ref="K404" ca="1">IF(F404="","",
IF(AND(OR(F404="土",F404="日"),J404="●"),"指定",
IF(INDIRECT(VLOOKUP(B404,B$14:C$44,2,FALSE)&amp;(9*A404+12))="","",
INDIRECT(VLOOKUP(B404,B$14:C$44,2,FALSE)&amp;(9*A404+12)))))</f>
        <v/>
      </c>
      <c r="L404" s="42" t="str">
        <f t="shared" ca="1" si="116"/>
        <v/>
      </c>
      <c r="M404" s="60" t="str">
        <f t="shared" ca="1" si="117"/>
        <v/>
      </c>
      <c r="N404" s="1" t="str">
        <f t="shared" ca="1" si="114"/>
        <v/>
      </c>
      <c r="O404" s="1" t="str">
        <f t="shared" ca="1" si="115"/>
        <v/>
      </c>
    </row>
    <row r="405" spans="1:15" x14ac:dyDescent="0.4">
      <c r="A405" s="1">
        <f t="shared" si="118"/>
        <v>13</v>
      </c>
      <c r="B405" s="1">
        <f t="shared" si="119"/>
        <v>20</v>
      </c>
      <c r="E405" s="39" t="str" cm="1">
        <f t="array" aca="1" ref="E405" ca="1">IF(INDIRECT(VLOOKUP(B405,B$14:C$44,2,FALSE)&amp;(9*A405+6))="","",
INDIRECT(VLOOKUP(B405,B$14:C$44,2,FALSE)&amp;(9*A405+6)))</f>
        <v/>
      </c>
      <c r="F405" s="39" t="str">
        <f t="shared" ca="1" si="113"/>
        <v/>
      </c>
      <c r="G405" s="48" t="str" cm="1">
        <f t="array" aca="1" ref="G405" ca="1">IF(F405="","",
IF(INDIRECT(VLOOKUP(B405,B$14:C$44,2,FALSE)&amp;(9*A405+8))="","",
INDIRECT(VLOOKUP(B405,B$14:C$44,2,FALSE)&amp;(9*A405+8))))</f>
        <v/>
      </c>
      <c r="H405" s="48" t="str" cm="1">
        <f t="array" aca="1" ref="H405" ca="1">IF(F405="","",
IF(INDIRECT(VLOOKUP(B405,B$14:C$44,2,FALSE)&amp;(9*A405+9))="","",
INDIRECT(VLOOKUP(B405,B$14:C$44,2,FALSE)&amp;(9*A405+9))))</f>
        <v/>
      </c>
      <c r="I405" s="43" t="str" cm="1">
        <f t="array" aca="1" ref="I405" ca="1">IF(F405="","",
IF(INDIRECT(VLOOKUP(B405,B$14:C$44,2,FALSE)&amp;(9*A405+10))="","",
INDIRECT(VLOOKUP(B405,B$14:C$44,2,FALSE)&amp;(9*A405+10))))</f>
        <v/>
      </c>
      <c r="J405" s="43" t="str" cm="1">
        <f t="array" aca="1" ref="J405" ca="1">IF(F405="","",
IF(INDIRECT(VLOOKUP(B405,B$14:C$44,2,FALSE)&amp;(9*A405+11))="","",
INDIRECT(VLOOKUP(B405,B$14:C$44,2,FALSE)&amp;(9*A405+11))))</f>
        <v/>
      </c>
      <c r="K405" s="46" t="str" cm="1">
        <f t="array" aca="1" ref="K405" ca="1">IF(F405="","",
IF(AND(OR(F405="土",F405="日"),J405="●"),"指定",
IF(INDIRECT(VLOOKUP(B405,B$14:C$44,2,FALSE)&amp;(9*A405+12))="","",
INDIRECT(VLOOKUP(B405,B$14:C$44,2,FALSE)&amp;(9*A405+12)))))</f>
        <v/>
      </c>
      <c r="L405" s="42" t="str">
        <f t="shared" ca="1" si="116"/>
        <v/>
      </c>
      <c r="M405" s="60" t="str">
        <f t="shared" ca="1" si="117"/>
        <v/>
      </c>
      <c r="N405" s="1" t="str">
        <f t="shared" ca="1" si="114"/>
        <v/>
      </c>
      <c r="O405" s="1" t="str">
        <f t="shared" ca="1" si="115"/>
        <v/>
      </c>
    </row>
    <row r="406" spans="1:15" x14ac:dyDescent="0.4">
      <c r="A406" s="1">
        <f t="shared" si="118"/>
        <v>13</v>
      </c>
      <c r="B406" s="1">
        <f t="shared" si="119"/>
        <v>21</v>
      </c>
      <c r="E406" s="39" t="str" cm="1">
        <f t="array" aca="1" ref="E406" ca="1">IF(INDIRECT(VLOOKUP(B406,B$14:C$44,2,FALSE)&amp;(9*A406+6))="","",
INDIRECT(VLOOKUP(B406,B$14:C$44,2,FALSE)&amp;(9*A406+6)))</f>
        <v/>
      </c>
      <c r="F406" s="39" t="str">
        <f t="shared" ca="1" si="113"/>
        <v/>
      </c>
      <c r="G406" s="48" t="str" cm="1">
        <f t="array" aca="1" ref="G406" ca="1">IF(F406="","",
IF(INDIRECT(VLOOKUP(B406,B$14:C$44,2,FALSE)&amp;(9*A406+8))="","",
INDIRECT(VLOOKUP(B406,B$14:C$44,2,FALSE)&amp;(9*A406+8))))</f>
        <v/>
      </c>
      <c r="H406" s="48" t="str" cm="1">
        <f t="array" aca="1" ref="H406" ca="1">IF(F406="","",
IF(INDIRECT(VLOOKUP(B406,B$14:C$44,2,FALSE)&amp;(9*A406+9))="","",
INDIRECT(VLOOKUP(B406,B$14:C$44,2,FALSE)&amp;(9*A406+9))))</f>
        <v/>
      </c>
      <c r="I406" s="43" t="str" cm="1">
        <f t="array" aca="1" ref="I406" ca="1">IF(F406="","",
IF(INDIRECT(VLOOKUP(B406,B$14:C$44,2,FALSE)&amp;(9*A406+10))="","",
INDIRECT(VLOOKUP(B406,B$14:C$44,2,FALSE)&amp;(9*A406+10))))</f>
        <v/>
      </c>
      <c r="J406" s="43" t="str" cm="1">
        <f t="array" aca="1" ref="J406" ca="1">IF(F406="","",
IF(INDIRECT(VLOOKUP(B406,B$14:C$44,2,FALSE)&amp;(9*A406+11))="","",
INDIRECT(VLOOKUP(B406,B$14:C$44,2,FALSE)&amp;(9*A406+11))))</f>
        <v/>
      </c>
      <c r="K406" s="46" t="str" cm="1">
        <f t="array" aca="1" ref="K406" ca="1">IF(F406="","",
IF(AND(OR(F406="土",F406="日"),J406="●"),"指定",
IF(INDIRECT(VLOOKUP(B406,B$14:C$44,2,FALSE)&amp;(9*A406+12))="","",
INDIRECT(VLOOKUP(B406,B$14:C$44,2,FALSE)&amp;(9*A406+12)))))</f>
        <v/>
      </c>
      <c r="L406" s="42" t="str">
        <f t="shared" ca="1" si="116"/>
        <v/>
      </c>
      <c r="M406" s="60" t="str">
        <f t="shared" ca="1" si="117"/>
        <v/>
      </c>
      <c r="N406" s="1" t="str">
        <f t="shared" ca="1" si="114"/>
        <v/>
      </c>
      <c r="O406" s="1" t="str">
        <f t="shared" ca="1" si="115"/>
        <v/>
      </c>
    </row>
    <row r="407" spans="1:15" x14ac:dyDescent="0.4">
      <c r="A407" s="1">
        <f t="shared" si="118"/>
        <v>13</v>
      </c>
      <c r="B407" s="1">
        <f t="shared" si="119"/>
        <v>22</v>
      </c>
      <c r="E407" s="39" t="str" cm="1">
        <f t="array" aca="1" ref="E407" ca="1">IF(INDIRECT(VLOOKUP(B407,B$14:C$44,2,FALSE)&amp;(9*A407+6))="","",
INDIRECT(VLOOKUP(B407,B$14:C$44,2,FALSE)&amp;(9*A407+6)))</f>
        <v/>
      </c>
      <c r="F407" s="39" t="str">
        <f t="shared" ca="1" si="113"/>
        <v/>
      </c>
      <c r="G407" s="48" t="str" cm="1">
        <f t="array" aca="1" ref="G407" ca="1">IF(F407="","",
IF(INDIRECT(VLOOKUP(B407,B$14:C$44,2,FALSE)&amp;(9*A407+8))="","",
INDIRECT(VLOOKUP(B407,B$14:C$44,2,FALSE)&amp;(9*A407+8))))</f>
        <v/>
      </c>
      <c r="H407" s="48" t="str" cm="1">
        <f t="array" aca="1" ref="H407" ca="1">IF(F407="","",
IF(INDIRECT(VLOOKUP(B407,B$14:C$44,2,FALSE)&amp;(9*A407+9))="","",
INDIRECT(VLOOKUP(B407,B$14:C$44,2,FALSE)&amp;(9*A407+9))))</f>
        <v/>
      </c>
      <c r="I407" s="43" t="str" cm="1">
        <f t="array" aca="1" ref="I407" ca="1">IF(F407="","",
IF(INDIRECT(VLOOKUP(B407,B$14:C$44,2,FALSE)&amp;(9*A407+10))="","",
INDIRECT(VLOOKUP(B407,B$14:C$44,2,FALSE)&amp;(9*A407+10))))</f>
        <v/>
      </c>
      <c r="J407" s="43" t="str" cm="1">
        <f t="array" aca="1" ref="J407" ca="1">IF(F407="","",
IF(INDIRECT(VLOOKUP(B407,B$14:C$44,2,FALSE)&amp;(9*A407+11))="","",
INDIRECT(VLOOKUP(B407,B$14:C$44,2,FALSE)&amp;(9*A407+11))))</f>
        <v/>
      </c>
      <c r="K407" s="46" t="str" cm="1">
        <f t="array" aca="1" ref="K407" ca="1">IF(F407="","",
IF(AND(OR(F407="土",F407="日"),J407="●"),"指定",
IF(INDIRECT(VLOOKUP(B407,B$14:C$44,2,FALSE)&amp;(9*A407+12))="","",
INDIRECT(VLOOKUP(B407,B$14:C$44,2,FALSE)&amp;(9*A407+12)))))</f>
        <v/>
      </c>
      <c r="L407" s="42" t="str">
        <f t="shared" ca="1" si="116"/>
        <v/>
      </c>
      <c r="M407" s="60" t="str">
        <f t="shared" ca="1" si="117"/>
        <v/>
      </c>
      <c r="N407" s="1" t="str">
        <f t="shared" ca="1" si="114"/>
        <v/>
      </c>
      <c r="O407" s="1" t="str">
        <f t="shared" ca="1" si="115"/>
        <v/>
      </c>
    </row>
    <row r="408" spans="1:15" x14ac:dyDescent="0.4">
      <c r="A408" s="1">
        <f t="shared" si="118"/>
        <v>13</v>
      </c>
      <c r="B408" s="1">
        <f t="shared" si="119"/>
        <v>23</v>
      </c>
      <c r="E408" s="39" t="str" cm="1">
        <f t="array" aca="1" ref="E408" ca="1">IF(INDIRECT(VLOOKUP(B408,B$14:C$44,2,FALSE)&amp;(9*A408+6))="","",
INDIRECT(VLOOKUP(B408,B$14:C$44,2,FALSE)&amp;(9*A408+6)))</f>
        <v/>
      </c>
      <c r="F408" s="39" t="str">
        <f t="shared" ca="1" si="113"/>
        <v/>
      </c>
      <c r="G408" s="48" t="str" cm="1">
        <f t="array" aca="1" ref="G408" ca="1">IF(F408="","",
IF(INDIRECT(VLOOKUP(B408,B$14:C$44,2,FALSE)&amp;(9*A408+8))="","",
INDIRECT(VLOOKUP(B408,B$14:C$44,2,FALSE)&amp;(9*A408+8))))</f>
        <v/>
      </c>
      <c r="H408" s="48" t="str" cm="1">
        <f t="array" aca="1" ref="H408" ca="1">IF(F408="","",
IF(INDIRECT(VLOOKUP(B408,B$14:C$44,2,FALSE)&amp;(9*A408+9))="","",
INDIRECT(VLOOKUP(B408,B$14:C$44,2,FALSE)&amp;(9*A408+9))))</f>
        <v/>
      </c>
      <c r="I408" s="43" t="str" cm="1">
        <f t="array" aca="1" ref="I408" ca="1">IF(F408="","",
IF(INDIRECT(VLOOKUP(B408,B$14:C$44,2,FALSE)&amp;(9*A408+10))="","",
INDIRECT(VLOOKUP(B408,B$14:C$44,2,FALSE)&amp;(9*A408+10))))</f>
        <v/>
      </c>
      <c r="J408" s="43" t="str" cm="1">
        <f t="array" aca="1" ref="J408" ca="1">IF(F408="","",
IF(INDIRECT(VLOOKUP(B408,B$14:C$44,2,FALSE)&amp;(9*A408+11))="","",
INDIRECT(VLOOKUP(B408,B$14:C$44,2,FALSE)&amp;(9*A408+11))))</f>
        <v/>
      </c>
      <c r="K408" s="46" t="str" cm="1">
        <f t="array" aca="1" ref="K408" ca="1">IF(F408="","",
IF(AND(OR(F408="土",F408="日"),J408="●"),"指定",
IF(INDIRECT(VLOOKUP(B408,B$14:C$44,2,FALSE)&amp;(9*A408+12))="","",
INDIRECT(VLOOKUP(B408,B$14:C$44,2,FALSE)&amp;(9*A408+12)))))</f>
        <v/>
      </c>
      <c r="L408" s="42" t="str">
        <f t="shared" ca="1" si="116"/>
        <v/>
      </c>
      <c r="M408" s="60" t="str">
        <f t="shared" ca="1" si="117"/>
        <v/>
      </c>
      <c r="N408" s="1" t="str">
        <f t="shared" ca="1" si="114"/>
        <v/>
      </c>
      <c r="O408" s="1" t="str">
        <f t="shared" ca="1" si="115"/>
        <v/>
      </c>
    </row>
    <row r="409" spans="1:15" x14ac:dyDescent="0.4">
      <c r="A409" s="1">
        <f t="shared" si="118"/>
        <v>13</v>
      </c>
      <c r="B409" s="1">
        <f t="shared" si="119"/>
        <v>24</v>
      </c>
      <c r="E409" s="39" t="str" cm="1">
        <f t="array" aca="1" ref="E409" ca="1">IF(INDIRECT(VLOOKUP(B409,B$14:C$44,2,FALSE)&amp;(9*A409+6))="","",
INDIRECT(VLOOKUP(B409,B$14:C$44,2,FALSE)&amp;(9*A409+6)))</f>
        <v/>
      </c>
      <c r="F409" s="39" t="str">
        <f t="shared" ca="1" si="113"/>
        <v/>
      </c>
      <c r="G409" s="48" t="str" cm="1">
        <f t="array" aca="1" ref="G409" ca="1">IF(F409="","",
IF(INDIRECT(VLOOKUP(B409,B$14:C$44,2,FALSE)&amp;(9*A409+8))="","",
INDIRECT(VLOOKUP(B409,B$14:C$44,2,FALSE)&amp;(9*A409+8))))</f>
        <v/>
      </c>
      <c r="H409" s="48" t="str" cm="1">
        <f t="array" aca="1" ref="H409" ca="1">IF(F409="","",
IF(INDIRECT(VLOOKUP(B409,B$14:C$44,2,FALSE)&amp;(9*A409+9))="","",
INDIRECT(VLOOKUP(B409,B$14:C$44,2,FALSE)&amp;(9*A409+9))))</f>
        <v/>
      </c>
      <c r="I409" s="43" t="str" cm="1">
        <f t="array" aca="1" ref="I409" ca="1">IF(F409="","",
IF(INDIRECT(VLOOKUP(B409,B$14:C$44,2,FALSE)&amp;(9*A409+10))="","",
INDIRECT(VLOOKUP(B409,B$14:C$44,2,FALSE)&amp;(9*A409+10))))</f>
        <v/>
      </c>
      <c r="J409" s="43" t="str" cm="1">
        <f t="array" aca="1" ref="J409" ca="1">IF(F409="","",
IF(INDIRECT(VLOOKUP(B409,B$14:C$44,2,FALSE)&amp;(9*A409+11))="","",
INDIRECT(VLOOKUP(B409,B$14:C$44,2,FALSE)&amp;(9*A409+11))))</f>
        <v/>
      </c>
      <c r="K409" s="46" t="str" cm="1">
        <f t="array" aca="1" ref="K409" ca="1">IF(F409="","",
IF(AND(OR(F409="土",F409="日"),J409="●"),"指定",
IF(INDIRECT(VLOOKUP(B409,B$14:C$44,2,FALSE)&amp;(9*A409+12))="","",
INDIRECT(VLOOKUP(B409,B$14:C$44,2,FALSE)&amp;(9*A409+12)))))</f>
        <v/>
      </c>
      <c r="L409" s="42" t="str">
        <f t="shared" ca="1" si="116"/>
        <v/>
      </c>
      <c r="M409" s="60" t="str">
        <f t="shared" ca="1" si="117"/>
        <v/>
      </c>
      <c r="N409" s="1" t="str">
        <f t="shared" ca="1" si="114"/>
        <v/>
      </c>
      <c r="O409" s="1" t="str">
        <f t="shared" ca="1" si="115"/>
        <v/>
      </c>
    </row>
    <row r="410" spans="1:15" x14ac:dyDescent="0.4">
      <c r="A410" s="1">
        <f t="shared" si="118"/>
        <v>13</v>
      </c>
      <c r="B410" s="1">
        <f t="shared" si="119"/>
        <v>25</v>
      </c>
      <c r="E410" s="39" t="str" cm="1">
        <f t="array" aca="1" ref="E410" ca="1">IF(INDIRECT(VLOOKUP(B410,B$14:C$44,2,FALSE)&amp;(9*A410+6))="","",
INDIRECT(VLOOKUP(B410,B$14:C$44,2,FALSE)&amp;(9*A410+6)))</f>
        <v/>
      </c>
      <c r="F410" s="39" t="str">
        <f t="shared" ca="1" si="113"/>
        <v/>
      </c>
      <c r="G410" s="48" t="str" cm="1">
        <f t="array" aca="1" ref="G410" ca="1">IF(F410="","",
IF(INDIRECT(VLOOKUP(B410,B$14:C$44,2,FALSE)&amp;(9*A410+8))="","",
INDIRECT(VLOOKUP(B410,B$14:C$44,2,FALSE)&amp;(9*A410+8))))</f>
        <v/>
      </c>
      <c r="H410" s="48" t="str" cm="1">
        <f t="array" aca="1" ref="H410" ca="1">IF(F410="","",
IF(INDIRECT(VLOOKUP(B410,B$14:C$44,2,FALSE)&amp;(9*A410+9))="","",
INDIRECT(VLOOKUP(B410,B$14:C$44,2,FALSE)&amp;(9*A410+9))))</f>
        <v/>
      </c>
      <c r="I410" s="43" t="str" cm="1">
        <f t="array" aca="1" ref="I410" ca="1">IF(F410="","",
IF(INDIRECT(VLOOKUP(B410,B$14:C$44,2,FALSE)&amp;(9*A410+10))="","",
INDIRECT(VLOOKUP(B410,B$14:C$44,2,FALSE)&amp;(9*A410+10))))</f>
        <v/>
      </c>
      <c r="J410" s="43" t="str" cm="1">
        <f t="array" aca="1" ref="J410" ca="1">IF(F410="","",
IF(INDIRECT(VLOOKUP(B410,B$14:C$44,2,FALSE)&amp;(9*A410+11))="","",
INDIRECT(VLOOKUP(B410,B$14:C$44,2,FALSE)&amp;(9*A410+11))))</f>
        <v/>
      </c>
      <c r="K410" s="46" t="str" cm="1">
        <f t="array" aca="1" ref="K410" ca="1">IF(F410="","",
IF(AND(OR(F410="土",F410="日"),J410="●"),"指定",
IF(INDIRECT(VLOOKUP(B410,B$14:C$44,2,FALSE)&amp;(9*A410+12))="","",
INDIRECT(VLOOKUP(B410,B$14:C$44,2,FALSE)&amp;(9*A410+12)))))</f>
        <v/>
      </c>
      <c r="L410" s="42" t="str">
        <f t="shared" ca="1" si="116"/>
        <v/>
      </c>
      <c r="M410" s="60" t="str">
        <f t="shared" ca="1" si="117"/>
        <v/>
      </c>
      <c r="N410" s="1" t="str">
        <f t="shared" ca="1" si="114"/>
        <v/>
      </c>
      <c r="O410" s="1" t="str">
        <f t="shared" ca="1" si="115"/>
        <v/>
      </c>
    </row>
    <row r="411" spans="1:15" x14ac:dyDescent="0.4">
      <c r="A411" s="1">
        <f t="shared" si="118"/>
        <v>13</v>
      </c>
      <c r="B411" s="1">
        <f t="shared" si="119"/>
        <v>26</v>
      </c>
      <c r="E411" s="39" t="str" cm="1">
        <f t="array" aca="1" ref="E411" ca="1">IF(INDIRECT(VLOOKUP(B411,B$14:C$44,2,FALSE)&amp;(9*A411+6))="","",
INDIRECT(VLOOKUP(B411,B$14:C$44,2,FALSE)&amp;(9*A411+6)))</f>
        <v/>
      </c>
      <c r="F411" s="39" t="str">
        <f t="shared" ca="1" si="113"/>
        <v/>
      </c>
      <c r="G411" s="48" t="str" cm="1">
        <f t="array" aca="1" ref="G411" ca="1">IF(F411="","",
IF(INDIRECT(VLOOKUP(B411,B$14:C$44,2,FALSE)&amp;(9*A411+8))="","",
INDIRECT(VLOOKUP(B411,B$14:C$44,2,FALSE)&amp;(9*A411+8))))</f>
        <v/>
      </c>
      <c r="H411" s="48" t="str" cm="1">
        <f t="array" aca="1" ref="H411" ca="1">IF(F411="","",
IF(INDIRECT(VLOOKUP(B411,B$14:C$44,2,FALSE)&amp;(9*A411+9))="","",
INDIRECT(VLOOKUP(B411,B$14:C$44,2,FALSE)&amp;(9*A411+9))))</f>
        <v/>
      </c>
      <c r="I411" s="43" t="str" cm="1">
        <f t="array" aca="1" ref="I411" ca="1">IF(F411="","",
IF(INDIRECT(VLOOKUP(B411,B$14:C$44,2,FALSE)&amp;(9*A411+10))="","",
INDIRECT(VLOOKUP(B411,B$14:C$44,2,FALSE)&amp;(9*A411+10))))</f>
        <v/>
      </c>
      <c r="J411" s="43" t="str" cm="1">
        <f t="array" aca="1" ref="J411" ca="1">IF(F411="","",
IF(INDIRECT(VLOOKUP(B411,B$14:C$44,2,FALSE)&amp;(9*A411+11))="","",
INDIRECT(VLOOKUP(B411,B$14:C$44,2,FALSE)&amp;(9*A411+11))))</f>
        <v/>
      </c>
      <c r="K411" s="46" t="str" cm="1">
        <f t="array" aca="1" ref="K411" ca="1">IF(F411="","",
IF(AND(OR(F411="土",F411="日"),J411="●"),"指定",
IF(INDIRECT(VLOOKUP(B411,B$14:C$44,2,FALSE)&amp;(9*A411+12))="","",
INDIRECT(VLOOKUP(B411,B$14:C$44,2,FALSE)&amp;(9*A411+12)))))</f>
        <v/>
      </c>
      <c r="L411" s="42" t="str">
        <f t="shared" ca="1" si="116"/>
        <v/>
      </c>
      <c r="M411" s="60" t="str">
        <f t="shared" ca="1" si="117"/>
        <v/>
      </c>
      <c r="N411" s="1" t="str">
        <f t="shared" ca="1" si="114"/>
        <v/>
      </c>
      <c r="O411" s="1" t="str">
        <f t="shared" ca="1" si="115"/>
        <v/>
      </c>
    </row>
    <row r="412" spans="1:15" x14ac:dyDescent="0.4">
      <c r="A412" s="1">
        <f t="shared" si="118"/>
        <v>13</v>
      </c>
      <c r="B412" s="1">
        <f t="shared" si="119"/>
        <v>27</v>
      </c>
      <c r="E412" s="39" t="str" cm="1">
        <f t="array" aca="1" ref="E412" ca="1">IF(INDIRECT(VLOOKUP(B412,B$14:C$44,2,FALSE)&amp;(9*A412+6))="","",
INDIRECT(VLOOKUP(B412,B$14:C$44,2,FALSE)&amp;(9*A412+6)))</f>
        <v/>
      </c>
      <c r="F412" s="39" t="str">
        <f t="shared" ca="1" si="113"/>
        <v/>
      </c>
      <c r="G412" s="48" t="str" cm="1">
        <f t="array" aca="1" ref="G412" ca="1">IF(F412="","",
IF(INDIRECT(VLOOKUP(B412,B$14:C$44,2,FALSE)&amp;(9*A412+8))="","",
INDIRECT(VLOOKUP(B412,B$14:C$44,2,FALSE)&amp;(9*A412+8))))</f>
        <v/>
      </c>
      <c r="H412" s="48" t="str" cm="1">
        <f t="array" aca="1" ref="H412" ca="1">IF(F412="","",
IF(INDIRECT(VLOOKUP(B412,B$14:C$44,2,FALSE)&amp;(9*A412+9))="","",
INDIRECT(VLOOKUP(B412,B$14:C$44,2,FALSE)&amp;(9*A412+9))))</f>
        <v/>
      </c>
      <c r="I412" s="43" t="str" cm="1">
        <f t="array" aca="1" ref="I412" ca="1">IF(F412="","",
IF(INDIRECT(VLOOKUP(B412,B$14:C$44,2,FALSE)&amp;(9*A412+10))="","",
INDIRECT(VLOOKUP(B412,B$14:C$44,2,FALSE)&amp;(9*A412+10))))</f>
        <v/>
      </c>
      <c r="J412" s="43" t="str" cm="1">
        <f t="array" aca="1" ref="J412" ca="1">IF(F412="","",
IF(INDIRECT(VLOOKUP(B412,B$14:C$44,2,FALSE)&amp;(9*A412+11))="","",
INDIRECT(VLOOKUP(B412,B$14:C$44,2,FALSE)&amp;(9*A412+11))))</f>
        <v/>
      </c>
      <c r="K412" s="46" t="str" cm="1">
        <f t="array" aca="1" ref="K412" ca="1">IF(F412="","",
IF(AND(OR(F412="土",F412="日"),J412="●"),"指定",
IF(INDIRECT(VLOOKUP(B412,B$14:C$44,2,FALSE)&amp;(9*A412+12))="","",
INDIRECT(VLOOKUP(B412,B$14:C$44,2,FALSE)&amp;(9*A412+12)))))</f>
        <v/>
      </c>
      <c r="L412" s="42" t="str">
        <f t="shared" ca="1" si="116"/>
        <v/>
      </c>
      <c r="M412" s="60" t="str">
        <f t="shared" ca="1" si="117"/>
        <v/>
      </c>
      <c r="N412" s="1" t="str">
        <f t="shared" ca="1" si="114"/>
        <v/>
      </c>
      <c r="O412" s="1" t="str">
        <f t="shared" ca="1" si="115"/>
        <v/>
      </c>
    </row>
    <row r="413" spans="1:15" x14ac:dyDescent="0.4">
      <c r="A413" s="1">
        <f t="shared" si="118"/>
        <v>13</v>
      </c>
      <c r="B413" s="1">
        <f t="shared" si="119"/>
        <v>28</v>
      </c>
      <c r="E413" s="39" t="str" cm="1">
        <f t="array" aca="1" ref="E413" ca="1">IF(INDIRECT(VLOOKUP(B413,B$14:C$44,2,FALSE)&amp;(9*A413+6))="","",
INDIRECT(VLOOKUP(B413,B$14:C$44,2,FALSE)&amp;(9*A413+6)))</f>
        <v/>
      </c>
      <c r="F413" s="39" t="str">
        <f t="shared" ca="1" si="113"/>
        <v/>
      </c>
      <c r="G413" s="48" t="str" cm="1">
        <f t="array" aca="1" ref="G413" ca="1">IF(F413="","",
IF(INDIRECT(VLOOKUP(B413,B$14:C$44,2,FALSE)&amp;(9*A413+8))="","",
INDIRECT(VLOOKUP(B413,B$14:C$44,2,FALSE)&amp;(9*A413+8))))</f>
        <v/>
      </c>
      <c r="H413" s="48" t="str" cm="1">
        <f t="array" aca="1" ref="H413" ca="1">IF(F413="","",
IF(INDIRECT(VLOOKUP(B413,B$14:C$44,2,FALSE)&amp;(9*A413+9))="","",
INDIRECT(VLOOKUP(B413,B$14:C$44,2,FALSE)&amp;(9*A413+9))))</f>
        <v/>
      </c>
      <c r="I413" s="43" t="str" cm="1">
        <f t="array" aca="1" ref="I413" ca="1">IF(F413="","",
IF(INDIRECT(VLOOKUP(B413,B$14:C$44,2,FALSE)&amp;(9*A413+10))="","",
INDIRECT(VLOOKUP(B413,B$14:C$44,2,FALSE)&amp;(9*A413+10))))</f>
        <v/>
      </c>
      <c r="J413" s="43" t="str" cm="1">
        <f t="array" aca="1" ref="J413" ca="1">IF(F413="","",
IF(INDIRECT(VLOOKUP(B413,B$14:C$44,2,FALSE)&amp;(9*A413+11))="","",
INDIRECT(VLOOKUP(B413,B$14:C$44,2,FALSE)&amp;(9*A413+11))))</f>
        <v/>
      </c>
      <c r="K413" s="46" t="str" cm="1">
        <f t="array" aca="1" ref="K413" ca="1">IF(F413="","",
IF(AND(OR(F413="土",F413="日"),J413="●"),"指定",
IF(INDIRECT(VLOOKUP(B413,B$14:C$44,2,FALSE)&amp;(9*A413+12))="","",
INDIRECT(VLOOKUP(B413,B$14:C$44,2,FALSE)&amp;(9*A413+12)))))</f>
        <v/>
      </c>
      <c r="L413" s="42" t="str">
        <f t="shared" ca="1" si="116"/>
        <v/>
      </c>
      <c r="M413" s="60" t="str">
        <f t="shared" ca="1" si="117"/>
        <v/>
      </c>
      <c r="N413" s="1" t="str">
        <f t="shared" ca="1" si="114"/>
        <v/>
      </c>
      <c r="O413" s="1" t="str">
        <f t="shared" ca="1" si="115"/>
        <v/>
      </c>
    </row>
    <row r="414" spans="1:15" x14ac:dyDescent="0.4">
      <c r="A414" s="1">
        <f t="shared" si="118"/>
        <v>13</v>
      </c>
      <c r="B414" s="1">
        <f t="shared" si="119"/>
        <v>29</v>
      </c>
      <c r="E414" s="39" t="str" cm="1">
        <f t="array" aca="1" ref="E414" ca="1">IF(INDIRECT(VLOOKUP(B414,B$14:C$44,2,FALSE)&amp;(9*A414+6))="","",
INDIRECT(VLOOKUP(B414,B$14:C$44,2,FALSE)&amp;(9*A414+6)))</f>
        <v/>
      </c>
      <c r="F414" s="39" t="str">
        <f t="shared" ca="1" si="113"/>
        <v/>
      </c>
      <c r="G414" s="48" t="str" cm="1">
        <f t="array" aca="1" ref="G414" ca="1">IF(F414="","",
IF(INDIRECT(VLOOKUP(B414,B$14:C$44,2,FALSE)&amp;(9*A414+8))="","",
INDIRECT(VLOOKUP(B414,B$14:C$44,2,FALSE)&amp;(9*A414+8))))</f>
        <v/>
      </c>
      <c r="H414" s="48" t="str" cm="1">
        <f t="array" aca="1" ref="H414" ca="1">IF(F414="","",
IF(INDIRECT(VLOOKUP(B414,B$14:C$44,2,FALSE)&amp;(9*A414+9))="","",
INDIRECT(VLOOKUP(B414,B$14:C$44,2,FALSE)&amp;(9*A414+9))))</f>
        <v/>
      </c>
      <c r="I414" s="43" t="str" cm="1">
        <f t="array" aca="1" ref="I414" ca="1">IF(F414="","",
IF(INDIRECT(VLOOKUP(B414,B$14:C$44,2,FALSE)&amp;(9*A414+10))="","",
INDIRECT(VLOOKUP(B414,B$14:C$44,2,FALSE)&amp;(9*A414+10))))</f>
        <v/>
      </c>
      <c r="J414" s="43" t="str" cm="1">
        <f t="array" aca="1" ref="J414" ca="1">IF(F414="","",
IF(INDIRECT(VLOOKUP(B414,B$14:C$44,2,FALSE)&amp;(9*A414+11))="","",
INDIRECT(VLOOKUP(B414,B$14:C$44,2,FALSE)&amp;(9*A414+11))))</f>
        <v/>
      </c>
      <c r="K414" s="46" t="str" cm="1">
        <f t="array" aca="1" ref="K414" ca="1">IF(F414="","",
IF(AND(OR(F414="土",F414="日"),J414="●"),"指定",
IF(INDIRECT(VLOOKUP(B414,B$14:C$44,2,FALSE)&amp;(9*A414+12))="","",
INDIRECT(VLOOKUP(B414,B$14:C$44,2,FALSE)&amp;(9*A414+12)))))</f>
        <v/>
      </c>
      <c r="L414" s="42" t="str">
        <f t="shared" ca="1" si="116"/>
        <v/>
      </c>
      <c r="M414" s="60" t="str">
        <f t="shared" ca="1" si="117"/>
        <v/>
      </c>
      <c r="N414" s="1" t="str">
        <f t="shared" ca="1" si="114"/>
        <v/>
      </c>
      <c r="O414" s="1" t="str">
        <f t="shared" ca="1" si="115"/>
        <v/>
      </c>
    </row>
    <row r="415" spans="1:15" x14ac:dyDescent="0.4">
      <c r="A415" s="1">
        <f t="shared" si="118"/>
        <v>13</v>
      </c>
      <c r="B415" s="1">
        <f t="shared" si="119"/>
        <v>30</v>
      </c>
      <c r="E415" s="39" t="str" cm="1">
        <f t="array" aca="1" ref="E415" ca="1">IF(INDIRECT(VLOOKUP(B415,B$14:C$44,2,FALSE)&amp;(9*A415+6))="","",
INDIRECT(VLOOKUP(B415,B$14:C$44,2,FALSE)&amp;(9*A415+6)))</f>
        <v/>
      </c>
      <c r="F415" s="39" t="str">
        <f t="shared" ca="1" si="113"/>
        <v/>
      </c>
      <c r="G415" s="48" t="str" cm="1">
        <f t="array" aca="1" ref="G415" ca="1">IF(F415="","",
IF(INDIRECT(VLOOKUP(B415,B$14:C$44,2,FALSE)&amp;(9*A415+8))="","",
INDIRECT(VLOOKUP(B415,B$14:C$44,2,FALSE)&amp;(9*A415+8))))</f>
        <v/>
      </c>
      <c r="H415" s="48" t="str" cm="1">
        <f t="array" aca="1" ref="H415" ca="1">IF(F415="","",
IF(INDIRECT(VLOOKUP(B415,B$14:C$44,2,FALSE)&amp;(9*A415+9))="","",
INDIRECT(VLOOKUP(B415,B$14:C$44,2,FALSE)&amp;(9*A415+9))))</f>
        <v/>
      </c>
      <c r="I415" s="43" t="str" cm="1">
        <f t="array" aca="1" ref="I415" ca="1">IF(F415="","",
IF(INDIRECT(VLOOKUP(B415,B$14:C$44,2,FALSE)&amp;(9*A415+10))="","",
INDIRECT(VLOOKUP(B415,B$14:C$44,2,FALSE)&amp;(9*A415+10))))</f>
        <v/>
      </c>
      <c r="J415" s="43" t="str" cm="1">
        <f t="array" aca="1" ref="J415" ca="1">IF(F415="","",
IF(INDIRECT(VLOOKUP(B415,B$14:C$44,2,FALSE)&amp;(9*A415+11))="","",
INDIRECT(VLOOKUP(B415,B$14:C$44,2,FALSE)&amp;(9*A415+11))))</f>
        <v/>
      </c>
      <c r="K415" s="46" t="str" cm="1">
        <f t="array" aca="1" ref="K415" ca="1">IF(F415="","",
IF(AND(OR(F415="土",F415="日"),J415="●"),"指定",
IF(INDIRECT(VLOOKUP(B415,B$14:C$44,2,FALSE)&amp;(9*A415+12))="","",
INDIRECT(VLOOKUP(B415,B$14:C$44,2,FALSE)&amp;(9*A415+12)))))</f>
        <v/>
      </c>
      <c r="L415" s="42" t="str">
        <f t="shared" ca="1" si="116"/>
        <v/>
      </c>
      <c r="M415" s="60" t="str">
        <f t="shared" ca="1" si="117"/>
        <v/>
      </c>
      <c r="N415" s="1" t="str">
        <f t="shared" ca="1" si="114"/>
        <v/>
      </c>
      <c r="O415" s="1" t="str">
        <f t="shared" ca="1" si="115"/>
        <v/>
      </c>
    </row>
    <row r="416" spans="1:15" x14ac:dyDescent="0.4">
      <c r="A416" s="1">
        <f t="shared" si="118"/>
        <v>13</v>
      </c>
      <c r="B416" s="1">
        <f t="shared" si="119"/>
        <v>31</v>
      </c>
      <c r="E416" s="39" t="str" cm="1">
        <f t="array" aca="1" ref="E416" ca="1">IF(INDIRECT(VLOOKUP(B416,B$14:C$44,2,FALSE)&amp;(9*A416+6))="","",
INDIRECT(VLOOKUP(B416,B$14:C$44,2,FALSE)&amp;(9*A416+6)))</f>
        <v/>
      </c>
      <c r="F416" s="39" t="str">
        <f t="shared" ca="1" si="113"/>
        <v/>
      </c>
      <c r="G416" s="48" t="str" cm="1">
        <f t="array" aca="1" ref="G416" ca="1">IF(F416="","",
IF(INDIRECT(VLOOKUP(B416,B$14:C$44,2,FALSE)&amp;(9*A416+8))="","",
INDIRECT(VLOOKUP(B416,B$14:C$44,2,FALSE)&amp;(9*A416+8))))</f>
        <v/>
      </c>
      <c r="H416" s="48" t="str" cm="1">
        <f t="array" aca="1" ref="H416" ca="1">IF(F416="","",
IF(INDIRECT(VLOOKUP(B416,B$14:C$44,2,FALSE)&amp;(9*A416+9))="","",
INDIRECT(VLOOKUP(B416,B$14:C$44,2,FALSE)&amp;(9*A416+9))))</f>
        <v/>
      </c>
      <c r="I416" s="43" t="str" cm="1">
        <f t="array" aca="1" ref="I416" ca="1">IF(F416="","",
IF(INDIRECT(VLOOKUP(B416,B$14:C$44,2,FALSE)&amp;(9*A416+10))="","",
INDIRECT(VLOOKUP(B416,B$14:C$44,2,FALSE)&amp;(9*A416+10))))</f>
        <v/>
      </c>
      <c r="J416" s="43" t="str" cm="1">
        <f t="array" aca="1" ref="J416" ca="1">IF(F416="","",
IF(INDIRECT(VLOOKUP(B416,B$14:C$44,2,FALSE)&amp;(9*A416+11))="","",
INDIRECT(VLOOKUP(B416,B$14:C$44,2,FALSE)&amp;(9*A416+11))))</f>
        <v/>
      </c>
      <c r="K416" s="46" t="str" cm="1">
        <f t="array" aca="1" ref="K416" ca="1">IF(F416="","",
IF(AND(OR(F416="土",F416="日"),J416="●"),"指定",
IF(INDIRECT(VLOOKUP(B416,B$14:C$44,2,FALSE)&amp;(9*A416+12))="","",
INDIRECT(VLOOKUP(B416,B$14:C$44,2,FALSE)&amp;(9*A416+12)))))</f>
        <v/>
      </c>
      <c r="L416" s="42" t="str">
        <f t="shared" ca="1" si="116"/>
        <v/>
      </c>
      <c r="M416" s="60" t="str">
        <f t="shared" ca="1" si="117"/>
        <v/>
      </c>
      <c r="N416" s="1" t="str">
        <f t="shared" ca="1" si="114"/>
        <v/>
      </c>
      <c r="O416" s="1" t="str">
        <f t="shared" ca="1" si="115"/>
        <v/>
      </c>
    </row>
    <row r="417" spans="1:15" x14ac:dyDescent="0.4">
      <c r="A417" s="1">
        <f t="shared" si="118"/>
        <v>14</v>
      </c>
      <c r="B417" s="1">
        <f t="shared" si="119"/>
        <v>1</v>
      </c>
      <c r="E417" s="39" t="str" cm="1">
        <f t="array" aca="1" ref="E417" ca="1">IF(INDIRECT(VLOOKUP(B417,B$14:C$44,2,FALSE)&amp;(9*A417+6))="","",
INDIRECT(VLOOKUP(B417,B$14:C$44,2,FALSE)&amp;(9*A417+6)))</f>
        <v/>
      </c>
      <c r="F417" s="39" t="str">
        <f t="shared" ca="1" si="113"/>
        <v/>
      </c>
      <c r="G417" s="48" t="str" cm="1">
        <f t="array" aca="1" ref="G417" ca="1">IF(F417="","",
IF(INDIRECT(VLOOKUP(B417,B$14:C$44,2,FALSE)&amp;(9*A417+8))="","",
INDIRECT(VLOOKUP(B417,B$14:C$44,2,FALSE)&amp;(9*A417+8))))</f>
        <v/>
      </c>
      <c r="H417" s="48" t="str" cm="1">
        <f t="array" aca="1" ref="H417" ca="1">IF(F417="","",
IF(INDIRECT(VLOOKUP(B417,B$14:C$44,2,FALSE)&amp;(9*A417+9))="","",
INDIRECT(VLOOKUP(B417,B$14:C$44,2,FALSE)&amp;(9*A417+9))))</f>
        <v/>
      </c>
      <c r="I417" s="43" t="str" cm="1">
        <f t="array" aca="1" ref="I417" ca="1">IF(F417="","",
IF(INDIRECT(VLOOKUP(B417,B$14:C$44,2,FALSE)&amp;(9*A417+10))="","",
INDIRECT(VLOOKUP(B417,B$14:C$44,2,FALSE)&amp;(9*A417+10))))</f>
        <v/>
      </c>
      <c r="J417" s="43" t="str" cm="1">
        <f t="array" aca="1" ref="J417" ca="1">IF(F417="","",
IF(INDIRECT(VLOOKUP(B417,B$14:C$44,2,FALSE)&amp;(9*A417+11))="","",
INDIRECT(VLOOKUP(B417,B$14:C$44,2,FALSE)&amp;(9*A417+11))))</f>
        <v/>
      </c>
      <c r="K417" s="46" t="str" cm="1">
        <f t="array" aca="1" ref="K417" ca="1">IF(F417="","",
IF(AND(OR(F417="土",F417="日"),J417="●"),"指定",
IF(INDIRECT(VLOOKUP(B417,B$14:C$44,2,FALSE)&amp;(9*A417+12))="","",
INDIRECT(VLOOKUP(B417,B$14:C$44,2,FALSE)&amp;(9*A417+12)))))</f>
        <v/>
      </c>
      <c r="L417" s="42" t="str">
        <f t="shared" ca="1" si="116"/>
        <v/>
      </c>
      <c r="M417" s="60" t="str">
        <f t="shared" ca="1" si="117"/>
        <v/>
      </c>
      <c r="N417" s="1" t="str">
        <f t="shared" ca="1" si="114"/>
        <v/>
      </c>
      <c r="O417" s="1" t="str">
        <f t="shared" ca="1" si="115"/>
        <v/>
      </c>
    </row>
    <row r="418" spans="1:15" x14ac:dyDescent="0.4">
      <c r="A418" s="1">
        <f t="shared" si="118"/>
        <v>14</v>
      </c>
      <c r="B418" s="1">
        <f t="shared" si="119"/>
        <v>2</v>
      </c>
      <c r="E418" s="39" t="str" cm="1">
        <f t="array" aca="1" ref="E418" ca="1">IF(INDIRECT(VLOOKUP(B418,B$14:C$44,2,FALSE)&amp;(9*A418+6))="","",
INDIRECT(VLOOKUP(B418,B$14:C$44,2,FALSE)&amp;(9*A418+6)))</f>
        <v/>
      </c>
      <c r="F418" s="39" t="str">
        <f t="shared" ca="1" si="113"/>
        <v/>
      </c>
      <c r="G418" s="48" t="str" cm="1">
        <f t="array" aca="1" ref="G418" ca="1">IF(F418="","",
IF(INDIRECT(VLOOKUP(B418,B$14:C$44,2,FALSE)&amp;(9*A418+8))="","",
INDIRECT(VLOOKUP(B418,B$14:C$44,2,FALSE)&amp;(9*A418+8))))</f>
        <v/>
      </c>
      <c r="H418" s="48" t="str" cm="1">
        <f t="array" aca="1" ref="H418" ca="1">IF(F418="","",
IF(INDIRECT(VLOOKUP(B418,B$14:C$44,2,FALSE)&amp;(9*A418+9))="","",
INDIRECT(VLOOKUP(B418,B$14:C$44,2,FALSE)&amp;(9*A418+9))))</f>
        <v/>
      </c>
      <c r="I418" s="43" t="str" cm="1">
        <f t="array" aca="1" ref="I418" ca="1">IF(F418="","",
IF(INDIRECT(VLOOKUP(B418,B$14:C$44,2,FALSE)&amp;(9*A418+10))="","",
INDIRECT(VLOOKUP(B418,B$14:C$44,2,FALSE)&amp;(9*A418+10))))</f>
        <v/>
      </c>
      <c r="J418" s="43" t="str" cm="1">
        <f t="array" aca="1" ref="J418" ca="1">IF(F418="","",
IF(INDIRECT(VLOOKUP(B418,B$14:C$44,2,FALSE)&amp;(9*A418+11))="","",
INDIRECT(VLOOKUP(B418,B$14:C$44,2,FALSE)&amp;(9*A418+11))))</f>
        <v/>
      </c>
      <c r="K418" s="46" t="str" cm="1">
        <f t="array" aca="1" ref="K418" ca="1">IF(F418="","",
IF(AND(OR(F418="土",F418="日"),J418="●"),"指定",
IF(INDIRECT(VLOOKUP(B418,B$14:C$44,2,FALSE)&amp;(9*A418+12))="","",
INDIRECT(VLOOKUP(B418,B$14:C$44,2,FALSE)&amp;(9*A418+12)))))</f>
        <v/>
      </c>
      <c r="L418" s="42" t="str">
        <f t="shared" ca="1" si="116"/>
        <v/>
      </c>
      <c r="M418" s="60" t="str">
        <f t="shared" ca="1" si="117"/>
        <v/>
      </c>
      <c r="N418" s="1" t="str">
        <f t="shared" ca="1" si="114"/>
        <v/>
      </c>
      <c r="O418" s="1" t="str">
        <f t="shared" ca="1" si="115"/>
        <v/>
      </c>
    </row>
    <row r="419" spans="1:15" x14ac:dyDescent="0.4">
      <c r="A419" s="1">
        <f t="shared" si="118"/>
        <v>14</v>
      </c>
      <c r="B419" s="1">
        <f t="shared" si="119"/>
        <v>3</v>
      </c>
      <c r="E419" s="39" t="str" cm="1">
        <f t="array" aca="1" ref="E419" ca="1">IF(INDIRECT(VLOOKUP(B419,B$14:C$44,2,FALSE)&amp;(9*A419+6))="","",
INDIRECT(VLOOKUP(B419,B$14:C$44,2,FALSE)&amp;(9*A419+6)))</f>
        <v/>
      </c>
      <c r="F419" s="39" t="str">
        <f t="shared" ca="1" si="113"/>
        <v/>
      </c>
      <c r="G419" s="48" t="str" cm="1">
        <f t="array" aca="1" ref="G419" ca="1">IF(F419="","",
IF(INDIRECT(VLOOKUP(B419,B$14:C$44,2,FALSE)&amp;(9*A419+8))="","",
INDIRECT(VLOOKUP(B419,B$14:C$44,2,FALSE)&amp;(9*A419+8))))</f>
        <v/>
      </c>
      <c r="H419" s="48" t="str" cm="1">
        <f t="array" aca="1" ref="H419" ca="1">IF(F419="","",
IF(INDIRECT(VLOOKUP(B419,B$14:C$44,2,FALSE)&amp;(9*A419+9))="","",
INDIRECT(VLOOKUP(B419,B$14:C$44,2,FALSE)&amp;(9*A419+9))))</f>
        <v/>
      </c>
      <c r="I419" s="43" t="str" cm="1">
        <f t="array" aca="1" ref="I419" ca="1">IF(F419="","",
IF(INDIRECT(VLOOKUP(B419,B$14:C$44,2,FALSE)&amp;(9*A419+10))="","",
INDIRECT(VLOOKUP(B419,B$14:C$44,2,FALSE)&amp;(9*A419+10))))</f>
        <v/>
      </c>
      <c r="J419" s="43" t="str" cm="1">
        <f t="array" aca="1" ref="J419" ca="1">IF(F419="","",
IF(INDIRECT(VLOOKUP(B419,B$14:C$44,2,FALSE)&amp;(9*A419+11))="","",
INDIRECT(VLOOKUP(B419,B$14:C$44,2,FALSE)&amp;(9*A419+11))))</f>
        <v/>
      </c>
      <c r="K419" s="46" t="str" cm="1">
        <f t="array" aca="1" ref="K419" ca="1">IF(F419="","",
IF(AND(OR(F419="土",F419="日"),J419="●"),"指定",
IF(INDIRECT(VLOOKUP(B419,B$14:C$44,2,FALSE)&amp;(9*A419+12))="","",
INDIRECT(VLOOKUP(B419,B$14:C$44,2,FALSE)&amp;(9*A419+12)))))</f>
        <v/>
      </c>
      <c r="L419" s="42" t="str">
        <f t="shared" ca="1" si="116"/>
        <v/>
      </c>
      <c r="M419" s="60" t="str">
        <f t="shared" ca="1" si="117"/>
        <v/>
      </c>
      <c r="N419" s="1" t="str">
        <f t="shared" ca="1" si="114"/>
        <v/>
      </c>
      <c r="O419" s="1" t="str">
        <f t="shared" ca="1" si="115"/>
        <v/>
      </c>
    </row>
    <row r="420" spans="1:15" x14ac:dyDescent="0.4">
      <c r="A420" s="1">
        <f t="shared" si="118"/>
        <v>14</v>
      </c>
      <c r="B420" s="1">
        <f t="shared" si="119"/>
        <v>4</v>
      </c>
      <c r="E420" s="39" t="str" cm="1">
        <f t="array" aca="1" ref="E420" ca="1">IF(INDIRECT(VLOOKUP(B420,B$14:C$44,2,FALSE)&amp;(9*A420+6))="","",
INDIRECT(VLOOKUP(B420,B$14:C$44,2,FALSE)&amp;(9*A420+6)))</f>
        <v/>
      </c>
      <c r="F420" s="39" t="str">
        <f t="shared" ca="1" si="113"/>
        <v/>
      </c>
      <c r="G420" s="48" t="str" cm="1">
        <f t="array" aca="1" ref="G420" ca="1">IF(F420="","",
IF(INDIRECT(VLOOKUP(B420,B$14:C$44,2,FALSE)&amp;(9*A420+8))="","",
INDIRECT(VLOOKUP(B420,B$14:C$44,2,FALSE)&amp;(9*A420+8))))</f>
        <v/>
      </c>
      <c r="H420" s="48" t="str" cm="1">
        <f t="array" aca="1" ref="H420" ca="1">IF(F420="","",
IF(INDIRECT(VLOOKUP(B420,B$14:C$44,2,FALSE)&amp;(9*A420+9))="","",
INDIRECT(VLOOKUP(B420,B$14:C$44,2,FALSE)&amp;(9*A420+9))))</f>
        <v/>
      </c>
      <c r="I420" s="43" t="str" cm="1">
        <f t="array" aca="1" ref="I420" ca="1">IF(F420="","",
IF(INDIRECT(VLOOKUP(B420,B$14:C$44,2,FALSE)&amp;(9*A420+10))="","",
INDIRECT(VLOOKUP(B420,B$14:C$44,2,FALSE)&amp;(9*A420+10))))</f>
        <v/>
      </c>
      <c r="J420" s="43" t="str" cm="1">
        <f t="array" aca="1" ref="J420" ca="1">IF(F420="","",
IF(INDIRECT(VLOOKUP(B420,B$14:C$44,2,FALSE)&amp;(9*A420+11))="","",
INDIRECT(VLOOKUP(B420,B$14:C$44,2,FALSE)&amp;(9*A420+11))))</f>
        <v/>
      </c>
      <c r="K420" s="46" t="str" cm="1">
        <f t="array" aca="1" ref="K420" ca="1">IF(F420="","",
IF(AND(OR(F420="土",F420="日"),J420="●"),"指定",
IF(INDIRECT(VLOOKUP(B420,B$14:C$44,2,FALSE)&amp;(9*A420+12))="","",
INDIRECT(VLOOKUP(B420,B$14:C$44,2,FALSE)&amp;(9*A420+12)))))</f>
        <v/>
      </c>
      <c r="L420" s="42" t="str">
        <f t="shared" ca="1" si="116"/>
        <v/>
      </c>
      <c r="M420" s="60" t="str">
        <f t="shared" ca="1" si="117"/>
        <v/>
      </c>
      <c r="N420" s="1" t="str">
        <f t="shared" ca="1" si="114"/>
        <v/>
      </c>
      <c r="O420" s="1" t="str">
        <f t="shared" ca="1" si="115"/>
        <v/>
      </c>
    </row>
    <row r="421" spans="1:15" x14ac:dyDescent="0.4">
      <c r="A421" s="1">
        <f t="shared" si="118"/>
        <v>14</v>
      </c>
      <c r="B421" s="1">
        <f t="shared" si="119"/>
        <v>5</v>
      </c>
      <c r="E421" s="39" t="str" cm="1">
        <f t="array" aca="1" ref="E421" ca="1">IF(INDIRECT(VLOOKUP(B421,B$14:C$44,2,FALSE)&amp;(9*A421+6))="","",
INDIRECT(VLOOKUP(B421,B$14:C$44,2,FALSE)&amp;(9*A421+6)))</f>
        <v/>
      </c>
      <c r="F421" s="39" t="str">
        <f t="shared" ca="1" si="113"/>
        <v/>
      </c>
      <c r="G421" s="48" t="str" cm="1">
        <f t="array" aca="1" ref="G421" ca="1">IF(F421="","",
IF(INDIRECT(VLOOKUP(B421,B$14:C$44,2,FALSE)&amp;(9*A421+8))="","",
INDIRECT(VLOOKUP(B421,B$14:C$44,2,FALSE)&amp;(9*A421+8))))</f>
        <v/>
      </c>
      <c r="H421" s="48" t="str" cm="1">
        <f t="array" aca="1" ref="H421" ca="1">IF(F421="","",
IF(INDIRECT(VLOOKUP(B421,B$14:C$44,2,FALSE)&amp;(9*A421+9))="","",
INDIRECT(VLOOKUP(B421,B$14:C$44,2,FALSE)&amp;(9*A421+9))))</f>
        <v/>
      </c>
      <c r="I421" s="43" t="str" cm="1">
        <f t="array" aca="1" ref="I421" ca="1">IF(F421="","",
IF(INDIRECT(VLOOKUP(B421,B$14:C$44,2,FALSE)&amp;(9*A421+10))="","",
INDIRECT(VLOOKUP(B421,B$14:C$44,2,FALSE)&amp;(9*A421+10))))</f>
        <v/>
      </c>
      <c r="J421" s="43" t="str" cm="1">
        <f t="array" aca="1" ref="J421" ca="1">IF(F421="","",
IF(INDIRECT(VLOOKUP(B421,B$14:C$44,2,FALSE)&amp;(9*A421+11))="","",
INDIRECT(VLOOKUP(B421,B$14:C$44,2,FALSE)&amp;(9*A421+11))))</f>
        <v/>
      </c>
      <c r="K421" s="46" t="str" cm="1">
        <f t="array" aca="1" ref="K421" ca="1">IF(F421="","",
IF(AND(OR(F421="土",F421="日"),J421="●"),"指定",
IF(INDIRECT(VLOOKUP(B421,B$14:C$44,2,FALSE)&amp;(9*A421+12))="","",
INDIRECT(VLOOKUP(B421,B$14:C$44,2,FALSE)&amp;(9*A421+12)))))</f>
        <v/>
      </c>
      <c r="L421" s="42" t="str">
        <f t="shared" ca="1" si="116"/>
        <v/>
      </c>
      <c r="M421" s="60" t="str">
        <f t="shared" ca="1" si="117"/>
        <v/>
      </c>
      <c r="N421" s="1" t="str">
        <f t="shared" ca="1" si="114"/>
        <v/>
      </c>
      <c r="O421" s="1" t="str">
        <f t="shared" ca="1" si="115"/>
        <v/>
      </c>
    </row>
    <row r="422" spans="1:15" x14ac:dyDescent="0.4">
      <c r="A422" s="1">
        <f t="shared" si="118"/>
        <v>14</v>
      </c>
      <c r="B422" s="1">
        <f t="shared" si="119"/>
        <v>6</v>
      </c>
      <c r="E422" s="39" t="str" cm="1">
        <f t="array" aca="1" ref="E422" ca="1">IF(INDIRECT(VLOOKUP(B422,B$14:C$44,2,FALSE)&amp;(9*A422+6))="","",
INDIRECT(VLOOKUP(B422,B$14:C$44,2,FALSE)&amp;(9*A422+6)))</f>
        <v/>
      </c>
      <c r="F422" s="39" t="str">
        <f t="shared" ca="1" si="113"/>
        <v/>
      </c>
      <c r="G422" s="48" t="str" cm="1">
        <f t="array" aca="1" ref="G422" ca="1">IF(F422="","",
IF(INDIRECT(VLOOKUP(B422,B$14:C$44,2,FALSE)&amp;(9*A422+8))="","",
INDIRECT(VLOOKUP(B422,B$14:C$44,2,FALSE)&amp;(9*A422+8))))</f>
        <v/>
      </c>
      <c r="H422" s="48" t="str" cm="1">
        <f t="array" aca="1" ref="H422" ca="1">IF(F422="","",
IF(INDIRECT(VLOOKUP(B422,B$14:C$44,2,FALSE)&amp;(9*A422+9))="","",
INDIRECT(VLOOKUP(B422,B$14:C$44,2,FALSE)&amp;(9*A422+9))))</f>
        <v/>
      </c>
      <c r="I422" s="43" t="str" cm="1">
        <f t="array" aca="1" ref="I422" ca="1">IF(F422="","",
IF(INDIRECT(VLOOKUP(B422,B$14:C$44,2,FALSE)&amp;(9*A422+10))="","",
INDIRECT(VLOOKUP(B422,B$14:C$44,2,FALSE)&amp;(9*A422+10))))</f>
        <v/>
      </c>
      <c r="J422" s="43" t="str" cm="1">
        <f t="array" aca="1" ref="J422" ca="1">IF(F422="","",
IF(INDIRECT(VLOOKUP(B422,B$14:C$44,2,FALSE)&amp;(9*A422+11))="","",
INDIRECT(VLOOKUP(B422,B$14:C$44,2,FALSE)&amp;(9*A422+11))))</f>
        <v/>
      </c>
      <c r="K422" s="46" t="str" cm="1">
        <f t="array" aca="1" ref="K422" ca="1">IF(F422="","",
IF(AND(OR(F422="土",F422="日"),J422="●"),"指定",
IF(INDIRECT(VLOOKUP(B422,B$14:C$44,2,FALSE)&amp;(9*A422+12))="","",
INDIRECT(VLOOKUP(B422,B$14:C$44,2,FALSE)&amp;(9*A422+12)))))</f>
        <v/>
      </c>
      <c r="L422" s="42" t="str">
        <f t="shared" ca="1" si="116"/>
        <v/>
      </c>
      <c r="M422" s="60" t="str">
        <f t="shared" ca="1" si="117"/>
        <v/>
      </c>
      <c r="N422" s="1" t="str">
        <f t="shared" ca="1" si="114"/>
        <v/>
      </c>
      <c r="O422" s="1" t="str">
        <f t="shared" ca="1" si="115"/>
        <v/>
      </c>
    </row>
    <row r="423" spans="1:15" x14ac:dyDescent="0.4">
      <c r="A423" s="1">
        <f t="shared" si="118"/>
        <v>14</v>
      </c>
      <c r="B423" s="1">
        <f t="shared" si="119"/>
        <v>7</v>
      </c>
      <c r="E423" s="39" t="str" cm="1">
        <f t="array" aca="1" ref="E423" ca="1">IF(INDIRECT(VLOOKUP(B423,B$14:C$44,2,FALSE)&amp;(9*A423+6))="","",
INDIRECT(VLOOKUP(B423,B$14:C$44,2,FALSE)&amp;(9*A423+6)))</f>
        <v/>
      </c>
      <c r="F423" s="39" t="str">
        <f t="shared" ca="1" si="113"/>
        <v/>
      </c>
      <c r="G423" s="48" t="str" cm="1">
        <f t="array" aca="1" ref="G423" ca="1">IF(F423="","",
IF(INDIRECT(VLOOKUP(B423,B$14:C$44,2,FALSE)&amp;(9*A423+8))="","",
INDIRECT(VLOOKUP(B423,B$14:C$44,2,FALSE)&amp;(9*A423+8))))</f>
        <v/>
      </c>
      <c r="H423" s="48" t="str" cm="1">
        <f t="array" aca="1" ref="H423" ca="1">IF(F423="","",
IF(INDIRECT(VLOOKUP(B423,B$14:C$44,2,FALSE)&amp;(9*A423+9))="","",
INDIRECT(VLOOKUP(B423,B$14:C$44,2,FALSE)&amp;(9*A423+9))))</f>
        <v/>
      </c>
      <c r="I423" s="43" t="str" cm="1">
        <f t="array" aca="1" ref="I423" ca="1">IF(F423="","",
IF(INDIRECT(VLOOKUP(B423,B$14:C$44,2,FALSE)&amp;(9*A423+10))="","",
INDIRECT(VLOOKUP(B423,B$14:C$44,2,FALSE)&amp;(9*A423+10))))</f>
        <v/>
      </c>
      <c r="J423" s="43" t="str" cm="1">
        <f t="array" aca="1" ref="J423" ca="1">IF(F423="","",
IF(INDIRECT(VLOOKUP(B423,B$14:C$44,2,FALSE)&amp;(9*A423+11))="","",
INDIRECT(VLOOKUP(B423,B$14:C$44,2,FALSE)&amp;(9*A423+11))))</f>
        <v/>
      </c>
      <c r="K423" s="46" t="str" cm="1">
        <f t="array" aca="1" ref="K423" ca="1">IF(F423="","",
IF(AND(OR(F423="土",F423="日"),J423="●"),"指定",
IF(INDIRECT(VLOOKUP(B423,B$14:C$44,2,FALSE)&amp;(9*A423+12))="","",
INDIRECT(VLOOKUP(B423,B$14:C$44,2,FALSE)&amp;(9*A423+12)))))</f>
        <v/>
      </c>
      <c r="L423" s="42" t="str">
        <f t="shared" ca="1" si="116"/>
        <v/>
      </c>
      <c r="M423" s="60" t="str">
        <f t="shared" ca="1" si="117"/>
        <v/>
      </c>
      <c r="N423" s="1" t="str">
        <f t="shared" ca="1" si="114"/>
        <v/>
      </c>
      <c r="O423" s="1" t="str">
        <f t="shared" ca="1" si="115"/>
        <v/>
      </c>
    </row>
    <row r="424" spans="1:15" x14ac:dyDescent="0.4">
      <c r="A424" s="1">
        <f t="shared" si="118"/>
        <v>14</v>
      </c>
      <c r="B424" s="1">
        <f t="shared" si="119"/>
        <v>8</v>
      </c>
      <c r="E424" s="39" t="str" cm="1">
        <f t="array" aca="1" ref="E424" ca="1">IF(INDIRECT(VLOOKUP(B424,B$14:C$44,2,FALSE)&amp;(9*A424+6))="","",
INDIRECT(VLOOKUP(B424,B$14:C$44,2,FALSE)&amp;(9*A424+6)))</f>
        <v/>
      </c>
      <c r="F424" s="39" t="str">
        <f t="shared" ca="1" si="113"/>
        <v/>
      </c>
      <c r="G424" s="48" t="str" cm="1">
        <f t="array" aca="1" ref="G424" ca="1">IF(F424="","",
IF(INDIRECT(VLOOKUP(B424,B$14:C$44,2,FALSE)&amp;(9*A424+8))="","",
INDIRECT(VLOOKUP(B424,B$14:C$44,2,FALSE)&amp;(9*A424+8))))</f>
        <v/>
      </c>
      <c r="H424" s="48" t="str" cm="1">
        <f t="array" aca="1" ref="H424" ca="1">IF(F424="","",
IF(INDIRECT(VLOOKUP(B424,B$14:C$44,2,FALSE)&amp;(9*A424+9))="","",
INDIRECT(VLOOKUP(B424,B$14:C$44,2,FALSE)&amp;(9*A424+9))))</f>
        <v/>
      </c>
      <c r="I424" s="43" t="str" cm="1">
        <f t="array" aca="1" ref="I424" ca="1">IF(F424="","",
IF(INDIRECT(VLOOKUP(B424,B$14:C$44,2,FALSE)&amp;(9*A424+10))="","",
INDIRECT(VLOOKUP(B424,B$14:C$44,2,FALSE)&amp;(9*A424+10))))</f>
        <v/>
      </c>
      <c r="J424" s="43" t="str" cm="1">
        <f t="array" aca="1" ref="J424" ca="1">IF(F424="","",
IF(INDIRECT(VLOOKUP(B424,B$14:C$44,2,FALSE)&amp;(9*A424+11))="","",
INDIRECT(VLOOKUP(B424,B$14:C$44,2,FALSE)&amp;(9*A424+11))))</f>
        <v/>
      </c>
      <c r="K424" s="46" t="str" cm="1">
        <f t="array" aca="1" ref="K424" ca="1">IF(F424="","",
IF(AND(OR(F424="土",F424="日"),J424="●"),"指定",
IF(INDIRECT(VLOOKUP(B424,B$14:C$44,2,FALSE)&amp;(9*A424+12))="","",
INDIRECT(VLOOKUP(B424,B$14:C$44,2,FALSE)&amp;(9*A424+12)))))</f>
        <v/>
      </c>
      <c r="L424" s="42" t="str">
        <f t="shared" ca="1" si="116"/>
        <v/>
      </c>
      <c r="M424" s="60" t="str">
        <f t="shared" ca="1" si="117"/>
        <v/>
      </c>
      <c r="N424" s="1" t="str">
        <f t="shared" ca="1" si="114"/>
        <v/>
      </c>
      <c r="O424" s="1" t="str">
        <f t="shared" ca="1" si="115"/>
        <v/>
      </c>
    </row>
    <row r="425" spans="1:15" x14ac:dyDescent="0.4">
      <c r="A425" s="1">
        <f t="shared" si="118"/>
        <v>14</v>
      </c>
      <c r="B425" s="1">
        <f t="shared" si="119"/>
        <v>9</v>
      </c>
      <c r="E425" s="39" t="str" cm="1">
        <f t="array" aca="1" ref="E425" ca="1">IF(INDIRECT(VLOOKUP(B425,B$14:C$44,2,FALSE)&amp;(9*A425+6))="","",
INDIRECT(VLOOKUP(B425,B$14:C$44,2,FALSE)&amp;(9*A425+6)))</f>
        <v/>
      </c>
      <c r="F425" s="39" t="str">
        <f t="shared" ca="1" si="113"/>
        <v/>
      </c>
      <c r="G425" s="48" t="str" cm="1">
        <f t="array" aca="1" ref="G425" ca="1">IF(F425="","",
IF(INDIRECT(VLOOKUP(B425,B$14:C$44,2,FALSE)&amp;(9*A425+8))="","",
INDIRECT(VLOOKUP(B425,B$14:C$44,2,FALSE)&amp;(9*A425+8))))</f>
        <v/>
      </c>
      <c r="H425" s="48" t="str" cm="1">
        <f t="array" aca="1" ref="H425" ca="1">IF(F425="","",
IF(INDIRECT(VLOOKUP(B425,B$14:C$44,2,FALSE)&amp;(9*A425+9))="","",
INDIRECT(VLOOKUP(B425,B$14:C$44,2,FALSE)&amp;(9*A425+9))))</f>
        <v/>
      </c>
      <c r="I425" s="43" t="str" cm="1">
        <f t="array" aca="1" ref="I425" ca="1">IF(F425="","",
IF(INDIRECT(VLOOKUP(B425,B$14:C$44,2,FALSE)&amp;(9*A425+10))="","",
INDIRECT(VLOOKUP(B425,B$14:C$44,2,FALSE)&amp;(9*A425+10))))</f>
        <v/>
      </c>
      <c r="J425" s="43" t="str" cm="1">
        <f t="array" aca="1" ref="J425" ca="1">IF(F425="","",
IF(INDIRECT(VLOOKUP(B425,B$14:C$44,2,FALSE)&amp;(9*A425+11))="","",
INDIRECT(VLOOKUP(B425,B$14:C$44,2,FALSE)&amp;(9*A425+11))))</f>
        <v/>
      </c>
      <c r="K425" s="46" t="str" cm="1">
        <f t="array" aca="1" ref="K425" ca="1">IF(F425="","",
IF(AND(OR(F425="土",F425="日"),J425="●"),"指定",
IF(INDIRECT(VLOOKUP(B425,B$14:C$44,2,FALSE)&amp;(9*A425+12))="","",
INDIRECT(VLOOKUP(B425,B$14:C$44,2,FALSE)&amp;(9*A425+12)))))</f>
        <v/>
      </c>
      <c r="L425" s="42" t="str">
        <f t="shared" ca="1" si="116"/>
        <v/>
      </c>
      <c r="M425" s="60" t="str">
        <f t="shared" ca="1" si="117"/>
        <v/>
      </c>
      <c r="N425" s="1" t="str">
        <f t="shared" ca="1" si="114"/>
        <v/>
      </c>
      <c r="O425" s="1" t="str">
        <f t="shared" ca="1" si="115"/>
        <v/>
      </c>
    </row>
    <row r="426" spans="1:15" x14ac:dyDescent="0.4">
      <c r="A426" s="1">
        <f t="shared" si="118"/>
        <v>14</v>
      </c>
      <c r="B426" s="1">
        <f t="shared" si="119"/>
        <v>10</v>
      </c>
      <c r="E426" s="39" t="str" cm="1">
        <f t="array" aca="1" ref="E426" ca="1">IF(INDIRECT(VLOOKUP(B426,B$14:C$44,2,FALSE)&amp;(9*A426+6))="","",
INDIRECT(VLOOKUP(B426,B$14:C$44,2,FALSE)&amp;(9*A426+6)))</f>
        <v/>
      </c>
      <c r="F426" s="39" t="str">
        <f t="shared" ca="1" si="113"/>
        <v/>
      </c>
      <c r="G426" s="48" t="str" cm="1">
        <f t="array" aca="1" ref="G426" ca="1">IF(F426="","",
IF(INDIRECT(VLOOKUP(B426,B$14:C$44,2,FALSE)&amp;(9*A426+8))="","",
INDIRECT(VLOOKUP(B426,B$14:C$44,2,FALSE)&amp;(9*A426+8))))</f>
        <v/>
      </c>
      <c r="H426" s="48" t="str" cm="1">
        <f t="array" aca="1" ref="H426" ca="1">IF(F426="","",
IF(INDIRECT(VLOOKUP(B426,B$14:C$44,2,FALSE)&amp;(9*A426+9))="","",
INDIRECT(VLOOKUP(B426,B$14:C$44,2,FALSE)&amp;(9*A426+9))))</f>
        <v/>
      </c>
      <c r="I426" s="43" t="str" cm="1">
        <f t="array" aca="1" ref="I426" ca="1">IF(F426="","",
IF(INDIRECT(VLOOKUP(B426,B$14:C$44,2,FALSE)&amp;(9*A426+10))="","",
INDIRECT(VLOOKUP(B426,B$14:C$44,2,FALSE)&amp;(9*A426+10))))</f>
        <v/>
      </c>
      <c r="J426" s="43" t="str" cm="1">
        <f t="array" aca="1" ref="J426" ca="1">IF(F426="","",
IF(INDIRECT(VLOOKUP(B426,B$14:C$44,2,FALSE)&amp;(9*A426+11))="","",
INDIRECT(VLOOKUP(B426,B$14:C$44,2,FALSE)&amp;(9*A426+11))))</f>
        <v/>
      </c>
      <c r="K426" s="46" t="str" cm="1">
        <f t="array" aca="1" ref="K426" ca="1">IF(F426="","",
IF(AND(OR(F426="土",F426="日"),J426="●"),"指定",
IF(INDIRECT(VLOOKUP(B426,B$14:C$44,2,FALSE)&amp;(9*A426+12))="","",
INDIRECT(VLOOKUP(B426,B$14:C$44,2,FALSE)&amp;(9*A426+12)))))</f>
        <v/>
      </c>
      <c r="L426" s="42" t="str">
        <f t="shared" ca="1" si="116"/>
        <v/>
      </c>
      <c r="M426" s="60" t="str">
        <f t="shared" ca="1" si="117"/>
        <v/>
      </c>
      <c r="N426" s="1" t="str">
        <f t="shared" ca="1" si="114"/>
        <v/>
      </c>
      <c r="O426" s="1" t="str">
        <f t="shared" ca="1" si="115"/>
        <v/>
      </c>
    </row>
    <row r="427" spans="1:15" x14ac:dyDescent="0.4">
      <c r="A427" s="1">
        <f t="shared" si="118"/>
        <v>14</v>
      </c>
      <c r="B427" s="1">
        <f t="shared" si="119"/>
        <v>11</v>
      </c>
      <c r="E427" s="39" t="str" cm="1">
        <f t="array" aca="1" ref="E427" ca="1">IF(INDIRECT(VLOOKUP(B427,B$14:C$44,2,FALSE)&amp;(9*A427+6))="","",
INDIRECT(VLOOKUP(B427,B$14:C$44,2,FALSE)&amp;(9*A427+6)))</f>
        <v/>
      </c>
      <c r="F427" s="39" t="str">
        <f t="shared" ca="1" si="113"/>
        <v/>
      </c>
      <c r="G427" s="48" t="str" cm="1">
        <f t="array" aca="1" ref="G427" ca="1">IF(F427="","",
IF(INDIRECT(VLOOKUP(B427,B$14:C$44,2,FALSE)&amp;(9*A427+8))="","",
INDIRECT(VLOOKUP(B427,B$14:C$44,2,FALSE)&amp;(9*A427+8))))</f>
        <v/>
      </c>
      <c r="H427" s="48" t="str" cm="1">
        <f t="array" aca="1" ref="H427" ca="1">IF(F427="","",
IF(INDIRECT(VLOOKUP(B427,B$14:C$44,2,FALSE)&amp;(9*A427+9))="","",
INDIRECT(VLOOKUP(B427,B$14:C$44,2,FALSE)&amp;(9*A427+9))))</f>
        <v/>
      </c>
      <c r="I427" s="43" t="str" cm="1">
        <f t="array" aca="1" ref="I427" ca="1">IF(F427="","",
IF(INDIRECT(VLOOKUP(B427,B$14:C$44,2,FALSE)&amp;(9*A427+10))="","",
INDIRECT(VLOOKUP(B427,B$14:C$44,2,FALSE)&amp;(9*A427+10))))</f>
        <v/>
      </c>
      <c r="J427" s="43" t="str" cm="1">
        <f t="array" aca="1" ref="J427" ca="1">IF(F427="","",
IF(INDIRECT(VLOOKUP(B427,B$14:C$44,2,FALSE)&amp;(9*A427+11))="","",
INDIRECT(VLOOKUP(B427,B$14:C$44,2,FALSE)&amp;(9*A427+11))))</f>
        <v/>
      </c>
      <c r="K427" s="46" t="str" cm="1">
        <f t="array" aca="1" ref="K427" ca="1">IF(F427="","",
IF(AND(OR(F427="土",F427="日"),J427="●"),"指定",
IF(INDIRECT(VLOOKUP(B427,B$14:C$44,2,FALSE)&amp;(9*A427+12))="","",
INDIRECT(VLOOKUP(B427,B$14:C$44,2,FALSE)&amp;(9*A427+12)))))</f>
        <v/>
      </c>
      <c r="L427" s="42" t="str">
        <f t="shared" ca="1" si="116"/>
        <v/>
      </c>
      <c r="M427" s="60" t="str">
        <f t="shared" ca="1" si="117"/>
        <v/>
      </c>
      <c r="N427" s="1" t="str">
        <f t="shared" ca="1" si="114"/>
        <v/>
      </c>
      <c r="O427" s="1" t="str">
        <f t="shared" ca="1" si="115"/>
        <v/>
      </c>
    </row>
    <row r="428" spans="1:15" x14ac:dyDescent="0.4">
      <c r="A428" s="1">
        <f t="shared" si="118"/>
        <v>14</v>
      </c>
      <c r="B428" s="1">
        <f t="shared" si="119"/>
        <v>12</v>
      </c>
      <c r="E428" s="39" t="str" cm="1">
        <f t="array" aca="1" ref="E428" ca="1">IF(INDIRECT(VLOOKUP(B428,B$14:C$44,2,FALSE)&amp;(9*A428+6))="","",
INDIRECT(VLOOKUP(B428,B$14:C$44,2,FALSE)&amp;(9*A428+6)))</f>
        <v/>
      </c>
      <c r="F428" s="39" t="str">
        <f t="shared" ca="1" si="113"/>
        <v/>
      </c>
      <c r="G428" s="48" t="str" cm="1">
        <f t="array" aca="1" ref="G428" ca="1">IF(F428="","",
IF(INDIRECT(VLOOKUP(B428,B$14:C$44,2,FALSE)&amp;(9*A428+8))="","",
INDIRECT(VLOOKUP(B428,B$14:C$44,2,FALSE)&amp;(9*A428+8))))</f>
        <v/>
      </c>
      <c r="H428" s="48" t="str" cm="1">
        <f t="array" aca="1" ref="H428" ca="1">IF(F428="","",
IF(INDIRECT(VLOOKUP(B428,B$14:C$44,2,FALSE)&amp;(9*A428+9))="","",
INDIRECT(VLOOKUP(B428,B$14:C$44,2,FALSE)&amp;(9*A428+9))))</f>
        <v/>
      </c>
      <c r="I428" s="43" t="str" cm="1">
        <f t="array" aca="1" ref="I428" ca="1">IF(F428="","",
IF(INDIRECT(VLOOKUP(B428,B$14:C$44,2,FALSE)&amp;(9*A428+10))="","",
INDIRECT(VLOOKUP(B428,B$14:C$44,2,FALSE)&amp;(9*A428+10))))</f>
        <v/>
      </c>
      <c r="J428" s="43" t="str" cm="1">
        <f t="array" aca="1" ref="J428" ca="1">IF(F428="","",
IF(INDIRECT(VLOOKUP(B428,B$14:C$44,2,FALSE)&amp;(9*A428+11))="","",
INDIRECT(VLOOKUP(B428,B$14:C$44,2,FALSE)&amp;(9*A428+11))))</f>
        <v/>
      </c>
      <c r="K428" s="46" t="str" cm="1">
        <f t="array" aca="1" ref="K428" ca="1">IF(F428="","",
IF(AND(OR(F428="土",F428="日"),J428="●"),"指定",
IF(INDIRECT(VLOOKUP(B428,B$14:C$44,2,FALSE)&amp;(9*A428+12))="","",
INDIRECT(VLOOKUP(B428,B$14:C$44,2,FALSE)&amp;(9*A428+12)))))</f>
        <v/>
      </c>
      <c r="L428" s="42" t="str">
        <f t="shared" ca="1" si="116"/>
        <v/>
      </c>
      <c r="M428" s="60" t="str">
        <f t="shared" ca="1" si="117"/>
        <v/>
      </c>
      <c r="N428" s="1" t="str">
        <f t="shared" ca="1" si="114"/>
        <v/>
      </c>
      <c r="O428" s="1" t="str">
        <f t="shared" ca="1" si="115"/>
        <v/>
      </c>
    </row>
    <row r="429" spans="1:15" x14ac:dyDescent="0.4">
      <c r="A429" s="1">
        <f t="shared" si="118"/>
        <v>14</v>
      </c>
      <c r="B429" s="1">
        <f t="shared" si="119"/>
        <v>13</v>
      </c>
      <c r="E429" s="39" t="str" cm="1">
        <f t="array" aca="1" ref="E429" ca="1">IF(INDIRECT(VLOOKUP(B429,B$14:C$44,2,FALSE)&amp;(9*A429+6))="","",
INDIRECT(VLOOKUP(B429,B$14:C$44,2,FALSE)&amp;(9*A429+6)))</f>
        <v/>
      </c>
      <c r="F429" s="39" t="str">
        <f t="shared" ca="1" si="113"/>
        <v/>
      </c>
      <c r="G429" s="48" t="str" cm="1">
        <f t="array" aca="1" ref="G429" ca="1">IF(F429="","",
IF(INDIRECT(VLOOKUP(B429,B$14:C$44,2,FALSE)&amp;(9*A429+8))="","",
INDIRECT(VLOOKUP(B429,B$14:C$44,2,FALSE)&amp;(9*A429+8))))</f>
        <v/>
      </c>
      <c r="H429" s="48" t="str" cm="1">
        <f t="array" aca="1" ref="H429" ca="1">IF(F429="","",
IF(INDIRECT(VLOOKUP(B429,B$14:C$44,2,FALSE)&amp;(9*A429+9))="","",
INDIRECT(VLOOKUP(B429,B$14:C$44,2,FALSE)&amp;(9*A429+9))))</f>
        <v/>
      </c>
      <c r="I429" s="43" t="str" cm="1">
        <f t="array" aca="1" ref="I429" ca="1">IF(F429="","",
IF(INDIRECT(VLOOKUP(B429,B$14:C$44,2,FALSE)&amp;(9*A429+10))="","",
INDIRECT(VLOOKUP(B429,B$14:C$44,2,FALSE)&amp;(9*A429+10))))</f>
        <v/>
      </c>
      <c r="J429" s="43" t="str" cm="1">
        <f t="array" aca="1" ref="J429" ca="1">IF(F429="","",
IF(INDIRECT(VLOOKUP(B429,B$14:C$44,2,FALSE)&amp;(9*A429+11))="","",
INDIRECT(VLOOKUP(B429,B$14:C$44,2,FALSE)&amp;(9*A429+11))))</f>
        <v/>
      </c>
      <c r="K429" s="46" t="str" cm="1">
        <f t="array" aca="1" ref="K429" ca="1">IF(F429="","",
IF(AND(OR(F429="土",F429="日"),J429="●"),"指定",
IF(INDIRECT(VLOOKUP(B429,B$14:C$44,2,FALSE)&amp;(9*A429+12))="","",
INDIRECT(VLOOKUP(B429,B$14:C$44,2,FALSE)&amp;(9*A429+12)))))</f>
        <v/>
      </c>
      <c r="L429" s="42" t="str">
        <f t="shared" ca="1" si="116"/>
        <v/>
      </c>
      <c r="M429" s="60" t="str">
        <f t="shared" ca="1" si="117"/>
        <v/>
      </c>
      <c r="N429" s="1" t="str">
        <f t="shared" ca="1" si="114"/>
        <v/>
      </c>
      <c r="O429" s="1" t="str">
        <f t="shared" ca="1" si="115"/>
        <v/>
      </c>
    </row>
    <row r="430" spans="1:15" x14ac:dyDescent="0.4">
      <c r="A430" s="1">
        <f t="shared" si="118"/>
        <v>14</v>
      </c>
      <c r="B430" s="1">
        <f t="shared" si="119"/>
        <v>14</v>
      </c>
      <c r="E430" s="39" t="str" cm="1">
        <f t="array" aca="1" ref="E430" ca="1">IF(INDIRECT(VLOOKUP(B430,B$14:C$44,2,FALSE)&amp;(9*A430+6))="","",
INDIRECT(VLOOKUP(B430,B$14:C$44,2,FALSE)&amp;(9*A430+6)))</f>
        <v/>
      </c>
      <c r="F430" s="39" t="str">
        <f t="shared" ca="1" si="113"/>
        <v/>
      </c>
      <c r="G430" s="48" t="str" cm="1">
        <f t="array" aca="1" ref="G430" ca="1">IF(F430="","",
IF(INDIRECT(VLOOKUP(B430,B$14:C$44,2,FALSE)&amp;(9*A430+8))="","",
INDIRECT(VLOOKUP(B430,B$14:C$44,2,FALSE)&amp;(9*A430+8))))</f>
        <v/>
      </c>
      <c r="H430" s="48" t="str" cm="1">
        <f t="array" aca="1" ref="H430" ca="1">IF(F430="","",
IF(INDIRECT(VLOOKUP(B430,B$14:C$44,2,FALSE)&amp;(9*A430+9))="","",
INDIRECT(VLOOKUP(B430,B$14:C$44,2,FALSE)&amp;(9*A430+9))))</f>
        <v/>
      </c>
      <c r="I430" s="43" t="str" cm="1">
        <f t="array" aca="1" ref="I430" ca="1">IF(F430="","",
IF(INDIRECT(VLOOKUP(B430,B$14:C$44,2,FALSE)&amp;(9*A430+10))="","",
INDIRECT(VLOOKUP(B430,B$14:C$44,2,FALSE)&amp;(9*A430+10))))</f>
        <v/>
      </c>
      <c r="J430" s="43" t="str" cm="1">
        <f t="array" aca="1" ref="J430" ca="1">IF(F430="","",
IF(INDIRECT(VLOOKUP(B430,B$14:C$44,2,FALSE)&amp;(9*A430+11))="","",
INDIRECT(VLOOKUP(B430,B$14:C$44,2,FALSE)&amp;(9*A430+11))))</f>
        <v/>
      </c>
      <c r="K430" s="46" t="str" cm="1">
        <f t="array" aca="1" ref="K430" ca="1">IF(F430="","",
IF(AND(OR(F430="土",F430="日"),J430="●"),"指定",
IF(INDIRECT(VLOOKUP(B430,B$14:C$44,2,FALSE)&amp;(9*A430+12))="","",
INDIRECT(VLOOKUP(B430,B$14:C$44,2,FALSE)&amp;(9*A430+12)))))</f>
        <v/>
      </c>
      <c r="L430" s="42" t="str">
        <f t="shared" ca="1" si="116"/>
        <v/>
      </c>
      <c r="M430" s="60" t="str">
        <f t="shared" ca="1" si="117"/>
        <v/>
      </c>
      <c r="N430" s="1" t="str">
        <f t="shared" ca="1" si="114"/>
        <v/>
      </c>
      <c r="O430" s="1" t="str">
        <f t="shared" ca="1" si="115"/>
        <v/>
      </c>
    </row>
    <row r="431" spans="1:15" x14ac:dyDescent="0.4">
      <c r="A431" s="1">
        <f t="shared" si="118"/>
        <v>14</v>
      </c>
      <c r="B431" s="1">
        <f t="shared" si="119"/>
        <v>15</v>
      </c>
      <c r="E431" s="39" t="str" cm="1">
        <f t="array" aca="1" ref="E431" ca="1">IF(INDIRECT(VLOOKUP(B431,B$14:C$44,2,FALSE)&amp;(9*A431+6))="","",
INDIRECT(VLOOKUP(B431,B$14:C$44,2,FALSE)&amp;(9*A431+6)))</f>
        <v/>
      </c>
      <c r="F431" s="39" t="str">
        <f t="shared" ca="1" si="113"/>
        <v/>
      </c>
      <c r="G431" s="48" t="str" cm="1">
        <f t="array" aca="1" ref="G431" ca="1">IF(F431="","",
IF(INDIRECT(VLOOKUP(B431,B$14:C$44,2,FALSE)&amp;(9*A431+8))="","",
INDIRECT(VLOOKUP(B431,B$14:C$44,2,FALSE)&amp;(9*A431+8))))</f>
        <v/>
      </c>
      <c r="H431" s="48" t="str" cm="1">
        <f t="array" aca="1" ref="H431" ca="1">IF(F431="","",
IF(INDIRECT(VLOOKUP(B431,B$14:C$44,2,FALSE)&amp;(9*A431+9))="","",
INDIRECT(VLOOKUP(B431,B$14:C$44,2,FALSE)&amp;(9*A431+9))))</f>
        <v/>
      </c>
      <c r="I431" s="43" t="str" cm="1">
        <f t="array" aca="1" ref="I431" ca="1">IF(F431="","",
IF(INDIRECT(VLOOKUP(B431,B$14:C$44,2,FALSE)&amp;(9*A431+10))="","",
INDIRECT(VLOOKUP(B431,B$14:C$44,2,FALSE)&amp;(9*A431+10))))</f>
        <v/>
      </c>
      <c r="J431" s="43" t="str" cm="1">
        <f t="array" aca="1" ref="J431" ca="1">IF(F431="","",
IF(INDIRECT(VLOOKUP(B431,B$14:C$44,2,FALSE)&amp;(9*A431+11))="","",
INDIRECT(VLOOKUP(B431,B$14:C$44,2,FALSE)&amp;(9*A431+11))))</f>
        <v/>
      </c>
      <c r="K431" s="46" t="str" cm="1">
        <f t="array" aca="1" ref="K431" ca="1">IF(F431="","",
IF(AND(OR(F431="土",F431="日"),J431="●"),"指定",
IF(INDIRECT(VLOOKUP(B431,B$14:C$44,2,FALSE)&amp;(9*A431+12))="","",
INDIRECT(VLOOKUP(B431,B$14:C$44,2,FALSE)&amp;(9*A431+12)))))</f>
        <v/>
      </c>
      <c r="L431" s="42" t="str">
        <f t="shared" ca="1" si="116"/>
        <v/>
      </c>
      <c r="M431" s="60" t="str">
        <f t="shared" ca="1" si="117"/>
        <v/>
      </c>
      <c r="N431" s="1" t="str">
        <f t="shared" ca="1" si="114"/>
        <v/>
      </c>
      <c r="O431" s="1" t="str">
        <f t="shared" ca="1" si="115"/>
        <v/>
      </c>
    </row>
    <row r="432" spans="1:15" x14ac:dyDescent="0.4">
      <c r="A432" s="1">
        <f t="shared" si="118"/>
        <v>14</v>
      </c>
      <c r="B432" s="1">
        <f t="shared" si="119"/>
        <v>16</v>
      </c>
      <c r="E432" s="39" t="str" cm="1">
        <f t="array" aca="1" ref="E432" ca="1">IF(INDIRECT(VLOOKUP(B432,B$14:C$44,2,FALSE)&amp;(9*A432+6))="","",
INDIRECT(VLOOKUP(B432,B$14:C$44,2,FALSE)&amp;(9*A432+6)))</f>
        <v/>
      </c>
      <c r="F432" s="39" t="str">
        <f t="shared" ca="1" si="113"/>
        <v/>
      </c>
      <c r="G432" s="48" t="str" cm="1">
        <f t="array" aca="1" ref="G432" ca="1">IF(F432="","",
IF(INDIRECT(VLOOKUP(B432,B$14:C$44,2,FALSE)&amp;(9*A432+8))="","",
INDIRECT(VLOOKUP(B432,B$14:C$44,2,FALSE)&amp;(9*A432+8))))</f>
        <v/>
      </c>
      <c r="H432" s="48" t="str" cm="1">
        <f t="array" aca="1" ref="H432" ca="1">IF(F432="","",
IF(INDIRECT(VLOOKUP(B432,B$14:C$44,2,FALSE)&amp;(9*A432+9))="","",
INDIRECT(VLOOKUP(B432,B$14:C$44,2,FALSE)&amp;(9*A432+9))))</f>
        <v/>
      </c>
      <c r="I432" s="43" t="str" cm="1">
        <f t="array" aca="1" ref="I432" ca="1">IF(F432="","",
IF(INDIRECT(VLOOKUP(B432,B$14:C$44,2,FALSE)&amp;(9*A432+10))="","",
INDIRECT(VLOOKUP(B432,B$14:C$44,2,FALSE)&amp;(9*A432+10))))</f>
        <v/>
      </c>
      <c r="J432" s="43" t="str" cm="1">
        <f t="array" aca="1" ref="J432" ca="1">IF(F432="","",
IF(INDIRECT(VLOOKUP(B432,B$14:C$44,2,FALSE)&amp;(9*A432+11))="","",
INDIRECT(VLOOKUP(B432,B$14:C$44,2,FALSE)&amp;(9*A432+11))))</f>
        <v/>
      </c>
      <c r="K432" s="46" t="str" cm="1">
        <f t="array" aca="1" ref="K432" ca="1">IF(F432="","",
IF(AND(OR(F432="土",F432="日"),J432="●"),"指定",
IF(INDIRECT(VLOOKUP(B432,B$14:C$44,2,FALSE)&amp;(9*A432+12))="","",
INDIRECT(VLOOKUP(B432,B$14:C$44,2,FALSE)&amp;(9*A432+12)))))</f>
        <v/>
      </c>
      <c r="L432" s="42" t="str">
        <f t="shared" ca="1" si="116"/>
        <v/>
      </c>
      <c r="M432" s="60" t="str">
        <f t="shared" ca="1" si="117"/>
        <v/>
      </c>
      <c r="N432" s="1" t="str">
        <f t="shared" ca="1" si="114"/>
        <v/>
      </c>
      <c r="O432" s="1" t="str">
        <f t="shared" ca="1" si="115"/>
        <v/>
      </c>
    </row>
    <row r="433" spans="1:15" x14ac:dyDescent="0.4">
      <c r="A433" s="1">
        <f t="shared" si="118"/>
        <v>14</v>
      </c>
      <c r="B433" s="1">
        <f t="shared" si="119"/>
        <v>17</v>
      </c>
      <c r="E433" s="39" t="str" cm="1">
        <f t="array" aca="1" ref="E433" ca="1">IF(INDIRECT(VLOOKUP(B433,B$14:C$44,2,FALSE)&amp;(9*A433+6))="","",
INDIRECT(VLOOKUP(B433,B$14:C$44,2,FALSE)&amp;(9*A433+6)))</f>
        <v/>
      </c>
      <c r="F433" s="39" t="str">
        <f t="shared" ca="1" si="113"/>
        <v/>
      </c>
      <c r="G433" s="48" t="str" cm="1">
        <f t="array" aca="1" ref="G433" ca="1">IF(F433="","",
IF(INDIRECT(VLOOKUP(B433,B$14:C$44,2,FALSE)&amp;(9*A433+8))="","",
INDIRECT(VLOOKUP(B433,B$14:C$44,2,FALSE)&amp;(9*A433+8))))</f>
        <v/>
      </c>
      <c r="H433" s="48" t="str" cm="1">
        <f t="array" aca="1" ref="H433" ca="1">IF(F433="","",
IF(INDIRECT(VLOOKUP(B433,B$14:C$44,2,FALSE)&amp;(9*A433+9))="","",
INDIRECT(VLOOKUP(B433,B$14:C$44,2,FALSE)&amp;(9*A433+9))))</f>
        <v/>
      </c>
      <c r="I433" s="43" t="str" cm="1">
        <f t="array" aca="1" ref="I433" ca="1">IF(F433="","",
IF(INDIRECT(VLOOKUP(B433,B$14:C$44,2,FALSE)&amp;(9*A433+10))="","",
INDIRECT(VLOOKUP(B433,B$14:C$44,2,FALSE)&amp;(9*A433+10))))</f>
        <v/>
      </c>
      <c r="J433" s="43" t="str" cm="1">
        <f t="array" aca="1" ref="J433" ca="1">IF(F433="","",
IF(INDIRECT(VLOOKUP(B433,B$14:C$44,2,FALSE)&amp;(9*A433+11))="","",
INDIRECT(VLOOKUP(B433,B$14:C$44,2,FALSE)&amp;(9*A433+11))))</f>
        <v/>
      </c>
      <c r="K433" s="46" t="str" cm="1">
        <f t="array" aca="1" ref="K433" ca="1">IF(F433="","",
IF(AND(OR(F433="土",F433="日"),J433="●"),"指定",
IF(INDIRECT(VLOOKUP(B433,B$14:C$44,2,FALSE)&amp;(9*A433+12))="","",
INDIRECT(VLOOKUP(B433,B$14:C$44,2,FALSE)&amp;(9*A433+12)))))</f>
        <v/>
      </c>
      <c r="L433" s="42" t="str">
        <f t="shared" ca="1" si="116"/>
        <v/>
      </c>
      <c r="M433" s="60" t="str">
        <f t="shared" ca="1" si="117"/>
        <v/>
      </c>
      <c r="N433" s="1" t="str">
        <f t="shared" ca="1" si="114"/>
        <v/>
      </c>
      <c r="O433" s="1" t="str">
        <f t="shared" ca="1" si="115"/>
        <v/>
      </c>
    </row>
    <row r="434" spans="1:15" x14ac:dyDescent="0.4">
      <c r="A434" s="1">
        <f t="shared" si="118"/>
        <v>14</v>
      </c>
      <c r="B434" s="1">
        <f t="shared" si="119"/>
        <v>18</v>
      </c>
      <c r="E434" s="39" t="str" cm="1">
        <f t="array" aca="1" ref="E434" ca="1">IF(INDIRECT(VLOOKUP(B434,B$14:C$44,2,FALSE)&amp;(9*A434+6))="","",
INDIRECT(VLOOKUP(B434,B$14:C$44,2,FALSE)&amp;(9*A434+6)))</f>
        <v/>
      </c>
      <c r="F434" s="39" t="str">
        <f t="shared" ca="1" si="113"/>
        <v/>
      </c>
      <c r="G434" s="48" t="str" cm="1">
        <f t="array" aca="1" ref="G434" ca="1">IF(F434="","",
IF(INDIRECT(VLOOKUP(B434,B$14:C$44,2,FALSE)&amp;(9*A434+8))="","",
INDIRECT(VLOOKUP(B434,B$14:C$44,2,FALSE)&amp;(9*A434+8))))</f>
        <v/>
      </c>
      <c r="H434" s="48" t="str" cm="1">
        <f t="array" aca="1" ref="H434" ca="1">IF(F434="","",
IF(INDIRECT(VLOOKUP(B434,B$14:C$44,2,FALSE)&amp;(9*A434+9))="","",
INDIRECT(VLOOKUP(B434,B$14:C$44,2,FALSE)&amp;(9*A434+9))))</f>
        <v/>
      </c>
      <c r="I434" s="43" t="str" cm="1">
        <f t="array" aca="1" ref="I434" ca="1">IF(F434="","",
IF(INDIRECT(VLOOKUP(B434,B$14:C$44,2,FALSE)&amp;(9*A434+10))="","",
INDIRECT(VLOOKUP(B434,B$14:C$44,2,FALSE)&amp;(9*A434+10))))</f>
        <v/>
      </c>
      <c r="J434" s="43" t="str" cm="1">
        <f t="array" aca="1" ref="J434" ca="1">IF(F434="","",
IF(INDIRECT(VLOOKUP(B434,B$14:C$44,2,FALSE)&amp;(9*A434+11))="","",
INDIRECT(VLOOKUP(B434,B$14:C$44,2,FALSE)&amp;(9*A434+11))))</f>
        <v/>
      </c>
      <c r="K434" s="46" t="str" cm="1">
        <f t="array" aca="1" ref="K434" ca="1">IF(F434="","",
IF(AND(OR(F434="土",F434="日"),J434="●"),"指定",
IF(INDIRECT(VLOOKUP(B434,B$14:C$44,2,FALSE)&amp;(9*A434+12))="","",
INDIRECT(VLOOKUP(B434,B$14:C$44,2,FALSE)&amp;(9*A434+12)))))</f>
        <v/>
      </c>
      <c r="L434" s="42" t="str">
        <f t="shared" ca="1" si="116"/>
        <v/>
      </c>
      <c r="M434" s="60" t="str">
        <f t="shared" ca="1" si="117"/>
        <v/>
      </c>
      <c r="N434" s="1" t="str">
        <f t="shared" ca="1" si="114"/>
        <v/>
      </c>
      <c r="O434" s="1" t="str">
        <f t="shared" ca="1" si="115"/>
        <v/>
      </c>
    </row>
    <row r="435" spans="1:15" x14ac:dyDescent="0.4">
      <c r="A435" s="1">
        <f t="shared" si="118"/>
        <v>14</v>
      </c>
      <c r="B435" s="1">
        <f t="shared" si="119"/>
        <v>19</v>
      </c>
      <c r="E435" s="39" t="str" cm="1">
        <f t="array" aca="1" ref="E435" ca="1">IF(INDIRECT(VLOOKUP(B435,B$14:C$44,2,FALSE)&amp;(9*A435+6))="","",
INDIRECT(VLOOKUP(B435,B$14:C$44,2,FALSE)&amp;(9*A435+6)))</f>
        <v/>
      </c>
      <c r="F435" s="39" t="str">
        <f t="shared" ca="1" si="113"/>
        <v/>
      </c>
      <c r="G435" s="48" t="str" cm="1">
        <f t="array" aca="1" ref="G435" ca="1">IF(F435="","",
IF(INDIRECT(VLOOKUP(B435,B$14:C$44,2,FALSE)&amp;(9*A435+8))="","",
INDIRECT(VLOOKUP(B435,B$14:C$44,2,FALSE)&amp;(9*A435+8))))</f>
        <v/>
      </c>
      <c r="H435" s="48" t="str" cm="1">
        <f t="array" aca="1" ref="H435" ca="1">IF(F435="","",
IF(INDIRECT(VLOOKUP(B435,B$14:C$44,2,FALSE)&amp;(9*A435+9))="","",
INDIRECT(VLOOKUP(B435,B$14:C$44,2,FALSE)&amp;(9*A435+9))))</f>
        <v/>
      </c>
      <c r="I435" s="43" t="str" cm="1">
        <f t="array" aca="1" ref="I435" ca="1">IF(F435="","",
IF(INDIRECT(VLOOKUP(B435,B$14:C$44,2,FALSE)&amp;(9*A435+10))="","",
INDIRECT(VLOOKUP(B435,B$14:C$44,2,FALSE)&amp;(9*A435+10))))</f>
        <v/>
      </c>
      <c r="J435" s="43" t="str" cm="1">
        <f t="array" aca="1" ref="J435" ca="1">IF(F435="","",
IF(INDIRECT(VLOOKUP(B435,B$14:C$44,2,FALSE)&amp;(9*A435+11))="","",
INDIRECT(VLOOKUP(B435,B$14:C$44,2,FALSE)&amp;(9*A435+11))))</f>
        <v/>
      </c>
      <c r="K435" s="46" t="str" cm="1">
        <f t="array" aca="1" ref="K435" ca="1">IF(F435="","",
IF(AND(OR(F435="土",F435="日"),J435="●"),"指定",
IF(INDIRECT(VLOOKUP(B435,B$14:C$44,2,FALSE)&amp;(9*A435+12))="","",
INDIRECT(VLOOKUP(B435,B$14:C$44,2,FALSE)&amp;(9*A435+12)))))</f>
        <v/>
      </c>
      <c r="L435" s="42" t="str">
        <f t="shared" ca="1" si="116"/>
        <v/>
      </c>
      <c r="M435" s="60" t="str">
        <f t="shared" ca="1" si="117"/>
        <v/>
      </c>
      <c r="N435" s="1" t="str">
        <f t="shared" ca="1" si="114"/>
        <v/>
      </c>
      <c r="O435" s="1" t="str">
        <f t="shared" ca="1" si="115"/>
        <v/>
      </c>
    </row>
    <row r="436" spans="1:15" x14ac:dyDescent="0.4">
      <c r="A436" s="1">
        <f t="shared" si="118"/>
        <v>14</v>
      </c>
      <c r="B436" s="1">
        <f t="shared" si="119"/>
        <v>20</v>
      </c>
      <c r="E436" s="39" t="str" cm="1">
        <f t="array" aca="1" ref="E436" ca="1">IF(INDIRECT(VLOOKUP(B436,B$14:C$44,2,FALSE)&amp;(9*A436+6))="","",
INDIRECT(VLOOKUP(B436,B$14:C$44,2,FALSE)&amp;(9*A436+6)))</f>
        <v/>
      </c>
      <c r="F436" s="39" t="str">
        <f t="shared" ca="1" si="113"/>
        <v/>
      </c>
      <c r="G436" s="48" t="str" cm="1">
        <f t="array" aca="1" ref="G436" ca="1">IF(F436="","",
IF(INDIRECT(VLOOKUP(B436,B$14:C$44,2,FALSE)&amp;(9*A436+8))="","",
INDIRECT(VLOOKUP(B436,B$14:C$44,2,FALSE)&amp;(9*A436+8))))</f>
        <v/>
      </c>
      <c r="H436" s="48" t="str" cm="1">
        <f t="array" aca="1" ref="H436" ca="1">IF(F436="","",
IF(INDIRECT(VLOOKUP(B436,B$14:C$44,2,FALSE)&amp;(9*A436+9))="","",
INDIRECT(VLOOKUP(B436,B$14:C$44,2,FALSE)&amp;(9*A436+9))))</f>
        <v/>
      </c>
      <c r="I436" s="43" t="str" cm="1">
        <f t="array" aca="1" ref="I436" ca="1">IF(F436="","",
IF(INDIRECT(VLOOKUP(B436,B$14:C$44,2,FALSE)&amp;(9*A436+10))="","",
INDIRECT(VLOOKUP(B436,B$14:C$44,2,FALSE)&amp;(9*A436+10))))</f>
        <v/>
      </c>
      <c r="J436" s="43" t="str" cm="1">
        <f t="array" aca="1" ref="J436" ca="1">IF(F436="","",
IF(INDIRECT(VLOOKUP(B436,B$14:C$44,2,FALSE)&amp;(9*A436+11))="","",
INDIRECT(VLOOKUP(B436,B$14:C$44,2,FALSE)&amp;(9*A436+11))))</f>
        <v/>
      </c>
      <c r="K436" s="46" t="str" cm="1">
        <f t="array" aca="1" ref="K436" ca="1">IF(F436="","",
IF(AND(OR(F436="土",F436="日"),J436="●"),"指定",
IF(INDIRECT(VLOOKUP(B436,B$14:C$44,2,FALSE)&amp;(9*A436+12))="","",
INDIRECT(VLOOKUP(B436,B$14:C$44,2,FALSE)&amp;(9*A436+12)))))</f>
        <v/>
      </c>
      <c r="L436" s="42" t="str">
        <f t="shared" ca="1" si="116"/>
        <v/>
      </c>
      <c r="M436" s="60" t="str">
        <f t="shared" ca="1" si="117"/>
        <v/>
      </c>
      <c r="N436" s="1" t="str">
        <f t="shared" ca="1" si="114"/>
        <v/>
      </c>
      <c r="O436" s="1" t="str">
        <f t="shared" ca="1" si="115"/>
        <v/>
      </c>
    </row>
    <row r="437" spans="1:15" x14ac:dyDescent="0.4">
      <c r="A437" s="1">
        <f t="shared" si="118"/>
        <v>14</v>
      </c>
      <c r="B437" s="1">
        <f t="shared" si="119"/>
        <v>21</v>
      </c>
      <c r="E437" s="39" t="str" cm="1">
        <f t="array" aca="1" ref="E437" ca="1">IF(INDIRECT(VLOOKUP(B437,B$14:C$44,2,FALSE)&amp;(9*A437+6))="","",
INDIRECT(VLOOKUP(B437,B$14:C$44,2,FALSE)&amp;(9*A437+6)))</f>
        <v/>
      </c>
      <c r="F437" s="39" t="str">
        <f t="shared" ca="1" si="113"/>
        <v/>
      </c>
      <c r="G437" s="48" t="str" cm="1">
        <f t="array" aca="1" ref="G437" ca="1">IF(F437="","",
IF(INDIRECT(VLOOKUP(B437,B$14:C$44,2,FALSE)&amp;(9*A437+8))="","",
INDIRECT(VLOOKUP(B437,B$14:C$44,2,FALSE)&amp;(9*A437+8))))</f>
        <v/>
      </c>
      <c r="H437" s="48" t="str" cm="1">
        <f t="array" aca="1" ref="H437" ca="1">IF(F437="","",
IF(INDIRECT(VLOOKUP(B437,B$14:C$44,2,FALSE)&amp;(9*A437+9))="","",
INDIRECT(VLOOKUP(B437,B$14:C$44,2,FALSE)&amp;(9*A437+9))))</f>
        <v/>
      </c>
      <c r="I437" s="43" t="str" cm="1">
        <f t="array" aca="1" ref="I437" ca="1">IF(F437="","",
IF(INDIRECT(VLOOKUP(B437,B$14:C$44,2,FALSE)&amp;(9*A437+10))="","",
INDIRECT(VLOOKUP(B437,B$14:C$44,2,FALSE)&amp;(9*A437+10))))</f>
        <v/>
      </c>
      <c r="J437" s="43" t="str" cm="1">
        <f t="array" aca="1" ref="J437" ca="1">IF(F437="","",
IF(INDIRECT(VLOOKUP(B437,B$14:C$44,2,FALSE)&amp;(9*A437+11))="","",
INDIRECT(VLOOKUP(B437,B$14:C$44,2,FALSE)&amp;(9*A437+11))))</f>
        <v/>
      </c>
      <c r="K437" s="46" t="str" cm="1">
        <f t="array" aca="1" ref="K437" ca="1">IF(F437="","",
IF(AND(OR(F437="土",F437="日"),J437="●"),"指定",
IF(INDIRECT(VLOOKUP(B437,B$14:C$44,2,FALSE)&amp;(9*A437+12))="","",
INDIRECT(VLOOKUP(B437,B$14:C$44,2,FALSE)&amp;(9*A437+12)))))</f>
        <v/>
      </c>
      <c r="L437" s="42" t="str">
        <f t="shared" ca="1" si="116"/>
        <v/>
      </c>
      <c r="M437" s="60" t="str">
        <f t="shared" ca="1" si="117"/>
        <v/>
      </c>
      <c r="N437" s="1" t="str">
        <f t="shared" ca="1" si="114"/>
        <v/>
      </c>
      <c r="O437" s="1" t="str">
        <f t="shared" ca="1" si="115"/>
        <v/>
      </c>
    </row>
    <row r="438" spans="1:15" x14ac:dyDescent="0.4">
      <c r="A438" s="1">
        <f t="shared" si="118"/>
        <v>14</v>
      </c>
      <c r="B438" s="1">
        <f t="shared" si="119"/>
        <v>22</v>
      </c>
      <c r="E438" s="39" t="str" cm="1">
        <f t="array" aca="1" ref="E438" ca="1">IF(INDIRECT(VLOOKUP(B438,B$14:C$44,2,FALSE)&amp;(9*A438+6))="","",
INDIRECT(VLOOKUP(B438,B$14:C$44,2,FALSE)&amp;(9*A438+6)))</f>
        <v/>
      </c>
      <c r="F438" s="39" t="str">
        <f t="shared" ca="1" si="113"/>
        <v/>
      </c>
      <c r="G438" s="48" t="str" cm="1">
        <f t="array" aca="1" ref="G438" ca="1">IF(F438="","",
IF(INDIRECT(VLOOKUP(B438,B$14:C$44,2,FALSE)&amp;(9*A438+8))="","",
INDIRECT(VLOOKUP(B438,B$14:C$44,2,FALSE)&amp;(9*A438+8))))</f>
        <v/>
      </c>
      <c r="H438" s="48" t="str" cm="1">
        <f t="array" aca="1" ref="H438" ca="1">IF(F438="","",
IF(INDIRECT(VLOOKUP(B438,B$14:C$44,2,FALSE)&amp;(9*A438+9))="","",
INDIRECT(VLOOKUP(B438,B$14:C$44,2,FALSE)&amp;(9*A438+9))))</f>
        <v/>
      </c>
      <c r="I438" s="43" t="str" cm="1">
        <f t="array" aca="1" ref="I438" ca="1">IF(F438="","",
IF(INDIRECT(VLOOKUP(B438,B$14:C$44,2,FALSE)&amp;(9*A438+10))="","",
INDIRECT(VLOOKUP(B438,B$14:C$44,2,FALSE)&amp;(9*A438+10))))</f>
        <v/>
      </c>
      <c r="J438" s="43" t="str" cm="1">
        <f t="array" aca="1" ref="J438" ca="1">IF(F438="","",
IF(INDIRECT(VLOOKUP(B438,B$14:C$44,2,FALSE)&amp;(9*A438+11))="","",
INDIRECT(VLOOKUP(B438,B$14:C$44,2,FALSE)&amp;(9*A438+11))))</f>
        <v/>
      </c>
      <c r="K438" s="46" t="str" cm="1">
        <f t="array" aca="1" ref="K438" ca="1">IF(F438="","",
IF(AND(OR(F438="土",F438="日"),J438="●"),"指定",
IF(INDIRECT(VLOOKUP(B438,B$14:C$44,2,FALSE)&amp;(9*A438+12))="","",
INDIRECT(VLOOKUP(B438,B$14:C$44,2,FALSE)&amp;(9*A438+12)))))</f>
        <v/>
      </c>
      <c r="L438" s="42" t="str">
        <f t="shared" ca="1" si="116"/>
        <v/>
      </c>
      <c r="M438" s="60" t="str">
        <f t="shared" ca="1" si="117"/>
        <v/>
      </c>
      <c r="N438" s="1" t="str">
        <f t="shared" ca="1" si="114"/>
        <v/>
      </c>
      <c r="O438" s="1" t="str">
        <f t="shared" ca="1" si="115"/>
        <v/>
      </c>
    </row>
    <row r="439" spans="1:15" x14ac:dyDescent="0.4">
      <c r="A439" s="1">
        <f t="shared" si="118"/>
        <v>14</v>
      </c>
      <c r="B439" s="1">
        <f t="shared" si="119"/>
        <v>23</v>
      </c>
      <c r="E439" s="39" t="str" cm="1">
        <f t="array" aca="1" ref="E439" ca="1">IF(INDIRECT(VLOOKUP(B439,B$14:C$44,2,FALSE)&amp;(9*A439+6))="","",
INDIRECT(VLOOKUP(B439,B$14:C$44,2,FALSE)&amp;(9*A439+6)))</f>
        <v/>
      </c>
      <c r="F439" s="39" t="str">
        <f t="shared" ca="1" si="113"/>
        <v/>
      </c>
      <c r="G439" s="48" t="str" cm="1">
        <f t="array" aca="1" ref="G439" ca="1">IF(F439="","",
IF(INDIRECT(VLOOKUP(B439,B$14:C$44,2,FALSE)&amp;(9*A439+8))="","",
INDIRECT(VLOOKUP(B439,B$14:C$44,2,FALSE)&amp;(9*A439+8))))</f>
        <v/>
      </c>
      <c r="H439" s="48" t="str" cm="1">
        <f t="array" aca="1" ref="H439" ca="1">IF(F439="","",
IF(INDIRECT(VLOOKUP(B439,B$14:C$44,2,FALSE)&amp;(9*A439+9))="","",
INDIRECT(VLOOKUP(B439,B$14:C$44,2,FALSE)&amp;(9*A439+9))))</f>
        <v/>
      </c>
      <c r="I439" s="43" t="str" cm="1">
        <f t="array" aca="1" ref="I439" ca="1">IF(F439="","",
IF(INDIRECT(VLOOKUP(B439,B$14:C$44,2,FALSE)&amp;(9*A439+10))="","",
INDIRECT(VLOOKUP(B439,B$14:C$44,2,FALSE)&amp;(9*A439+10))))</f>
        <v/>
      </c>
      <c r="J439" s="43" t="str" cm="1">
        <f t="array" aca="1" ref="J439" ca="1">IF(F439="","",
IF(INDIRECT(VLOOKUP(B439,B$14:C$44,2,FALSE)&amp;(9*A439+11))="","",
INDIRECT(VLOOKUP(B439,B$14:C$44,2,FALSE)&amp;(9*A439+11))))</f>
        <v/>
      </c>
      <c r="K439" s="46" t="str" cm="1">
        <f t="array" aca="1" ref="K439" ca="1">IF(F439="","",
IF(AND(OR(F439="土",F439="日"),J439="●"),"指定",
IF(INDIRECT(VLOOKUP(B439,B$14:C$44,2,FALSE)&amp;(9*A439+12))="","",
INDIRECT(VLOOKUP(B439,B$14:C$44,2,FALSE)&amp;(9*A439+12)))))</f>
        <v/>
      </c>
      <c r="L439" s="42" t="str">
        <f t="shared" ca="1" si="116"/>
        <v/>
      </c>
      <c r="M439" s="60" t="str">
        <f t="shared" ca="1" si="117"/>
        <v/>
      </c>
      <c r="N439" s="1" t="str">
        <f t="shared" ca="1" si="114"/>
        <v/>
      </c>
      <c r="O439" s="1" t="str">
        <f t="shared" ca="1" si="115"/>
        <v/>
      </c>
    </row>
    <row r="440" spans="1:15" x14ac:dyDescent="0.4">
      <c r="A440" s="1">
        <f t="shared" si="118"/>
        <v>14</v>
      </c>
      <c r="B440" s="1">
        <f t="shared" si="119"/>
        <v>24</v>
      </c>
      <c r="E440" s="39" t="str" cm="1">
        <f t="array" aca="1" ref="E440" ca="1">IF(INDIRECT(VLOOKUP(B440,B$14:C$44,2,FALSE)&amp;(9*A440+6))="","",
INDIRECT(VLOOKUP(B440,B$14:C$44,2,FALSE)&amp;(9*A440+6)))</f>
        <v/>
      </c>
      <c r="F440" s="39" t="str">
        <f t="shared" ca="1" si="113"/>
        <v/>
      </c>
      <c r="G440" s="48" t="str" cm="1">
        <f t="array" aca="1" ref="G440" ca="1">IF(F440="","",
IF(INDIRECT(VLOOKUP(B440,B$14:C$44,2,FALSE)&amp;(9*A440+8))="","",
INDIRECT(VLOOKUP(B440,B$14:C$44,2,FALSE)&amp;(9*A440+8))))</f>
        <v/>
      </c>
      <c r="H440" s="48" t="str" cm="1">
        <f t="array" aca="1" ref="H440" ca="1">IF(F440="","",
IF(INDIRECT(VLOOKUP(B440,B$14:C$44,2,FALSE)&amp;(9*A440+9))="","",
INDIRECT(VLOOKUP(B440,B$14:C$44,2,FALSE)&amp;(9*A440+9))))</f>
        <v/>
      </c>
      <c r="I440" s="43" t="str" cm="1">
        <f t="array" aca="1" ref="I440" ca="1">IF(F440="","",
IF(INDIRECT(VLOOKUP(B440,B$14:C$44,2,FALSE)&amp;(9*A440+10))="","",
INDIRECT(VLOOKUP(B440,B$14:C$44,2,FALSE)&amp;(9*A440+10))))</f>
        <v/>
      </c>
      <c r="J440" s="43" t="str" cm="1">
        <f t="array" aca="1" ref="J440" ca="1">IF(F440="","",
IF(INDIRECT(VLOOKUP(B440,B$14:C$44,2,FALSE)&amp;(9*A440+11))="","",
INDIRECT(VLOOKUP(B440,B$14:C$44,2,FALSE)&amp;(9*A440+11))))</f>
        <v/>
      </c>
      <c r="K440" s="46" t="str" cm="1">
        <f t="array" aca="1" ref="K440" ca="1">IF(F440="","",
IF(AND(OR(F440="土",F440="日"),J440="●"),"指定",
IF(INDIRECT(VLOOKUP(B440,B$14:C$44,2,FALSE)&amp;(9*A440+12))="","",
INDIRECT(VLOOKUP(B440,B$14:C$44,2,FALSE)&amp;(9*A440+12)))))</f>
        <v/>
      </c>
      <c r="L440" s="42" t="str">
        <f t="shared" ca="1" si="116"/>
        <v/>
      </c>
      <c r="M440" s="60" t="str">
        <f t="shared" ca="1" si="117"/>
        <v/>
      </c>
      <c r="N440" s="1" t="str">
        <f t="shared" ca="1" si="114"/>
        <v/>
      </c>
      <c r="O440" s="1" t="str">
        <f t="shared" ca="1" si="115"/>
        <v/>
      </c>
    </row>
    <row r="441" spans="1:15" x14ac:dyDescent="0.4">
      <c r="A441" s="1">
        <f t="shared" si="118"/>
        <v>14</v>
      </c>
      <c r="B441" s="1">
        <f t="shared" si="119"/>
        <v>25</v>
      </c>
      <c r="E441" s="39" t="str" cm="1">
        <f t="array" aca="1" ref="E441" ca="1">IF(INDIRECT(VLOOKUP(B441,B$14:C$44,2,FALSE)&amp;(9*A441+6))="","",
INDIRECT(VLOOKUP(B441,B$14:C$44,2,FALSE)&amp;(9*A441+6)))</f>
        <v/>
      </c>
      <c r="F441" s="39" t="str">
        <f t="shared" ca="1" si="113"/>
        <v/>
      </c>
      <c r="G441" s="48" t="str" cm="1">
        <f t="array" aca="1" ref="G441" ca="1">IF(F441="","",
IF(INDIRECT(VLOOKUP(B441,B$14:C$44,2,FALSE)&amp;(9*A441+8))="","",
INDIRECT(VLOOKUP(B441,B$14:C$44,2,FALSE)&amp;(9*A441+8))))</f>
        <v/>
      </c>
      <c r="H441" s="48" t="str" cm="1">
        <f t="array" aca="1" ref="H441" ca="1">IF(F441="","",
IF(INDIRECT(VLOOKUP(B441,B$14:C$44,2,FALSE)&amp;(9*A441+9))="","",
INDIRECT(VLOOKUP(B441,B$14:C$44,2,FALSE)&amp;(9*A441+9))))</f>
        <v/>
      </c>
      <c r="I441" s="43" t="str" cm="1">
        <f t="array" aca="1" ref="I441" ca="1">IF(F441="","",
IF(INDIRECT(VLOOKUP(B441,B$14:C$44,2,FALSE)&amp;(9*A441+10))="","",
INDIRECT(VLOOKUP(B441,B$14:C$44,2,FALSE)&amp;(9*A441+10))))</f>
        <v/>
      </c>
      <c r="J441" s="43" t="str" cm="1">
        <f t="array" aca="1" ref="J441" ca="1">IF(F441="","",
IF(INDIRECT(VLOOKUP(B441,B$14:C$44,2,FALSE)&amp;(9*A441+11))="","",
INDIRECT(VLOOKUP(B441,B$14:C$44,2,FALSE)&amp;(9*A441+11))))</f>
        <v/>
      </c>
      <c r="K441" s="46" t="str" cm="1">
        <f t="array" aca="1" ref="K441" ca="1">IF(F441="","",
IF(AND(OR(F441="土",F441="日"),J441="●"),"指定",
IF(INDIRECT(VLOOKUP(B441,B$14:C$44,2,FALSE)&amp;(9*A441+12))="","",
INDIRECT(VLOOKUP(B441,B$14:C$44,2,FALSE)&amp;(9*A441+12)))))</f>
        <v/>
      </c>
      <c r="L441" s="42" t="str">
        <f t="shared" ca="1" si="116"/>
        <v/>
      </c>
      <c r="M441" s="60" t="str">
        <f t="shared" ca="1" si="117"/>
        <v/>
      </c>
      <c r="N441" s="1" t="str">
        <f t="shared" ca="1" si="114"/>
        <v/>
      </c>
      <c r="O441" s="1" t="str">
        <f t="shared" ca="1" si="115"/>
        <v/>
      </c>
    </row>
    <row r="442" spans="1:15" x14ac:dyDescent="0.4">
      <c r="A442" s="1">
        <f t="shared" si="118"/>
        <v>14</v>
      </c>
      <c r="B442" s="1">
        <f t="shared" si="119"/>
        <v>26</v>
      </c>
      <c r="E442" s="39" t="str" cm="1">
        <f t="array" aca="1" ref="E442" ca="1">IF(INDIRECT(VLOOKUP(B442,B$14:C$44,2,FALSE)&amp;(9*A442+6))="","",
INDIRECT(VLOOKUP(B442,B$14:C$44,2,FALSE)&amp;(9*A442+6)))</f>
        <v/>
      </c>
      <c r="F442" s="39" t="str">
        <f t="shared" ca="1" si="113"/>
        <v/>
      </c>
      <c r="G442" s="48" t="str" cm="1">
        <f t="array" aca="1" ref="G442" ca="1">IF(F442="","",
IF(INDIRECT(VLOOKUP(B442,B$14:C$44,2,FALSE)&amp;(9*A442+8))="","",
INDIRECT(VLOOKUP(B442,B$14:C$44,2,FALSE)&amp;(9*A442+8))))</f>
        <v/>
      </c>
      <c r="H442" s="48" t="str" cm="1">
        <f t="array" aca="1" ref="H442" ca="1">IF(F442="","",
IF(INDIRECT(VLOOKUP(B442,B$14:C$44,2,FALSE)&amp;(9*A442+9))="","",
INDIRECT(VLOOKUP(B442,B$14:C$44,2,FALSE)&amp;(9*A442+9))))</f>
        <v/>
      </c>
      <c r="I442" s="43" t="str" cm="1">
        <f t="array" aca="1" ref="I442" ca="1">IF(F442="","",
IF(INDIRECT(VLOOKUP(B442,B$14:C$44,2,FALSE)&amp;(9*A442+10))="","",
INDIRECT(VLOOKUP(B442,B$14:C$44,2,FALSE)&amp;(9*A442+10))))</f>
        <v/>
      </c>
      <c r="J442" s="43" t="str" cm="1">
        <f t="array" aca="1" ref="J442" ca="1">IF(F442="","",
IF(INDIRECT(VLOOKUP(B442,B$14:C$44,2,FALSE)&amp;(9*A442+11))="","",
INDIRECT(VLOOKUP(B442,B$14:C$44,2,FALSE)&amp;(9*A442+11))))</f>
        <v/>
      </c>
      <c r="K442" s="46" t="str" cm="1">
        <f t="array" aca="1" ref="K442" ca="1">IF(F442="","",
IF(AND(OR(F442="土",F442="日"),J442="●"),"指定",
IF(INDIRECT(VLOOKUP(B442,B$14:C$44,2,FALSE)&amp;(9*A442+12))="","",
INDIRECT(VLOOKUP(B442,B$14:C$44,2,FALSE)&amp;(9*A442+12)))))</f>
        <v/>
      </c>
      <c r="L442" s="42" t="str">
        <f t="shared" ca="1" si="116"/>
        <v/>
      </c>
      <c r="M442" s="60" t="str">
        <f t="shared" ca="1" si="117"/>
        <v/>
      </c>
      <c r="N442" s="1" t="str">
        <f t="shared" ca="1" si="114"/>
        <v/>
      </c>
      <c r="O442" s="1" t="str">
        <f t="shared" ca="1" si="115"/>
        <v/>
      </c>
    </row>
    <row r="443" spans="1:15" x14ac:dyDescent="0.4">
      <c r="A443" s="1">
        <f t="shared" si="118"/>
        <v>14</v>
      </c>
      <c r="B443" s="1">
        <f t="shared" si="119"/>
        <v>27</v>
      </c>
      <c r="E443" s="39" t="str" cm="1">
        <f t="array" aca="1" ref="E443" ca="1">IF(INDIRECT(VLOOKUP(B443,B$14:C$44,2,FALSE)&amp;(9*A443+6))="","",
INDIRECT(VLOOKUP(B443,B$14:C$44,2,FALSE)&amp;(9*A443+6)))</f>
        <v/>
      </c>
      <c r="F443" s="39" t="str">
        <f t="shared" ca="1" si="113"/>
        <v/>
      </c>
      <c r="G443" s="48" t="str" cm="1">
        <f t="array" aca="1" ref="G443" ca="1">IF(F443="","",
IF(INDIRECT(VLOOKUP(B443,B$14:C$44,2,FALSE)&amp;(9*A443+8))="","",
INDIRECT(VLOOKUP(B443,B$14:C$44,2,FALSE)&amp;(9*A443+8))))</f>
        <v/>
      </c>
      <c r="H443" s="48" t="str" cm="1">
        <f t="array" aca="1" ref="H443" ca="1">IF(F443="","",
IF(INDIRECT(VLOOKUP(B443,B$14:C$44,2,FALSE)&amp;(9*A443+9))="","",
INDIRECT(VLOOKUP(B443,B$14:C$44,2,FALSE)&amp;(9*A443+9))))</f>
        <v/>
      </c>
      <c r="I443" s="43" t="str" cm="1">
        <f t="array" aca="1" ref="I443" ca="1">IF(F443="","",
IF(INDIRECT(VLOOKUP(B443,B$14:C$44,2,FALSE)&amp;(9*A443+10))="","",
INDIRECT(VLOOKUP(B443,B$14:C$44,2,FALSE)&amp;(9*A443+10))))</f>
        <v/>
      </c>
      <c r="J443" s="43" t="str" cm="1">
        <f t="array" aca="1" ref="J443" ca="1">IF(F443="","",
IF(INDIRECT(VLOOKUP(B443,B$14:C$44,2,FALSE)&amp;(9*A443+11))="","",
INDIRECT(VLOOKUP(B443,B$14:C$44,2,FALSE)&amp;(9*A443+11))))</f>
        <v/>
      </c>
      <c r="K443" s="46" t="str" cm="1">
        <f t="array" aca="1" ref="K443" ca="1">IF(F443="","",
IF(AND(OR(F443="土",F443="日"),J443="●"),"指定",
IF(INDIRECT(VLOOKUP(B443,B$14:C$44,2,FALSE)&amp;(9*A443+12))="","",
INDIRECT(VLOOKUP(B443,B$14:C$44,2,FALSE)&amp;(9*A443+12)))))</f>
        <v/>
      </c>
      <c r="L443" s="42" t="str">
        <f t="shared" ca="1" si="116"/>
        <v/>
      </c>
      <c r="M443" s="60" t="str">
        <f t="shared" ca="1" si="117"/>
        <v/>
      </c>
      <c r="N443" s="1" t="str">
        <f t="shared" ca="1" si="114"/>
        <v/>
      </c>
      <c r="O443" s="1" t="str">
        <f t="shared" ca="1" si="115"/>
        <v/>
      </c>
    </row>
    <row r="444" spans="1:15" x14ac:dyDescent="0.4">
      <c r="A444" s="1">
        <f t="shared" si="118"/>
        <v>14</v>
      </c>
      <c r="B444" s="1">
        <f t="shared" si="119"/>
        <v>28</v>
      </c>
      <c r="E444" s="39" t="str" cm="1">
        <f t="array" aca="1" ref="E444" ca="1">IF(INDIRECT(VLOOKUP(B444,B$14:C$44,2,FALSE)&amp;(9*A444+6))="","",
INDIRECT(VLOOKUP(B444,B$14:C$44,2,FALSE)&amp;(9*A444+6)))</f>
        <v/>
      </c>
      <c r="F444" s="39" t="str">
        <f t="shared" ca="1" si="113"/>
        <v/>
      </c>
      <c r="G444" s="48" t="str" cm="1">
        <f t="array" aca="1" ref="G444" ca="1">IF(F444="","",
IF(INDIRECT(VLOOKUP(B444,B$14:C$44,2,FALSE)&amp;(9*A444+8))="","",
INDIRECT(VLOOKUP(B444,B$14:C$44,2,FALSE)&amp;(9*A444+8))))</f>
        <v/>
      </c>
      <c r="H444" s="48" t="str" cm="1">
        <f t="array" aca="1" ref="H444" ca="1">IF(F444="","",
IF(INDIRECT(VLOOKUP(B444,B$14:C$44,2,FALSE)&amp;(9*A444+9))="","",
INDIRECT(VLOOKUP(B444,B$14:C$44,2,FALSE)&amp;(9*A444+9))))</f>
        <v/>
      </c>
      <c r="I444" s="43" t="str" cm="1">
        <f t="array" aca="1" ref="I444" ca="1">IF(F444="","",
IF(INDIRECT(VLOOKUP(B444,B$14:C$44,2,FALSE)&amp;(9*A444+10))="","",
INDIRECT(VLOOKUP(B444,B$14:C$44,2,FALSE)&amp;(9*A444+10))))</f>
        <v/>
      </c>
      <c r="J444" s="43" t="str" cm="1">
        <f t="array" aca="1" ref="J444" ca="1">IF(F444="","",
IF(INDIRECT(VLOOKUP(B444,B$14:C$44,2,FALSE)&amp;(9*A444+11))="","",
INDIRECT(VLOOKUP(B444,B$14:C$44,2,FALSE)&amp;(9*A444+11))))</f>
        <v/>
      </c>
      <c r="K444" s="46" t="str" cm="1">
        <f t="array" aca="1" ref="K444" ca="1">IF(F444="","",
IF(AND(OR(F444="土",F444="日"),J444="●"),"指定",
IF(INDIRECT(VLOOKUP(B444,B$14:C$44,2,FALSE)&amp;(9*A444+12))="","",
INDIRECT(VLOOKUP(B444,B$14:C$44,2,FALSE)&amp;(9*A444+12)))))</f>
        <v/>
      </c>
      <c r="L444" s="42" t="str">
        <f t="shared" ca="1" si="116"/>
        <v/>
      </c>
      <c r="M444" s="60" t="str">
        <f t="shared" ca="1" si="117"/>
        <v/>
      </c>
      <c r="N444" s="1" t="str">
        <f t="shared" ca="1" si="114"/>
        <v/>
      </c>
      <c r="O444" s="1" t="str">
        <f t="shared" ca="1" si="115"/>
        <v/>
      </c>
    </row>
    <row r="445" spans="1:15" x14ac:dyDescent="0.4">
      <c r="A445" s="1">
        <f t="shared" si="118"/>
        <v>14</v>
      </c>
      <c r="B445" s="1">
        <f t="shared" si="119"/>
        <v>29</v>
      </c>
      <c r="E445" s="39" t="str" cm="1">
        <f t="array" aca="1" ref="E445" ca="1">IF(INDIRECT(VLOOKUP(B445,B$14:C$44,2,FALSE)&amp;(9*A445+6))="","",
INDIRECT(VLOOKUP(B445,B$14:C$44,2,FALSE)&amp;(9*A445+6)))</f>
        <v/>
      </c>
      <c r="F445" s="39" t="str">
        <f t="shared" ca="1" si="113"/>
        <v/>
      </c>
      <c r="G445" s="48" t="str" cm="1">
        <f t="array" aca="1" ref="G445" ca="1">IF(F445="","",
IF(INDIRECT(VLOOKUP(B445,B$14:C$44,2,FALSE)&amp;(9*A445+8))="","",
INDIRECT(VLOOKUP(B445,B$14:C$44,2,FALSE)&amp;(9*A445+8))))</f>
        <v/>
      </c>
      <c r="H445" s="48" t="str" cm="1">
        <f t="array" aca="1" ref="H445" ca="1">IF(F445="","",
IF(INDIRECT(VLOOKUP(B445,B$14:C$44,2,FALSE)&amp;(9*A445+9))="","",
INDIRECT(VLOOKUP(B445,B$14:C$44,2,FALSE)&amp;(9*A445+9))))</f>
        <v/>
      </c>
      <c r="I445" s="43" t="str" cm="1">
        <f t="array" aca="1" ref="I445" ca="1">IF(F445="","",
IF(INDIRECT(VLOOKUP(B445,B$14:C$44,2,FALSE)&amp;(9*A445+10))="","",
INDIRECT(VLOOKUP(B445,B$14:C$44,2,FALSE)&amp;(9*A445+10))))</f>
        <v/>
      </c>
      <c r="J445" s="43" t="str" cm="1">
        <f t="array" aca="1" ref="J445" ca="1">IF(F445="","",
IF(INDIRECT(VLOOKUP(B445,B$14:C$44,2,FALSE)&amp;(9*A445+11))="","",
INDIRECT(VLOOKUP(B445,B$14:C$44,2,FALSE)&amp;(9*A445+11))))</f>
        <v/>
      </c>
      <c r="K445" s="46" t="str" cm="1">
        <f t="array" aca="1" ref="K445" ca="1">IF(F445="","",
IF(AND(OR(F445="土",F445="日"),J445="●"),"指定",
IF(INDIRECT(VLOOKUP(B445,B$14:C$44,2,FALSE)&amp;(9*A445+12))="","",
INDIRECT(VLOOKUP(B445,B$14:C$44,2,FALSE)&amp;(9*A445+12)))))</f>
        <v/>
      </c>
      <c r="L445" s="42" t="str">
        <f t="shared" ca="1" si="116"/>
        <v/>
      </c>
      <c r="M445" s="60" t="str">
        <f t="shared" ca="1" si="117"/>
        <v/>
      </c>
      <c r="N445" s="1" t="str">
        <f t="shared" ca="1" si="114"/>
        <v/>
      </c>
      <c r="O445" s="1" t="str">
        <f t="shared" ca="1" si="115"/>
        <v/>
      </c>
    </row>
    <row r="446" spans="1:15" x14ac:dyDescent="0.4">
      <c r="A446" s="1">
        <f t="shared" si="118"/>
        <v>14</v>
      </c>
      <c r="B446" s="1">
        <f t="shared" si="119"/>
        <v>30</v>
      </c>
      <c r="E446" s="39" t="str" cm="1">
        <f t="array" aca="1" ref="E446" ca="1">IF(INDIRECT(VLOOKUP(B446,B$14:C$44,2,FALSE)&amp;(9*A446+6))="","",
INDIRECT(VLOOKUP(B446,B$14:C$44,2,FALSE)&amp;(9*A446+6)))</f>
        <v/>
      </c>
      <c r="F446" s="39" t="str">
        <f t="shared" ca="1" si="113"/>
        <v/>
      </c>
      <c r="G446" s="48" t="str" cm="1">
        <f t="array" aca="1" ref="G446" ca="1">IF(F446="","",
IF(INDIRECT(VLOOKUP(B446,B$14:C$44,2,FALSE)&amp;(9*A446+8))="","",
INDIRECT(VLOOKUP(B446,B$14:C$44,2,FALSE)&amp;(9*A446+8))))</f>
        <v/>
      </c>
      <c r="H446" s="48" t="str" cm="1">
        <f t="array" aca="1" ref="H446" ca="1">IF(F446="","",
IF(INDIRECT(VLOOKUP(B446,B$14:C$44,2,FALSE)&amp;(9*A446+9))="","",
INDIRECT(VLOOKUP(B446,B$14:C$44,2,FALSE)&amp;(9*A446+9))))</f>
        <v/>
      </c>
      <c r="I446" s="43" t="str" cm="1">
        <f t="array" aca="1" ref="I446" ca="1">IF(F446="","",
IF(INDIRECT(VLOOKUP(B446,B$14:C$44,2,FALSE)&amp;(9*A446+10))="","",
INDIRECT(VLOOKUP(B446,B$14:C$44,2,FALSE)&amp;(9*A446+10))))</f>
        <v/>
      </c>
      <c r="J446" s="43" t="str" cm="1">
        <f t="array" aca="1" ref="J446" ca="1">IF(F446="","",
IF(INDIRECT(VLOOKUP(B446,B$14:C$44,2,FALSE)&amp;(9*A446+11))="","",
INDIRECT(VLOOKUP(B446,B$14:C$44,2,FALSE)&amp;(9*A446+11))))</f>
        <v/>
      </c>
      <c r="K446" s="46" t="str" cm="1">
        <f t="array" aca="1" ref="K446" ca="1">IF(F446="","",
IF(AND(OR(F446="土",F446="日"),J446="●"),"指定",
IF(INDIRECT(VLOOKUP(B446,B$14:C$44,2,FALSE)&amp;(9*A446+12))="","",
INDIRECT(VLOOKUP(B446,B$14:C$44,2,FALSE)&amp;(9*A446+12)))))</f>
        <v/>
      </c>
      <c r="L446" s="42" t="str">
        <f t="shared" ca="1" si="116"/>
        <v/>
      </c>
      <c r="M446" s="60" t="str">
        <f t="shared" ca="1" si="117"/>
        <v/>
      </c>
      <c r="N446" s="1" t="str">
        <f t="shared" ca="1" si="114"/>
        <v/>
      </c>
      <c r="O446" s="1" t="str">
        <f t="shared" ca="1" si="115"/>
        <v/>
      </c>
    </row>
    <row r="447" spans="1:15" x14ac:dyDescent="0.4">
      <c r="A447" s="1">
        <f t="shared" si="118"/>
        <v>14</v>
      </c>
      <c r="B447" s="1">
        <f t="shared" si="119"/>
        <v>31</v>
      </c>
      <c r="E447" s="39" t="str" cm="1">
        <f t="array" aca="1" ref="E447" ca="1">IF(INDIRECT(VLOOKUP(B447,B$14:C$44,2,FALSE)&amp;(9*A447+6))="","",
INDIRECT(VLOOKUP(B447,B$14:C$44,2,FALSE)&amp;(9*A447+6)))</f>
        <v/>
      </c>
      <c r="F447" s="39" t="str">
        <f t="shared" ca="1" si="113"/>
        <v/>
      </c>
      <c r="G447" s="48" t="str" cm="1">
        <f t="array" aca="1" ref="G447" ca="1">IF(F447="","",
IF(INDIRECT(VLOOKUP(B447,B$14:C$44,2,FALSE)&amp;(9*A447+8))="","",
INDIRECT(VLOOKUP(B447,B$14:C$44,2,FALSE)&amp;(9*A447+8))))</f>
        <v/>
      </c>
      <c r="H447" s="48" t="str" cm="1">
        <f t="array" aca="1" ref="H447" ca="1">IF(F447="","",
IF(INDIRECT(VLOOKUP(B447,B$14:C$44,2,FALSE)&amp;(9*A447+9))="","",
INDIRECT(VLOOKUP(B447,B$14:C$44,2,FALSE)&amp;(9*A447+9))))</f>
        <v/>
      </c>
      <c r="I447" s="43" t="str" cm="1">
        <f t="array" aca="1" ref="I447" ca="1">IF(F447="","",
IF(INDIRECT(VLOOKUP(B447,B$14:C$44,2,FALSE)&amp;(9*A447+10))="","",
INDIRECT(VLOOKUP(B447,B$14:C$44,2,FALSE)&amp;(9*A447+10))))</f>
        <v/>
      </c>
      <c r="J447" s="43" t="str" cm="1">
        <f t="array" aca="1" ref="J447" ca="1">IF(F447="","",
IF(INDIRECT(VLOOKUP(B447,B$14:C$44,2,FALSE)&amp;(9*A447+11))="","",
INDIRECT(VLOOKUP(B447,B$14:C$44,2,FALSE)&amp;(9*A447+11))))</f>
        <v/>
      </c>
      <c r="K447" s="46" t="str" cm="1">
        <f t="array" aca="1" ref="K447" ca="1">IF(F447="","",
IF(AND(OR(F447="土",F447="日"),J447="●"),"指定",
IF(INDIRECT(VLOOKUP(B447,B$14:C$44,2,FALSE)&amp;(9*A447+12))="","",
INDIRECT(VLOOKUP(B447,B$14:C$44,2,FALSE)&amp;(9*A447+12)))))</f>
        <v/>
      </c>
      <c r="L447" s="42" t="str">
        <f t="shared" ca="1" si="116"/>
        <v/>
      </c>
      <c r="M447" s="60" t="str">
        <f t="shared" ca="1" si="117"/>
        <v/>
      </c>
      <c r="N447" s="1" t="str">
        <f t="shared" ca="1" si="114"/>
        <v/>
      </c>
      <c r="O447" s="1" t="str">
        <f t="shared" ca="1" si="115"/>
        <v/>
      </c>
    </row>
    <row r="448" spans="1:15" x14ac:dyDescent="0.4">
      <c r="A448" s="1">
        <f t="shared" si="118"/>
        <v>15</v>
      </c>
      <c r="B448" s="1">
        <f t="shared" si="119"/>
        <v>1</v>
      </c>
      <c r="E448" s="39" t="str" cm="1">
        <f t="array" aca="1" ref="E448" ca="1">IF(INDIRECT(VLOOKUP(B448,B$14:C$44,2,FALSE)&amp;(9*A448+6))="","",
INDIRECT(VLOOKUP(B448,B$14:C$44,2,FALSE)&amp;(9*A448+6)))</f>
        <v/>
      </c>
      <c r="F448" s="39" t="str">
        <f t="shared" ca="1" si="113"/>
        <v/>
      </c>
      <c r="G448" s="48" t="str" cm="1">
        <f t="array" aca="1" ref="G448" ca="1">IF(F448="","",
IF(INDIRECT(VLOOKUP(B448,B$14:C$44,2,FALSE)&amp;(9*A448+8))="","",
INDIRECT(VLOOKUP(B448,B$14:C$44,2,FALSE)&amp;(9*A448+8))))</f>
        <v/>
      </c>
      <c r="H448" s="48" t="str" cm="1">
        <f t="array" aca="1" ref="H448" ca="1">IF(F448="","",
IF(INDIRECT(VLOOKUP(B448,B$14:C$44,2,FALSE)&amp;(9*A448+9))="","",
INDIRECT(VLOOKUP(B448,B$14:C$44,2,FALSE)&amp;(9*A448+9))))</f>
        <v/>
      </c>
      <c r="I448" s="43" t="str" cm="1">
        <f t="array" aca="1" ref="I448" ca="1">IF(F448="","",
IF(INDIRECT(VLOOKUP(B448,B$14:C$44,2,FALSE)&amp;(9*A448+10))="","",
INDIRECT(VLOOKUP(B448,B$14:C$44,2,FALSE)&amp;(9*A448+10))))</f>
        <v/>
      </c>
      <c r="J448" s="43" t="str" cm="1">
        <f t="array" aca="1" ref="J448" ca="1">IF(F448="","",
IF(INDIRECT(VLOOKUP(B448,B$14:C$44,2,FALSE)&amp;(9*A448+11))="","",
INDIRECT(VLOOKUP(B448,B$14:C$44,2,FALSE)&amp;(9*A448+11))))</f>
        <v/>
      </c>
      <c r="K448" s="46" t="str" cm="1">
        <f t="array" aca="1" ref="K448" ca="1">IF(F448="","",
IF(AND(OR(F448="土",F448="日"),J448="●"),"指定",
IF(INDIRECT(VLOOKUP(B448,B$14:C$44,2,FALSE)&amp;(9*A448+12))="","",
INDIRECT(VLOOKUP(B448,B$14:C$44,2,FALSE)&amp;(9*A448+12)))))</f>
        <v/>
      </c>
      <c r="L448" s="42" t="str">
        <f t="shared" ca="1" si="116"/>
        <v/>
      </c>
      <c r="M448" s="60" t="str">
        <f t="shared" ca="1" si="117"/>
        <v/>
      </c>
      <c r="N448" s="1" t="str">
        <f t="shared" ca="1" si="114"/>
        <v/>
      </c>
      <c r="O448" s="1" t="str">
        <f t="shared" ca="1" si="115"/>
        <v/>
      </c>
    </row>
    <row r="449" spans="1:15" x14ac:dyDescent="0.4">
      <c r="A449" s="1">
        <f t="shared" si="118"/>
        <v>15</v>
      </c>
      <c r="B449" s="1">
        <f t="shared" si="119"/>
        <v>2</v>
      </c>
      <c r="E449" s="39" t="str" cm="1">
        <f t="array" aca="1" ref="E449" ca="1">IF(INDIRECT(VLOOKUP(B449,B$14:C$44,2,FALSE)&amp;(9*A449+6))="","",
INDIRECT(VLOOKUP(B449,B$14:C$44,2,FALSE)&amp;(9*A449+6)))</f>
        <v/>
      </c>
      <c r="F449" s="39" t="str">
        <f t="shared" ca="1" si="113"/>
        <v/>
      </c>
      <c r="G449" s="48" t="str" cm="1">
        <f t="array" aca="1" ref="G449" ca="1">IF(F449="","",
IF(INDIRECT(VLOOKUP(B449,B$14:C$44,2,FALSE)&amp;(9*A449+8))="","",
INDIRECT(VLOOKUP(B449,B$14:C$44,2,FALSE)&amp;(9*A449+8))))</f>
        <v/>
      </c>
      <c r="H449" s="48" t="str" cm="1">
        <f t="array" aca="1" ref="H449" ca="1">IF(F449="","",
IF(INDIRECT(VLOOKUP(B449,B$14:C$44,2,FALSE)&amp;(9*A449+9))="","",
INDIRECT(VLOOKUP(B449,B$14:C$44,2,FALSE)&amp;(9*A449+9))))</f>
        <v/>
      </c>
      <c r="I449" s="43" t="str" cm="1">
        <f t="array" aca="1" ref="I449" ca="1">IF(F449="","",
IF(INDIRECT(VLOOKUP(B449,B$14:C$44,2,FALSE)&amp;(9*A449+10))="","",
INDIRECT(VLOOKUP(B449,B$14:C$44,2,FALSE)&amp;(9*A449+10))))</f>
        <v/>
      </c>
      <c r="J449" s="43" t="str" cm="1">
        <f t="array" aca="1" ref="J449" ca="1">IF(F449="","",
IF(INDIRECT(VLOOKUP(B449,B$14:C$44,2,FALSE)&amp;(9*A449+11))="","",
INDIRECT(VLOOKUP(B449,B$14:C$44,2,FALSE)&amp;(9*A449+11))))</f>
        <v/>
      </c>
      <c r="K449" s="46" t="str" cm="1">
        <f t="array" aca="1" ref="K449" ca="1">IF(F449="","",
IF(AND(OR(F449="土",F449="日"),J449="●"),"指定",
IF(INDIRECT(VLOOKUP(B449,B$14:C$44,2,FALSE)&amp;(9*A449+12))="","",
INDIRECT(VLOOKUP(B449,B$14:C$44,2,FALSE)&amp;(9*A449+12)))))</f>
        <v/>
      </c>
      <c r="L449" s="42" t="str">
        <f t="shared" ca="1" si="116"/>
        <v/>
      </c>
      <c r="M449" s="60" t="str">
        <f t="shared" ca="1" si="117"/>
        <v/>
      </c>
      <c r="N449" s="1" t="str">
        <f t="shared" ca="1" si="114"/>
        <v/>
      </c>
      <c r="O449" s="1" t="str">
        <f t="shared" ca="1" si="115"/>
        <v/>
      </c>
    </row>
    <row r="450" spans="1:15" x14ac:dyDescent="0.4">
      <c r="A450" s="1">
        <f t="shared" si="118"/>
        <v>15</v>
      </c>
      <c r="B450" s="1">
        <f t="shared" si="119"/>
        <v>3</v>
      </c>
      <c r="E450" s="39" t="str" cm="1">
        <f t="array" aca="1" ref="E450" ca="1">IF(INDIRECT(VLOOKUP(B450,B$14:C$44,2,FALSE)&amp;(9*A450+6))="","",
INDIRECT(VLOOKUP(B450,B$14:C$44,2,FALSE)&amp;(9*A450+6)))</f>
        <v/>
      </c>
      <c r="F450" s="39" t="str">
        <f t="shared" ca="1" si="113"/>
        <v/>
      </c>
      <c r="G450" s="48" t="str" cm="1">
        <f t="array" aca="1" ref="G450" ca="1">IF(F450="","",
IF(INDIRECT(VLOOKUP(B450,B$14:C$44,2,FALSE)&amp;(9*A450+8))="","",
INDIRECT(VLOOKUP(B450,B$14:C$44,2,FALSE)&amp;(9*A450+8))))</f>
        <v/>
      </c>
      <c r="H450" s="48" t="str" cm="1">
        <f t="array" aca="1" ref="H450" ca="1">IF(F450="","",
IF(INDIRECT(VLOOKUP(B450,B$14:C$44,2,FALSE)&amp;(9*A450+9))="","",
INDIRECT(VLOOKUP(B450,B$14:C$44,2,FALSE)&amp;(9*A450+9))))</f>
        <v/>
      </c>
      <c r="I450" s="43" t="str" cm="1">
        <f t="array" aca="1" ref="I450" ca="1">IF(F450="","",
IF(INDIRECT(VLOOKUP(B450,B$14:C$44,2,FALSE)&amp;(9*A450+10))="","",
INDIRECT(VLOOKUP(B450,B$14:C$44,2,FALSE)&amp;(9*A450+10))))</f>
        <v/>
      </c>
      <c r="J450" s="43" t="str" cm="1">
        <f t="array" aca="1" ref="J450" ca="1">IF(F450="","",
IF(INDIRECT(VLOOKUP(B450,B$14:C$44,2,FALSE)&amp;(9*A450+11))="","",
INDIRECT(VLOOKUP(B450,B$14:C$44,2,FALSE)&amp;(9*A450+11))))</f>
        <v/>
      </c>
      <c r="K450" s="46" t="str" cm="1">
        <f t="array" aca="1" ref="K450" ca="1">IF(F450="","",
IF(AND(OR(F450="土",F450="日"),J450="●"),"指定",
IF(INDIRECT(VLOOKUP(B450,B$14:C$44,2,FALSE)&amp;(9*A450+12))="","",
INDIRECT(VLOOKUP(B450,B$14:C$44,2,FALSE)&amp;(9*A450+12)))))</f>
        <v/>
      </c>
      <c r="L450" s="42" t="str">
        <f t="shared" ca="1" si="116"/>
        <v/>
      </c>
      <c r="M450" s="60" t="str">
        <f t="shared" ca="1" si="117"/>
        <v/>
      </c>
      <c r="N450" s="1" t="str">
        <f t="shared" ca="1" si="114"/>
        <v/>
      </c>
      <c r="O450" s="1" t="str">
        <f t="shared" ca="1" si="115"/>
        <v/>
      </c>
    </row>
    <row r="451" spans="1:15" x14ac:dyDescent="0.4">
      <c r="A451" s="1">
        <f t="shared" si="118"/>
        <v>15</v>
      </c>
      <c r="B451" s="1">
        <f t="shared" si="119"/>
        <v>4</v>
      </c>
      <c r="E451" s="39" t="str" cm="1">
        <f t="array" aca="1" ref="E451" ca="1">IF(INDIRECT(VLOOKUP(B451,B$14:C$44,2,FALSE)&amp;(9*A451+6))="","",
INDIRECT(VLOOKUP(B451,B$14:C$44,2,FALSE)&amp;(9*A451+6)))</f>
        <v/>
      </c>
      <c r="F451" s="39" t="str">
        <f t="shared" ca="1" si="113"/>
        <v/>
      </c>
      <c r="G451" s="48" t="str" cm="1">
        <f t="array" aca="1" ref="G451" ca="1">IF(F451="","",
IF(INDIRECT(VLOOKUP(B451,B$14:C$44,2,FALSE)&amp;(9*A451+8))="","",
INDIRECT(VLOOKUP(B451,B$14:C$44,2,FALSE)&amp;(9*A451+8))))</f>
        <v/>
      </c>
      <c r="H451" s="48" t="str" cm="1">
        <f t="array" aca="1" ref="H451" ca="1">IF(F451="","",
IF(INDIRECT(VLOOKUP(B451,B$14:C$44,2,FALSE)&amp;(9*A451+9))="","",
INDIRECT(VLOOKUP(B451,B$14:C$44,2,FALSE)&amp;(9*A451+9))))</f>
        <v/>
      </c>
      <c r="I451" s="43" t="str" cm="1">
        <f t="array" aca="1" ref="I451" ca="1">IF(F451="","",
IF(INDIRECT(VLOOKUP(B451,B$14:C$44,2,FALSE)&amp;(9*A451+10))="","",
INDIRECT(VLOOKUP(B451,B$14:C$44,2,FALSE)&amp;(9*A451+10))))</f>
        <v/>
      </c>
      <c r="J451" s="43" t="str" cm="1">
        <f t="array" aca="1" ref="J451" ca="1">IF(F451="","",
IF(INDIRECT(VLOOKUP(B451,B$14:C$44,2,FALSE)&amp;(9*A451+11))="","",
INDIRECT(VLOOKUP(B451,B$14:C$44,2,FALSE)&amp;(9*A451+11))))</f>
        <v/>
      </c>
      <c r="K451" s="46" t="str" cm="1">
        <f t="array" aca="1" ref="K451" ca="1">IF(F451="","",
IF(AND(OR(F451="土",F451="日"),J451="●"),"指定",
IF(INDIRECT(VLOOKUP(B451,B$14:C$44,2,FALSE)&amp;(9*A451+12))="","",
INDIRECT(VLOOKUP(B451,B$14:C$44,2,FALSE)&amp;(9*A451+12)))))</f>
        <v/>
      </c>
      <c r="L451" s="42" t="str">
        <f t="shared" ca="1" si="116"/>
        <v/>
      </c>
      <c r="M451" s="60" t="str">
        <f t="shared" ca="1" si="117"/>
        <v/>
      </c>
      <c r="N451" s="1" t="str">
        <f t="shared" ca="1" si="114"/>
        <v/>
      </c>
      <c r="O451" s="1" t="str">
        <f t="shared" ca="1" si="115"/>
        <v/>
      </c>
    </row>
    <row r="452" spans="1:15" x14ac:dyDescent="0.4">
      <c r="A452" s="1">
        <f t="shared" si="118"/>
        <v>15</v>
      </c>
      <c r="B452" s="1">
        <f t="shared" si="119"/>
        <v>5</v>
      </c>
      <c r="E452" s="39" t="str" cm="1">
        <f t="array" aca="1" ref="E452" ca="1">IF(INDIRECT(VLOOKUP(B452,B$14:C$44,2,FALSE)&amp;(9*A452+6))="","",
INDIRECT(VLOOKUP(B452,B$14:C$44,2,FALSE)&amp;(9*A452+6)))</f>
        <v/>
      </c>
      <c r="F452" s="39" t="str">
        <f t="shared" ca="1" si="113"/>
        <v/>
      </c>
      <c r="G452" s="48" t="str" cm="1">
        <f t="array" aca="1" ref="G452" ca="1">IF(F452="","",
IF(INDIRECT(VLOOKUP(B452,B$14:C$44,2,FALSE)&amp;(9*A452+8))="","",
INDIRECT(VLOOKUP(B452,B$14:C$44,2,FALSE)&amp;(9*A452+8))))</f>
        <v/>
      </c>
      <c r="H452" s="48" t="str" cm="1">
        <f t="array" aca="1" ref="H452" ca="1">IF(F452="","",
IF(INDIRECT(VLOOKUP(B452,B$14:C$44,2,FALSE)&amp;(9*A452+9))="","",
INDIRECT(VLOOKUP(B452,B$14:C$44,2,FALSE)&amp;(9*A452+9))))</f>
        <v/>
      </c>
      <c r="I452" s="43" t="str" cm="1">
        <f t="array" aca="1" ref="I452" ca="1">IF(F452="","",
IF(INDIRECT(VLOOKUP(B452,B$14:C$44,2,FALSE)&amp;(9*A452+10))="","",
INDIRECT(VLOOKUP(B452,B$14:C$44,2,FALSE)&amp;(9*A452+10))))</f>
        <v/>
      </c>
      <c r="J452" s="43" t="str" cm="1">
        <f t="array" aca="1" ref="J452" ca="1">IF(F452="","",
IF(INDIRECT(VLOOKUP(B452,B$14:C$44,2,FALSE)&amp;(9*A452+11))="","",
INDIRECT(VLOOKUP(B452,B$14:C$44,2,FALSE)&amp;(9*A452+11))))</f>
        <v/>
      </c>
      <c r="K452" s="46" t="str" cm="1">
        <f t="array" aca="1" ref="K452" ca="1">IF(F452="","",
IF(AND(OR(F452="土",F452="日"),J452="●"),"指定",
IF(INDIRECT(VLOOKUP(B452,B$14:C$44,2,FALSE)&amp;(9*A452+12))="","",
INDIRECT(VLOOKUP(B452,B$14:C$44,2,FALSE)&amp;(9*A452+12)))))</f>
        <v/>
      </c>
      <c r="L452" s="42" t="str">
        <f t="shared" ca="1" si="116"/>
        <v/>
      </c>
      <c r="M452" s="60" t="str">
        <f t="shared" ca="1" si="117"/>
        <v/>
      </c>
      <c r="N452" s="1" t="str">
        <f t="shared" ca="1" si="114"/>
        <v/>
      </c>
      <c r="O452" s="1" t="str">
        <f t="shared" ca="1" si="115"/>
        <v/>
      </c>
    </row>
    <row r="453" spans="1:15" x14ac:dyDescent="0.4">
      <c r="A453" s="1">
        <f t="shared" si="118"/>
        <v>15</v>
      </c>
      <c r="B453" s="1">
        <f t="shared" si="119"/>
        <v>6</v>
      </c>
      <c r="E453" s="39" t="str" cm="1">
        <f t="array" aca="1" ref="E453" ca="1">IF(INDIRECT(VLOOKUP(B453,B$14:C$44,2,FALSE)&amp;(9*A453+6))="","",
INDIRECT(VLOOKUP(B453,B$14:C$44,2,FALSE)&amp;(9*A453+6)))</f>
        <v/>
      </c>
      <c r="F453" s="39" t="str">
        <f t="shared" ca="1" si="113"/>
        <v/>
      </c>
      <c r="G453" s="48" t="str" cm="1">
        <f t="array" aca="1" ref="G453" ca="1">IF(F453="","",
IF(INDIRECT(VLOOKUP(B453,B$14:C$44,2,FALSE)&amp;(9*A453+8))="","",
INDIRECT(VLOOKUP(B453,B$14:C$44,2,FALSE)&amp;(9*A453+8))))</f>
        <v/>
      </c>
      <c r="H453" s="48" t="str" cm="1">
        <f t="array" aca="1" ref="H453" ca="1">IF(F453="","",
IF(INDIRECT(VLOOKUP(B453,B$14:C$44,2,FALSE)&amp;(9*A453+9))="","",
INDIRECT(VLOOKUP(B453,B$14:C$44,2,FALSE)&amp;(9*A453+9))))</f>
        <v/>
      </c>
      <c r="I453" s="43" t="str" cm="1">
        <f t="array" aca="1" ref="I453" ca="1">IF(F453="","",
IF(INDIRECT(VLOOKUP(B453,B$14:C$44,2,FALSE)&amp;(9*A453+10))="","",
INDIRECT(VLOOKUP(B453,B$14:C$44,2,FALSE)&amp;(9*A453+10))))</f>
        <v/>
      </c>
      <c r="J453" s="43" t="str" cm="1">
        <f t="array" aca="1" ref="J453" ca="1">IF(F453="","",
IF(INDIRECT(VLOOKUP(B453,B$14:C$44,2,FALSE)&amp;(9*A453+11))="","",
INDIRECT(VLOOKUP(B453,B$14:C$44,2,FALSE)&amp;(9*A453+11))))</f>
        <v/>
      </c>
      <c r="K453" s="46" t="str" cm="1">
        <f t="array" aca="1" ref="K453" ca="1">IF(F453="","",
IF(AND(OR(F453="土",F453="日"),J453="●"),"指定",
IF(INDIRECT(VLOOKUP(B453,B$14:C$44,2,FALSE)&amp;(9*A453+12))="","",
INDIRECT(VLOOKUP(B453,B$14:C$44,2,FALSE)&amp;(9*A453+12)))))</f>
        <v/>
      </c>
      <c r="L453" s="42" t="str">
        <f t="shared" ca="1" si="116"/>
        <v/>
      </c>
      <c r="M453" s="60" t="str">
        <f t="shared" ca="1" si="117"/>
        <v/>
      </c>
      <c r="N453" s="1" t="str">
        <f t="shared" ca="1" si="114"/>
        <v/>
      </c>
      <c r="O453" s="1" t="str">
        <f t="shared" ca="1" si="115"/>
        <v/>
      </c>
    </row>
    <row r="454" spans="1:15" x14ac:dyDescent="0.4">
      <c r="A454" s="1">
        <f t="shared" si="118"/>
        <v>15</v>
      </c>
      <c r="B454" s="1">
        <f t="shared" si="119"/>
        <v>7</v>
      </c>
      <c r="E454" s="39" t="str" cm="1">
        <f t="array" aca="1" ref="E454" ca="1">IF(INDIRECT(VLOOKUP(B454,B$14:C$44,2,FALSE)&amp;(9*A454+6))="","",
INDIRECT(VLOOKUP(B454,B$14:C$44,2,FALSE)&amp;(9*A454+6)))</f>
        <v/>
      </c>
      <c r="F454" s="39" t="str">
        <f t="shared" ca="1" si="113"/>
        <v/>
      </c>
      <c r="G454" s="48" t="str" cm="1">
        <f t="array" aca="1" ref="G454" ca="1">IF(F454="","",
IF(INDIRECT(VLOOKUP(B454,B$14:C$44,2,FALSE)&amp;(9*A454+8))="","",
INDIRECT(VLOOKUP(B454,B$14:C$44,2,FALSE)&amp;(9*A454+8))))</f>
        <v/>
      </c>
      <c r="H454" s="48" t="str" cm="1">
        <f t="array" aca="1" ref="H454" ca="1">IF(F454="","",
IF(INDIRECT(VLOOKUP(B454,B$14:C$44,2,FALSE)&amp;(9*A454+9))="","",
INDIRECT(VLOOKUP(B454,B$14:C$44,2,FALSE)&amp;(9*A454+9))))</f>
        <v/>
      </c>
      <c r="I454" s="43" t="str" cm="1">
        <f t="array" aca="1" ref="I454" ca="1">IF(F454="","",
IF(INDIRECT(VLOOKUP(B454,B$14:C$44,2,FALSE)&amp;(9*A454+10))="","",
INDIRECT(VLOOKUP(B454,B$14:C$44,2,FALSE)&amp;(9*A454+10))))</f>
        <v/>
      </c>
      <c r="J454" s="43" t="str" cm="1">
        <f t="array" aca="1" ref="J454" ca="1">IF(F454="","",
IF(INDIRECT(VLOOKUP(B454,B$14:C$44,2,FALSE)&amp;(9*A454+11))="","",
INDIRECT(VLOOKUP(B454,B$14:C$44,2,FALSE)&amp;(9*A454+11))))</f>
        <v/>
      </c>
      <c r="K454" s="46" t="str" cm="1">
        <f t="array" aca="1" ref="K454" ca="1">IF(F454="","",
IF(AND(OR(F454="土",F454="日"),J454="●"),"指定",
IF(INDIRECT(VLOOKUP(B454,B$14:C$44,2,FALSE)&amp;(9*A454+12))="","",
INDIRECT(VLOOKUP(B454,B$14:C$44,2,FALSE)&amp;(9*A454+12)))))</f>
        <v/>
      </c>
      <c r="L454" s="42" t="str">
        <f t="shared" ca="1" si="116"/>
        <v/>
      </c>
      <c r="M454" s="60" t="str">
        <f t="shared" ca="1" si="117"/>
        <v/>
      </c>
      <c r="N454" s="1" t="str">
        <f t="shared" ca="1" si="114"/>
        <v/>
      </c>
      <c r="O454" s="1" t="str">
        <f t="shared" ca="1" si="115"/>
        <v/>
      </c>
    </row>
    <row r="455" spans="1:15" x14ac:dyDescent="0.4">
      <c r="A455" s="1">
        <f t="shared" si="118"/>
        <v>15</v>
      </c>
      <c r="B455" s="1">
        <f t="shared" si="119"/>
        <v>8</v>
      </c>
      <c r="E455" s="39" t="str" cm="1">
        <f t="array" aca="1" ref="E455" ca="1">IF(INDIRECT(VLOOKUP(B455,B$14:C$44,2,FALSE)&amp;(9*A455+6))="","",
INDIRECT(VLOOKUP(B455,B$14:C$44,2,FALSE)&amp;(9*A455+6)))</f>
        <v/>
      </c>
      <c r="F455" s="39" t="str">
        <f t="shared" ca="1" si="113"/>
        <v/>
      </c>
      <c r="G455" s="48" t="str" cm="1">
        <f t="array" aca="1" ref="G455" ca="1">IF(F455="","",
IF(INDIRECT(VLOOKUP(B455,B$14:C$44,2,FALSE)&amp;(9*A455+8))="","",
INDIRECT(VLOOKUP(B455,B$14:C$44,2,FALSE)&amp;(9*A455+8))))</f>
        <v/>
      </c>
      <c r="H455" s="48" t="str" cm="1">
        <f t="array" aca="1" ref="H455" ca="1">IF(F455="","",
IF(INDIRECT(VLOOKUP(B455,B$14:C$44,2,FALSE)&amp;(9*A455+9))="","",
INDIRECT(VLOOKUP(B455,B$14:C$44,2,FALSE)&amp;(9*A455+9))))</f>
        <v/>
      </c>
      <c r="I455" s="43" t="str" cm="1">
        <f t="array" aca="1" ref="I455" ca="1">IF(F455="","",
IF(INDIRECT(VLOOKUP(B455,B$14:C$44,2,FALSE)&amp;(9*A455+10))="","",
INDIRECT(VLOOKUP(B455,B$14:C$44,2,FALSE)&amp;(9*A455+10))))</f>
        <v/>
      </c>
      <c r="J455" s="43" t="str" cm="1">
        <f t="array" aca="1" ref="J455" ca="1">IF(F455="","",
IF(INDIRECT(VLOOKUP(B455,B$14:C$44,2,FALSE)&amp;(9*A455+11))="","",
INDIRECT(VLOOKUP(B455,B$14:C$44,2,FALSE)&amp;(9*A455+11))))</f>
        <v/>
      </c>
      <c r="K455" s="46" t="str" cm="1">
        <f t="array" aca="1" ref="K455" ca="1">IF(F455="","",
IF(AND(OR(F455="土",F455="日"),J455="●"),"指定",
IF(INDIRECT(VLOOKUP(B455,B$14:C$44,2,FALSE)&amp;(9*A455+12))="","",
INDIRECT(VLOOKUP(B455,B$14:C$44,2,FALSE)&amp;(9*A455+12)))))</f>
        <v/>
      </c>
      <c r="L455" s="42" t="str">
        <f t="shared" ca="1" si="116"/>
        <v/>
      </c>
      <c r="M455" s="60" t="str">
        <f t="shared" ca="1" si="117"/>
        <v/>
      </c>
      <c r="N455" s="1" t="str">
        <f t="shared" ca="1" si="114"/>
        <v/>
      </c>
      <c r="O455" s="1" t="str">
        <f t="shared" ca="1" si="115"/>
        <v/>
      </c>
    </row>
    <row r="456" spans="1:15" x14ac:dyDescent="0.4">
      <c r="A456" s="1">
        <f t="shared" si="118"/>
        <v>15</v>
      </c>
      <c r="B456" s="1">
        <f t="shared" si="119"/>
        <v>9</v>
      </c>
      <c r="E456" s="39" t="str" cm="1">
        <f t="array" aca="1" ref="E456" ca="1">IF(INDIRECT(VLOOKUP(B456,B$14:C$44,2,FALSE)&amp;(9*A456+6))="","",
INDIRECT(VLOOKUP(B456,B$14:C$44,2,FALSE)&amp;(9*A456+6)))</f>
        <v/>
      </c>
      <c r="F456" s="39" t="str">
        <f t="shared" ca="1" si="113"/>
        <v/>
      </c>
      <c r="G456" s="48" t="str" cm="1">
        <f t="array" aca="1" ref="G456" ca="1">IF(F456="","",
IF(INDIRECT(VLOOKUP(B456,B$14:C$44,2,FALSE)&amp;(9*A456+8))="","",
INDIRECT(VLOOKUP(B456,B$14:C$44,2,FALSE)&amp;(9*A456+8))))</f>
        <v/>
      </c>
      <c r="H456" s="48" t="str" cm="1">
        <f t="array" aca="1" ref="H456" ca="1">IF(F456="","",
IF(INDIRECT(VLOOKUP(B456,B$14:C$44,2,FALSE)&amp;(9*A456+9))="","",
INDIRECT(VLOOKUP(B456,B$14:C$44,2,FALSE)&amp;(9*A456+9))))</f>
        <v/>
      </c>
      <c r="I456" s="43" t="str" cm="1">
        <f t="array" aca="1" ref="I456" ca="1">IF(F456="","",
IF(INDIRECT(VLOOKUP(B456,B$14:C$44,2,FALSE)&amp;(9*A456+10))="","",
INDIRECT(VLOOKUP(B456,B$14:C$44,2,FALSE)&amp;(9*A456+10))))</f>
        <v/>
      </c>
      <c r="J456" s="43" t="str" cm="1">
        <f t="array" aca="1" ref="J456" ca="1">IF(F456="","",
IF(INDIRECT(VLOOKUP(B456,B$14:C$44,2,FALSE)&amp;(9*A456+11))="","",
INDIRECT(VLOOKUP(B456,B$14:C$44,2,FALSE)&amp;(9*A456+11))))</f>
        <v/>
      </c>
      <c r="K456" s="46" t="str" cm="1">
        <f t="array" aca="1" ref="K456" ca="1">IF(F456="","",
IF(AND(OR(F456="土",F456="日"),J456="●"),"指定",
IF(INDIRECT(VLOOKUP(B456,B$14:C$44,2,FALSE)&amp;(9*A456+12))="","",
INDIRECT(VLOOKUP(B456,B$14:C$44,2,FALSE)&amp;(9*A456+12)))))</f>
        <v/>
      </c>
      <c r="L456" s="42" t="str">
        <f t="shared" ca="1" si="116"/>
        <v/>
      </c>
      <c r="M456" s="60" t="str">
        <f t="shared" ca="1" si="117"/>
        <v/>
      </c>
      <c r="N456" s="1" t="str">
        <f t="shared" ca="1" si="114"/>
        <v/>
      </c>
      <c r="O456" s="1" t="str">
        <f t="shared" ca="1" si="115"/>
        <v/>
      </c>
    </row>
    <row r="457" spans="1:15" x14ac:dyDescent="0.4">
      <c r="A457" s="1">
        <f t="shared" si="118"/>
        <v>15</v>
      </c>
      <c r="B457" s="1">
        <f t="shared" si="119"/>
        <v>10</v>
      </c>
      <c r="E457" s="39" t="str" cm="1">
        <f t="array" aca="1" ref="E457" ca="1">IF(INDIRECT(VLOOKUP(B457,B$14:C$44,2,FALSE)&amp;(9*A457+6))="","",
INDIRECT(VLOOKUP(B457,B$14:C$44,2,FALSE)&amp;(9*A457+6)))</f>
        <v/>
      </c>
      <c r="F457" s="39" t="str">
        <f t="shared" ca="1" si="113"/>
        <v/>
      </c>
      <c r="G457" s="48" t="str" cm="1">
        <f t="array" aca="1" ref="G457" ca="1">IF(F457="","",
IF(INDIRECT(VLOOKUP(B457,B$14:C$44,2,FALSE)&amp;(9*A457+8))="","",
INDIRECT(VLOOKUP(B457,B$14:C$44,2,FALSE)&amp;(9*A457+8))))</f>
        <v/>
      </c>
      <c r="H457" s="48" t="str" cm="1">
        <f t="array" aca="1" ref="H457" ca="1">IF(F457="","",
IF(INDIRECT(VLOOKUP(B457,B$14:C$44,2,FALSE)&amp;(9*A457+9))="","",
INDIRECT(VLOOKUP(B457,B$14:C$44,2,FALSE)&amp;(9*A457+9))))</f>
        <v/>
      </c>
      <c r="I457" s="43" t="str" cm="1">
        <f t="array" aca="1" ref="I457" ca="1">IF(F457="","",
IF(INDIRECT(VLOOKUP(B457,B$14:C$44,2,FALSE)&amp;(9*A457+10))="","",
INDIRECT(VLOOKUP(B457,B$14:C$44,2,FALSE)&amp;(9*A457+10))))</f>
        <v/>
      </c>
      <c r="J457" s="43" t="str" cm="1">
        <f t="array" aca="1" ref="J457" ca="1">IF(F457="","",
IF(INDIRECT(VLOOKUP(B457,B$14:C$44,2,FALSE)&amp;(9*A457+11))="","",
INDIRECT(VLOOKUP(B457,B$14:C$44,2,FALSE)&amp;(9*A457+11))))</f>
        <v/>
      </c>
      <c r="K457" s="46" t="str" cm="1">
        <f t="array" aca="1" ref="K457" ca="1">IF(F457="","",
IF(AND(OR(F457="土",F457="日"),J457="●"),"指定",
IF(INDIRECT(VLOOKUP(B457,B$14:C$44,2,FALSE)&amp;(9*A457+12))="","",
INDIRECT(VLOOKUP(B457,B$14:C$44,2,FALSE)&amp;(9*A457+12)))))</f>
        <v/>
      </c>
      <c r="L457" s="42" t="str">
        <f t="shared" ca="1" si="116"/>
        <v/>
      </c>
      <c r="M457" s="60" t="str">
        <f t="shared" ca="1" si="117"/>
        <v/>
      </c>
      <c r="N457" s="1" t="str">
        <f t="shared" ca="1" si="114"/>
        <v/>
      </c>
      <c r="O457" s="1" t="str">
        <f t="shared" ca="1" si="115"/>
        <v/>
      </c>
    </row>
    <row r="458" spans="1:15" x14ac:dyDescent="0.4">
      <c r="A458" s="1">
        <f t="shared" si="118"/>
        <v>15</v>
      </c>
      <c r="B458" s="1">
        <f t="shared" si="119"/>
        <v>11</v>
      </c>
      <c r="E458" s="39" t="str" cm="1">
        <f t="array" aca="1" ref="E458" ca="1">IF(INDIRECT(VLOOKUP(B458,B$14:C$44,2,FALSE)&amp;(9*A458+6))="","",
INDIRECT(VLOOKUP(B458,B$14:C$44,2,FALSE)&amp;(9*A458+6)))</f>
        <v/>
      </c>
      <c r="F458" s="39" t="str">
        <f t="shared" ca="1" si="113"/>
        <v/>
      </c>
      <c r="G458" s="48" t="str" cm="1">
        <f t="array" aca="1" ref="G458" ca="1">IF(F458="","",
IF(INDIRECT(VLOOKUP(B458,B$14:C$44,2,FALSE)&amp;(9*A458+8))="","",
INDIRECT(VLOOKUP(B458,B$14:C$44,2,FALSE)&amp;(9*A458+8))))</f>
        <v/>
      </c>
      <c r="H458" s="48" t="str" cm="1">
        <f t="array" aca="1" ref="H458" ca="1">IF(F458="","",
IF(INDIRECT(VLOOKUP(B458,B$14:C$44,2,FALSE)&amp;(9*A458+9))="","",
INDIRECT(VLOOKUP(B458,B$14:C$44,2,FALSE)&amp;(9*A458+9))))</f>
        <v/>
      </c>
      <c r="I458" s="43" t="str" cm="1">
        <f t="array" aca="1" ref="I458" ca="1">IF(F458="","",
IF(INDIRECT(VLOOKUP(B458,B$14:C$44,2,FALSE)&amp;(9*A458+10))="","",
INDIRECT(VLOOKUP(B458,B$14:C$44,2,FALSE)&amp;(9*A458+10))))</f>
        <v/>
      </c>
      <c r="J458" s="43" t="str" cm="1">
        <f t="array" aca="1" ref="J458" ca="1">IF(F458="","",
IF(INDIRECT(VLOOKUP(B458,B$14:C$44,2,FALSE)&amp;(9*A458+11))="","",
INDIRECT(VLOOKUP(B458,B$14:C$44,2,FALSE)&amp;(9*A458+11))))</f>
        <v/>
      </c>
      <c r="K458" s="46" t="str" cm="1">
        <f t="array" aca="1" ref="K458" ca="1">IF(F458="","",
IF(AND(OR(F458="土",F458="日"),J458="●"),"指定",
IF(INDIRECT(VLOOKUP(B458,B$14:C$44,2,FALSE)&amp;(9*A458+12))="","",
INDIRECT(VLOOKUP(B458,B$14:C$44,2,FALSE)&amp;(9*A458+12)))))</f>
        <v/>
      </c>
      <c r="L458" s="42" t="str">
        <f t="shared" ca="1" si="116"/>
        <v/>
      </c>
      <c r="M458" s="60" t="str">
        <f t="shared" ca="1" si="117"/>
        <v/>
      </c>
      <c r="N458" s="1" t="str">
        <f t="shared" ca="1" si="114"/>
        <v/>
      </c>
      <c r="O458" s="1" t="str">
        <f t="shared" ca="1" si="115"/>
        <v/>
      </c>
    </row>
    <row r="459" spans="1:15" x14ac:dyDescent="0.4">
      <c r="A459" s="1">
        <f t="shared" si="118"/>
        <v>15</v>
      </c>
      <c r="B459" s="1">
        <f t="shared" si="119"/>
        <v>12</v>
      </c>
      <c r="E459" s="39" t="str" cm="1">
        <f t="array" aca="1" ref="E459" ca="1">IF(INDIRECT(VLOOKUP(B459,B$14:C$44,2,FALSE)&amp;(9*A459+6))="","",
INDIRECT(VLOOKUP(B459,B$14:C$44,2,FALSE)&amp;(9*A459+6)))</f>
        <v/>
      </c>
      <c r="F459" s="39" t="str">
        <f t="shared" ca="1" si="113"/>
        <v/>
      </c>
      <c r="G459" s="48" t="str" cm="1">
        <f t="array" aca="1" ref="G459" ca="1">IF(F459="","",
IF(INDIRECT(VLOOKUP(B459,B$14:C$44,2,FALSE)&amp;(9*A459+8))="","",
INDIRECT(VLOOKUP(B459,B$14:C$44,2,FALSE)&amp;(9*A459+8))))</f>
        <v/>
      </c>
      <c r="H459" s="48" t="str" cm="1">
        <f t="array" aca="1" ref="H459" ca="1">IF(F459="","",
IF(INDIRECT(VLOOKUP(B459,B$14:C$44,2,FALSE)&amp;(9*A459+9))="","",
INDIRECT(VLOOKUP(B459,B$14:C$44,2,FALSE)&amp;(9*A459+9))))</f>
        <v/>
      </c>
      <c r="I459" s="43" t="str" cm="1">
        <f t="array" aca="1" ref="I459" ca="1">IF(F459="","",
IF(INDIRECT(VLOOKUP(B459,B$14:C$44,2,FALSE)&amp;(9*A459+10))="","",
INDIRECT(VLOOKUP(B459,B$14:C$44,2,FALSE)&amp;(9*A459+10))))</f>
        <v/>
      </c>
      <c r="J459" s="43" t="str" cm="1">
        <f t="array" aca="1" ref="J459" ca="1">IF(F459="","",
IF(INDIRECT(VLOOKUP(B459,B$14:C$44,2,FALSE)&amp;(9*A459+11))="","",
INDIRECT(VLOOKUP(B459,B$14:C$44,2,FALSE)&amp;(9*A459+11))))</f>
        <v/>
      </c>
      <c r="K459" s="46" t="str" cm="1">
        <f t="array" aca="1" ref="K459" ca="1">IF(F459="","",
IF(AND(OR(F459="土",F459="日"),J459="●"),"指定",
IF(INDIRECT(VLOOKUP(B459,B$14:C$44,2,FALSE)&amp;(9*A459+12))="","",
INDIRECT(VLOOKUP(B459,B$14:C$44,2,FALSE)&amp;(9*A459+12)))))</f>
        <v/>
      </c>
      <c r="L459" s="42" t="str">
        <f t="shared" ca="1" si="116"/>
        <v/>
      </c>
      <c r="M459" s="60" t="str">
        <f t="shared" ca="1" si="117"/>
        <v/>
      </c>
      <c r="N459" s="1" t="str">
        <f t="shared" ca="1" si="114"/>
        <v/>
      </c>
      <c r="O459" s="1" t="str">
        <f t="shared" ca="1" si="115"/>
        <v/>
      </c>
    </row>
    <row r="460" spans="1:15" x14ac:dyDescent="0.4">
      <c r="A460" s="1">
        <f t="shared" si="118"/>
        <v>15</v>
      </c>
      <c r="B460" s="1">
        <f t="shared" si="119"/>
        <v>13</v>
      </c>
      <c r="E460" s="39" t="str" cm="1">
        <f t="array" aca="1" ref="E460" ca="1">IF(INDIRECT(VLOOKUP(B460,B$14:C$44,2,FALSE)&amp;(9*A460+6))="","",
INDIRECT(VLOOKUP(B460,B$14:C$44,2,FALSE)&amp;(9*A460+6)))</f>
        <v/>
      </c>
      <c r="F460" s="39" t="str">
        <f t="shared" ca="1" si="113"/>
        <v/>
      </c>
      <c r="G460" s="48" t="str" cm="1">
        <f t="array" aca="1" ref="G460" ca="1">IF(F460="","",
IF(INDIRECT(VLOOKUP(B460,B$14:C$44,2,FALSE)&amp;(9*A460+8))="","",
INDIRECT(VLOOKUP(B460,B$14:C$44,2,FALSE)&amp;(9*A460+8))))</f>
        <v/>
      </c>
      <c r="H460" s="48" t="str" cm="1">
        <f t="array" aca="1" ref="H460" ca="1">IF(F460="","",
IF(INDIRECT(VLOOKUP(B460,B$14:C$44,2,FALSE)&amp;(9*A460+9))="","",
INDIRECT(VLOOKUP(B460,B$14:C$44,2,FALSE)&amp;(9*A460+9))))</f>
        <v/>
      </c>
      <c r="I460" s="43" t="str" cm="1">
        <f t="array" aca="1" ref="I460" ca="1">IF(F460="","",
IF(INDIRECT(VLOOKUP(B460,B$14:C$44,2,FALSE)&amp;(9*A460+10))="","",
INDIRECT(VLOOKUP(B460,B$14:C$44,2,FALSE)&amp;(9*A460+10))))</f>
        <v/>
      </c>
      <c r="J460" s="43" t="str" cm="1">
        <f t="array" aca="1" ref="J460" ca="1">IF(F460="","",
IF(INDIRECT(VLOOKUP(B460,B$14:C$44,2,FALSE)&amp;(9*A460+11))="","",
INDIRECT(VLOOKUP(B460,B$14:C$44,2,FALSE)&amp;(9*A460+11))))</f>
        <v/>
      </c>
      <c r="K460" s="46" t="str" cm="1">
        <f t="array" aca="1" ref="K460" ca="1">IF(F460="","",
IF(AND(OR(F460="土",F460="日"),J460="●"),"指定",
IF(INDIRECT(VLOOKUP(B460,B$14:C$44,2,FALSE)&amp;(9*A460+12))="","",
INDIRECT(VLOOKUP(B460,B$14:C$44,2,FALSE)&amp;(9*A460+12)))))</f>
        <v/>
      </c>
      <c r="L460" s="42" t="str">
        <f t="shared" ca="1" si="116"/>
        <v/>
      </c>
      <c r="M460" s="60" t="str">
        <f t="shared" ca="1" si="117"/>
        <v/>
      </c>
      <c r="N460" s="1" t="str">
        <f t="shared" ca="1" si="114"/>
        <v/>
      </c>
      <c r="O460" s="1" t="str">
        <f t="shared" ca="1" si="115"/>
        <v/>
      </c>
    </row>
    <row r="461" spans="1:15" x14ac:dyDescent="0.4">
      <c r="A461" s="1">
        <f t="shared" si="118"/>
        <v>15</v>
      </c>
      <c r="B461" s="1">
        <f t="shared" si="119"/>
        <v>14</v>
      </c>
      <c r="E461" s="39" t="str" cm="1">
        <f t="array" aca="1" ref="E461" ca="1">IF(INDIRECT(VLOOKUP(B461,B$14:C$44,2,FALSE)&amp;(9*A461+6))="","",
INDIRECT(VLOOKUP(B461,B$14:C$44,2,FALSE)&amp;(9*A461+6)))</f>
        <v/>
      </c>
      <c r="F461" s="39" t="str">
        <f t="shared" ca="1" si="113"/>
        <v/>
      </c>
      <c r="G461" s="48" t="str" cm="1">
        <f t="array" aca="1" ref="G461" ca="1">IF(F461="","",
IF(INDIRECT(VLOOKUP(B461,B$14:C$44,2,FALSE)&amp;(9*A461+8))="","",
INDIRECT(VLOOKUP(B461,B$14:C$44,2,FALSE)&amp;(9*A461+8))))</f>
        <v/>
      </c>
      <c r="H461" s="48" t="str" cm="1">
        <f t="array" aca="1" ref="H461" ca="1">IF(F461="","",
IF(INDIRECT(VLOOKUP(B461,B$14:C$44,2,FALSE)&amp;(9*A461+9))="","",
INDIRECT(VLOOKUP(B461,B$14:C$44,2,FALSE)&amp;(9*A461+9))))</f>
        <v/>
      </c>
      <c r="I461" s="43" t="str" cm="1">
        <f t="array" aca="1" ref="I461" ca="1">IF(F461="","",
IF(INDIRECT(VLOOKUP(B461,B$14:C$44,2,FALSE)&amp;(9*A461+10))="","",
INDIRECT(VLOOKUP(B461,B$14:C$44,2,FALSE)&amp;(9*A461+10))))</f>
        <v/>
      </c>
      <c r="J461" s="43" t="str" cm="1">
        <f t="array" aca="1" ref="J461" ca="1">IF(F461="","",
IF(INDIRECT(VLOOKUP(B461,B$14:C$44,2,FALSE)&amp;(9*A461+11))="","",
INDIRECT(VLOOKUP(B461,B$14:C$44,2,FALSE)&amp;(9*A461+11))))</f>
        <v/>
      </c>
      <c r="K461" s="46" t="str" cm="1">
        <f t="array" aca="1" ref="K461" ca="1">IF(F461="","",
IF(AND(OR(F461="土",F461="日"),J461="●"),"指定",
IF(INDIRECT(VLOOKUP(B461,B$14:C$44,2,FALSE)&amp;(9*A461+12))="","",
INDIRECT(VLOOKUP(B461,B$14:C$44,2,FALSE)&amp;(9*A461+12)))))</f>
        <v/>
      </c>
      <c r="L461" s="42" t="str">
        <f t="shared" ca="1" si="116"/>
        <v/>
      </c>
      <c r="M461" s="60" t="str">
        <f t="shared" ca="1" si="117"/>
        <v/>
      </c>
      <c r="N461" s="1" t="str">
        <f t="shared" ca="1" si="114"/>
        <v/>
      </c>
      <c r="O461" s="1" t="str">
        <f t="shared" ca="1" si="115"/>
        <v/>
      </c>
    </row>
    <row r="462" spans="1:15" x14ac:dyDescent="0.4">
      <c r="A462" s="1">
        <f t="shared" si="118"/>
        <v>15</v>
      </c>
      <c r="B462" s="1">
        <f t="shared" si="119"/>
        <v>15</v>
      </c>
      <c r="E462" s="39" t="str" cm="1">
        <f t="array" aca="1" ref="E462" ca="1">IF(INDIRECT(VLOOKUP(B462,B$14:C$44,2,FALSE)&amp;(9*A462+6))="","",
INDIRECT(VLOOKUP(B462,B$14:C$44,2,FALSE)&amp;(9*A462+6)))</f>
        <v/>
      </c>
      <c r="F462" s="39" t="str">
        <f t="shared" ref="F462:F525" ca="1" si="120">IF(OR(E462="",E462&lt;X$5,AF$5&lt;E462),"",
IF(WEEKDAY(E462,1)=1,"日",
IF(WEEKDAY(E462,1)=2,"月",
IF(WEEKDAY(E462,1)=3,"火",
IF(WEEKDAY(E462,1)=4,"水",
IF(WEEKDAY(E462,1)=5,"木",
IF(WEEKDAY(E462,1)=6,"金","土")))))))</f>
        <v/>
      </c>
      <c r="G462" s="48" t="str" cm="1">
        <f t="array" aca="1" ref="G462" ca="1">IF(F462="","",
IF(INDIRECT(VLOOKUP(B462,B$14:C$44,2,FALSE)&amp;(9*A462+8))="","",
INDIRECT(VLOOKUP(B462,B$14:C$44,2,FALSE)&amp;(9*A462+8))))</f>
        <v/>
      </c>
      <c r="H462" s="48" t="str" cm="1">
        <f t="array" aca="1" ref="H462" ca="1">IF(F462="","",
IF(INDIRECT(VLOOKUP(B462,B$14:C$44,2,FALSE)&amp;(9*A462+9))="","",
INDIRECT(VLOOKUP(B462,B$14:C$44,2,FALSE)&amp;(9*A462+9))))</f>
        <v/>
      </c>
      <c r="I462" s="43" t="str" cm="1">
        <f t="array" aca="1" ref="I462" ca="1">IF(F462="","",
IF(INDIRECT(VLOOKUP(B462,B$14:C$44,2,FALSE)&amp;(9*A462+10))="","",
INDIRECT(VLOOKUP(B462,B$14:C$44,2,FALSE)&amp;(9*A462+10))))</f>
        <v/>
      </c>
      <c r="J462" s="43" t="str" cm="1">
        <f t="array" aca="1" ref="J462" ca="1">IF(F462="","",
IF(INDIRECT(VLOOKUP(B462,B$14:C$44,2,FALSE)&amp;(9*A462+11))="","",
INDIRECT(VLOOKUP(B462,B$14:C$44,2,FALSE)&amp;(9*A462+11))))</f>
        <v/>
      </c>
      <c r="K462" s="46" t="str" cm="1">
        <f t="array" aca="1" ref="K462" ca="1">IF(F462="","",
IF(AND(OR(F462="土",F462="日"),J462="●"),"指定",
IF(INDIRECT(VLOOKUP(B462,B$14:C$44,2,FALSE)&amp;(9*A462+12))="","",
INDIRECT(VLOOKUP(B462,B$14:C$44,2,FALSE)&amp;(9*A462+12)))))</f>
        <v/>
      </c>
      <c r="L462" s="42" t="str">
        <f t="shared" ca="1" si="116"/>
        <v/>
      </c>
      <c r="M462" s="60" t="str">
        <f t="shared" ca="1" si="117"/>
        <v/>
      </c>
      <c r="N462" s="1" t="str">
        <f t="shared" ref="N462:N525" ca="1" si="121">IF(OR(E462="",F462=""),"",
YEAR(E462))</f>
        <v/>
      </c>
      <c r="O462" s="1" t="str">
        <f t="shared" ref="O462:O525" ca="1" si="122">IF(OR(E462="",F462=""),"",
MONTH(E462))</f>
        <v/>
      </c>
    </row>
    <row r="463" spans="1:15" x14ac:dyDescent="0.4">
      <c r="A463" s="1">
        <f t="shared" si="118"/>
        <v>15</v>
      </c>
      <c r="B463" s="1">
        <f t="shared" si="119"/>
        <v>16</v>
      </c>
      <c r="E463" s="39" t="str" cm="1">
        <f t="array" aca="1" ref="E463" ca="1">IF(INDIRECT(VLOOKUP(B463,B$14:C$44,2,FALSE)&amp;(9*A463+6))="","",
INDIRECT(VLOOKUP(B463,B$14:C$44,2,FALSE)&amp;(9*A463+6)))</f>
        <v/>
      </c>
      <c r="F463" s="39" t="str">
        <f t="shared" ca="1" si="120"/>
        <v/>
      </c>
      <c r="G463" s="48" t="str" cm="1">
        <f t="array" aca="1" ref="G463" ca="1">IF(F463="","",
IF(INDIRECT(VLOOKUP(B463,B$14:C$44,2,FALSE)&amp;(9*A463+8))="","",
INDIRECT(VLOOKUP(B463,B$14:C$44,2,FALSE)&amp;(9*A463+8))))</f>
        <v/>
      </c>
      <c r="H463" s="48" t="str" cm="1">
        <f t="array" aca="1" ref="H463" ca="1">IF(F463="","",
IF(INDIRECT(VLOOKUP(B463,B$14:C$44,2,FALSE)&amp;(9*A463+9))="","",
INDIRECT(VLOOKUP(B463,B$14:C$44,2,FALSE)&amp;(9*A463+9))))</f>
        <v/>
      </c>
      <c r="I463" s="43" t="str" cm="1">
        <f t="array" aca="1" ref="I463" ca="1">IF(F463="","",
IF(INDIRECT(VLOOKUP(B463,B$14:C$44,2,FALSE)&amp;(9*A463+10))="","",
INDIRECT(VLOOKUP(B463,B$14:C$44,2,FALSE)&amp;(9*A463+10))))</f>
        <v/>
      </c>
      <c r="J463" s="43" t="str" cm="1">
        <f t="array" aca="1" ref="J463" ca="1">IF(F463="","",
IF(INDIRECT(VLOOKUP(B463,B$14:C$44,2,FALSE)&amp;(9*A463+11))="","",
INDIRECT(VLOOKUP(B463,B$14:C$44,2,FALSE)&amp;(9*A463+11))))</f>
        <v/>
      </c>
      <c r="K463" s="46" t="str" cm="1">
        <f t="array" aca="1" ref="K463" ca="1">IF(F463="","",
IF(AND(OR(F463="土",F463="日"),J463="●"),"指定",
IF(INDIRECT(VLOOKUP(B463,B$14:C$44,2,FALSE)&amp;(9*A463+12))="","",
INDIRECT(VLOOKUP(B463,B$14:C$44,2,FALSE)&amp;(9*A463+12)))))</f>
        <v/>
      </c>
      <c r="L463" s="42" t="str">
        <f t="shared" ref="L463:L526" ca="1" si="123">IF(F463="","",
IF(I463="準","準備",
IF(I463="夏","夏休",
IF(I463="年","年末年始休",
IF(I463="製","工場製作",
IF(I463="片","片付",
IF(I463="事","事故",
IF(I463="災","災害",
IF(I463="他","その他",
IF(AND(F463&lt;&gt;"土",F463&lt;&gt;"日",J463="●",K463="振替"),"振替",
IF(AND(OR(F463="土",F463="日"),J463="●",K463="指定"),"閉所",
IF(AND(OR(F463="土",F463="日"),J463="",K463="事前"),"事前",
IF(AND(F463&lt;&gt;"土",F463&lt;&gt;"日",J463="●",K463=""),"閉所","")))))))))))))</f>
        <v/>
      </c>
      <c r="M463" s="60" t="str">
        <f t="shared" ref="M463:M526" ca="1" si="124">IFERROR(IF(VLOOKUP(E463,BJ:BL,3,FALSE)="〇","適",""),"")</f>
        <v/>
      </c>
      <c r="N463" s="1" t="str">
        <f t="shared" ca="1" si="121"/>
        <v/>
      </c>
      <c r="O463" s="1" t="str">
        <f t="shared" ca="1" si="122"/>
        <v/>
      </c>
    </row>
    <row r="464" spans="1:15" x14ac:dyDescent="0.4">
      <c r="A464" s="1">
        <f t="shared" ref="A464:A527" si="125">IF(B464=1,A463+1,A463)</f>
        <v>15</v>
      </c>
      <c r="B464" s="1">
        <f t="shared" ref="B464:B527" si="126">IF(B463=31,1,B463+1)</f>
        <v>17</v>
      </c>
      <c r="E464" s="39" t="str" cm="1">
        <f t="array" aca="1" ref="E464" ca="1">IF(INDIRECT(VLOOKUP(B464,B$14:C$44,2,FALSE)&amp;(9*A464+6))="","",
INDIRECT(VLOOKUP(B464,B$14:C$44,2,FALSE)&amp;(9*A464+6)))</f>
        <v/>
      </c>
      <c r="F464" s="39" t="str">
        <f t="shared" ca="1" si="120"/>
        <v/>
      </c>
      <c r="G464" s="48" t="str" cm="1">
        <f t="array" aca="1" ref="G464" ca="1">IF(F464="","",
IF(INDIRECT(VLOOKUP(B464,B$14:C$44,2,FALSE)&amp;(9*A464+8))="","",
INDIRECT(VLOOKUP(B464,B$14:C$44,2,FALSE)&amp;(9*A464+8))))</f>
        <v/>
      </c>
      <c r="H464" s="48" t="str" cm="1">
        <f t="array" aca="1" ref="H464" ca="1">IF(F464="","",
IF(INDIRECT(VLOOKUP(B464,B$14:C$44,2,FALSE)&amp;(9*A464+9))="","",
INDIRECT(VLOOKUP(B464,B$14:C$44,2,FALSE)&amp;(9*A464+9))))</f>
        <v/>
      </c>
      <c r="I464" s="43" t="str" cm="1">
        <f t="array" aca="1" ref="I464" ca="1">IF(F464="","",
IF(INDIRECT(VLOOKUP(B464,B$14:C$44,2,FALSE)&amp;(9*A464+10))="","",
INDIRECT(VLOOKUP(B464,B$14:C$44,2,FALSE)&amp;(9*A464+10))))</f>
        <v/>
      </c>
      <c r="J464" s="43" t="str" cm="1">
        <f t="array" aca="1" ref="J464" ca="1">IF(F464="","",
IF(INDIRECT(VLOOKUP(B464,B$14:C$44,2,FALSE)&amp;(9*A464+11))="","",
INDIRECT(VLOOKUP(B464,B$14:C$44,2,FALSE)&amp;(9*A464+11))))</f>
        <v/>
      </c>
      <c r="K464" s="46" t="str" cm="1">
        <f t="array" aca="1" ref="K464" ca="1">IF(F464="","",
IF(AND(OR(F464="土",F464="日"),J464="●"),"指定",
IF(INDIRECT(VLOOKUP(B464,B$14:C$44,2,FALSE)&amp;(9*A464+12))="","",
INDIRECT(VLOOKUP(B464,B$14:C$44,2,FALSE)&amp;(9*A464+12)))))</f>
        <v/>
      </c>
      <c r="L464" s="42" t="str">
        <f t="shared" ca="1" si="123"/>
        <v/>
      </c>
      <c r="M464" s="60" t="str">
        <f t="shared" ca="1" si="124"/>
        <v/>
      </c>
      <c r="N464" s="1" t="str">
        <f t="shared" ca="1" si="121"/>
        <v/>
      </c>
      <c r="O464" s="1" t="str">
        <f t="shared" ca="1" si="122"/>
        <v/>
      </c>
    </row>
    <row r="465" spans="1:15" x14ac:dyDescent="0.4">
      <c r="A465" s="1">
        <f t="shared" si="125"/>
        <v>15</v>
      </c>
      <c r="B465" s="1">
        <f t="shared" si="126"/>
        <v>18</v>
      </c>
      <c r="E465" s="39" t="str" cm="1">
        <f t="array" aca="1" ref="E465" ca="1">IF(INDIRECT(VLOOKUP(B465,B$14:C$44,2,FALSE)&amp;(9*A465+6))="","",
INDIRECT(VLOOKUP(B465,B$14:C$44,2,FALSE)&amp;(9*A465+6)))</f>
        <v/>
      </c>
      <c r="F465" s="39" t="str">
        <f t="shared" ca="1" si="120"/>
        <v/>
      </c>
      <c r="G465" s="48" t="str" cm="1">
        <f t="array" aca="1" ref="G465" ca="1">IF(F465="","",
IF(INDIRECT(VLOOKUP(B465,B$14:C$44,2,FALSE)&amp;(9*A465+8))="","",
INDIRECT(VLOOKUP(B465,B$14:C$44,2,FALSE)&amp;(9*A465+8))))</f>
        <v/>
      </c>
      <c r="H465" s="48" t="str" cm="1">
        <f t="array" aca="1" ref="H465" ca="1">IF(F465="","",
IF(INDIRECT(VLOOKUP(B465,B$14:C$44,2,FALSE)&amp;(9*A465+9))="","",
INDIRECT(VLOOKUP(B465,B$14:C$44,2,FALSE)&amp;(9*A465+9))))</f>
        <v/>
      </c>
      <c r="I465" s="43" t="str" cm="1">
        <f t="array" aca="1" ref="I465" ca="1">IF(F465="","",
IF(INDIRECT(VLOOKUP(B465,B$14:C$44,2,FALSE)&amp;(9*A465+10))="","",
INDIRECT(VLOOKUP(B465,B$14:C$44,2,FALSE)&amp;(9*A465+10))))</f>
        <v/>
      </c>
      <c r="J465" s="43" t="str" cm="1">
        <f t="array" aca="1" ref="J465" ca="1">IF(F465="","",
IF(INDIRECT(VLOOKUP(B465,B$14:C$44,2,FALSE)&amp;(9*A465+11))="","",
INDIRECT(VLOOKUP(B465,B$14:C$44,2,FALSE)&amp;(9*A465+11))))</f>
        <v/>
      </c>
      <c r="K465" s="46" t="str" cm="1">
        <f t="array" aca="1" ref="K465" ca="1">IF(F465="","",
IF(AND(OR(F465="土",F465="日"),J465="●"),"指定",
IF(INDIRECT(VLOOKUP(B465,B$14:C$44,2,FALSE)&amp;(9*A465+12))="","",
INDIRECT(VLOOKUP(B465,B$14:C$44,2,FALSE)&amp;(9*A465+12)))))</f>
        <v/>
      </c>
      <c r="L465" s="42" t="str">
        <f t="shared" ca="1" si="123"/>
        <v/>
      </c>
      <c r="M465" s="60" t="str">
        <f t="shared" ca="1" si="124"/>
        <v/>
      </c>
      <c r="N465" s="1" t="str">
        <f t="shared" ca="1" si="121"/>
        <v/>
      </c>
      <c r="O465" s="1" t="str">
        <f t="shared" ca="1" si="122"/>
        <v/>
      </c>
    </row>
    <row r="466" spans="1:15" x14ac:dyDescent="0.4">
      <c r="A466" s="1">
        <f t="shared" si="125"/>
        <v>15</v>
      </c>
      <c r="B466" s="1">
        <f t="shared" si="126"/>
        <v>19</v>
      </c>
      <c r="E466" s="39" t="str" cm="1">
        <f t="array" aca="1" ref="E466" ca="1">IF(INDIRECT(VLOOKUP(B466,B$14:C$44,2,FALSE)&amp;(9*A466+6))="","",
INDIRECT(VLOOKUP(B466,B$14:C$44,2,FALSE)&amp;(9*A466+6)))</f>
        <v/>
      </c>
      <c r="F466" s="39" t="str">
        <f t="shared" ca="1" si="120"/>
        <v/>
      </c>
      <c r="G466" s="48" t="str" cm="1">
        <f t="array" aca="1" ref="G466" ca="1">IF(F466="","",
IF(INDIRECT(VLOOKUP(B466,B$14:C$44,2,FALSE)&amp;(9*A466+8))="","",
INDIRECT(VLOOKUP(B466,B$14:C$44,2,FALSE)&amp;(9*A466+8))))</f>
        <v/>
      </c>
      <c r="H466" s="48" t="str" cm="1">
        <f t="array" aca="1" ref="H466" ca="1">IF(F466="","",
IF(INDIRECT(VLOOKUP(B466,B$14:C$44,2,FALSE)&amp;(9*A466+9))="","",
INDIRECT(VLOOKUP(B466,B$14:C$44,2,FALSE)&amp;(9*A466+9))))</f>
        <v/>
      </c>
      <c r="I466" s="43" t="str" cm="1">
        <f t="array" aca="1" ref="I466" ca="1">IF(F466="","",
IF(INDIRECT(VLOOKUP(B466,B$14:C$44,2,FALSE)&amp;(9*A466+10))="","",
INDIRECT(VLOOKUP(B466,B$14:C$44,2,FALSE)&amp;(9*A466+10))))</f>
        <v/>
      </c>
      <c r="J466" s="43" t="str" cm="1">
        <f t="array" aca="1" ref="J466" ca="1">IF(F466="","",
IF(INDIRECT(VLOOKUP(B466,B$14:C$44,2,FALSE)&amp;(9*A466+11))="","",
INDIRECT(VLOOKUP(B466,B$14:C$44,2,FALSE)&amp;(9*A466+11))))</f>
        <v/>
      </c>
      <c r="K466" s="46" t="str" cm="1">
        <f t="array" aca="1" ref="K466" ca="1">IF(F466="","",
IF(AND(OR(F466="土",F466="日"),J466="●"),"指定",
IF(INDIRECT(VLOOKUP(B466,B$14:C$44,2,FALSE)&amp;(9*A466+12))="","",
INDIRECT(VLOOKUP(B466,B$14:C$44,2,FALSE)&amp;(9*A466+12)))))</f>
        <v/>
      </c>
      <c r="L466" s="42" t="str">
        <f t="shared" ca="1" si="123"/>
        <v/>
      </c>
      <c r="M466" s="60" t="str">
        <f t="shared" ca="1" si="124"/>
        <v/>
      </c>
      <c r="N466" s="1" t="str">
        <f t="shared" ca="1" si="121"/>
        <v/>
      </c>
      <c r="O466" s="1" t="str">
        <f t="shared" ca="1" si="122"/>
        <v/>
      </c>
    </row>
    <row r="467" spans="1:15" x14ac:dyDescent="0.4">
      <c r="A467" s="1">
        <f t="shared" si="125"/>
        <v>15</v>
      </c>
      <c r="B467" s="1">
        <f t="shared" si="126"/>
        <v>20</v>
      </c>
      <c r="E467" s="39" t="str" cm="1">
        <f t="array" aca="1" ref="E467" ca="1">IF(INDIRECT(VLOOKUP(B467,B$14:C$44,2,FALSE)&amp;(9*A467+6))="","",
INDIRECT(VLOOKUP(B467,B$14:C$44,2,FALSE)&amp;(9*A467+6)))</f>
        <v/>
      </c>
      <c r="F467" s="39" t="str">
        <f t="shared" ca="1" si="120"/>
        <v/>
      </c>
      <c r="G467" s="48" t="str" cm="1">
        <f t="array" aca="1" ref="G467" ca="1">IF(F467="","",
IF(INDIRECT(VLOOKUP(B467,B$14:C$44,2,FALSE)&amp;(9*A467+8))="","",
INDIRECT(VLOOKUP(B467,B$14:C$44,2,FALSE)&amp;(9*A467+8))))</f>
        <v/>
      </c>
      <c r="H467" s="48" t="str" cm="1">
        <f t="array" aca="1" ref="H467" ca="1">IF(F467="","",
IF(INDIRECT(VLOOKUP(B467,B$14:C$44,2,FALSE)&amp;(9*A467+9))="","",
INDIRECT(VLOOKUP(B467,B$14:C$44,2,FALSE)&amp;(9*A467+9))))</f>
        <v/>
      </c>
      <c r="I467" s="43" t="str" cm="1">
        <f t="array" aca="1" ref="I467" ca="1">IF(F467="","",
IF(INDIRECT(VLOOKUP(B467,B$14:C$44,2,FALSE)&amp;(9*A467+10))="","",
INDIRECT(VLOOKUP(B467,B$14:C$44,2,FALSE)&amp;(9*A467+10))))</f>
        <v/>
      </c>
      <c r="J467" s="43" t="str" cm="1">
        <f t="array" aca="1" ref="J467" ca="1">IF(F467="","",
IF(INDIRECT(VLOOKUP(B467,B$14:C$44,2,FALSE)&amp;(9*A467+11))="","",
INDIRECT(VLOOKUP(B467,B$14:C$44,2,FALSE)&amp;(9*A467+11))))</f>
        <v/>
      </c>
      <c r="K467" s="46" t="str" cm="1">
        <f t="array" aca="1" ref="K467" ca="1">IF(F467="","",
IF(AND(OR(F467="土",F467="日"),J467="●"),"指定",
IF(INDIRECT(VLOOKUP(B467,B$14:C$44,2,FALSE)&amp;(9*A467+12))="","",
INDIRECT(VLOOKUP(B467,B$14:C$44,2,FALSE)&amp;(9*A467+12)))))</f>
        <v/>
      </c>
      <c r="L467" s="42" t="str">
        <f t="shared" ca="1" si="123"/>
        <v/>
      </c>
      <c r="M467" s="60" t="str">
        <f t="shared" ca="1" si="124"/>
        <v/>
      </c>
      <c r="N467" s="1" t="str">
        <f t="shared" ca="1" si="121"/>
        <v/>
      </c>
      <c r="O467" s="1" t="str">
        <f t="shared" ca="1" si="122"/>
        <v/>
      </c>
    </row>
    <row r="468" spans="1:15" x14ac:dyDescent="0.4">
      <c r="A468" s="1">
        <f t="shared" si="125"/>
        <v>15</v>
      </c>
      <c r="B468" s="1">
        <f t="shared" si="126"/>
        <v>21</v>
      </c>
      <c r="E468" s="39" t="str" cm="1">
        <f t="array" aca="1" ref="E468" ca="1">IF(INDIRECT(VLOOKUP(B468,B$14:C$44,2,FALSE)&amp;(9*A468+6))="","",
INDIRECT(VLOOKUP(B468,B$14:C$44,2,FALSE)&amp;(9*A468+6)))</f>
        <v/>
      </c>
      <c r="F468" s="39" t="str">
        <f t="shared" ca="1" si="120"/>
        <v/>
      </c>
      <c r="G468" s="48" t="str" cm="1">
        <f t="array" aca="1" ref="G468" ca="1">IF(F468="","",
IF(INDIRECT(VLOOKUP(B468,B$14:C$44,2,FALSE)&amp;(9*A468+8))="","",
INDIRECT(VLOOKUP(B468,B$14:C$44,2,FALSE)&amp;(9*A468+8))))</f>
        <v/>
      </c>
      <c r="H468" s="48" t="str" cm="1">
        <f t="array" aca="1" ref="H468" ca="1">IF(F468="","",
IF(INDIRECT(VLOOKUP(B468,B$14:C$44,2,FALSE)&amp;(9*A468+9))="","",
INDIRECT(VLOOKUP(B468,B$14:C$44,2,FALSE)&amp;(9*A468+9))))</f>
        <v/>
      </c>
      <c r="I468" s="43" t="str" cm="1">
        <f t="array" aca="1" ref="I468" ca="1">IF(F468="","",
IF(INDIRECT(VLOOKUP(B468,B$14:C$44,2,FALSE)&amp;(9*A468+10))="","",
INDIRECT(VLOOKUP(B468,B$14:C$44,2,FALSE)&amp;(9*A468+10))))</f>
        <v/>
      </c>
      <c r="J468" s="43" t="str" cm="1">
        <f t="array" aca="1" ref="J468" ca="1">IF(F468="","",
IF(INDIRECT(VLOOKUP(B468,B$14:C$44,2,FALSE)&amp;(9*A468+11))="","",
INDIRECT(VLOOKUP(B468,B$14:C$44,2,FALSE)&amp;(9*A468+11))))</f>
        <v/>
      </c>
      <c r="K468" s="46" t="str" cm="1">
        <f t="array" aca="1" ref="K468" ca="1">IF(F468="","",
IF(AND(OR(F468="土",F468="日"),J468="●"),"指定",
IF(INDIRECT(VLOOKUP(B468,B$14:C$44,2,FALSE)&amp;(9*A468+12))="","",
INDIRECT(VLOOKUP(B468,B$14:C$44,2,FALSE)&amp;(9*A468+12)))))</f>
        <v/>
      </c>
      <c r="L468" s="42" t="str">
        <f t="shared" ca="1" si="123"/>
        <v/>
      </c>
      <c r="M468" s="60" t="str">
        <f t="shared" ca="1" si="124"/>
        <v/>
      </c>
      <c r="N468" s="1" t="str">
        <f t="shared" ca="1" si="121"/>
        <v/>
      </c>
      <c r="O468" s="1" t="str">
        <f t="shared" ca="1" si="122"/>
        <v/>
      </c>
    </row>
    <row r="469" spans="1:15" x14ac:dyDescent="0.4">
      <c r="A469" s="1">
        <f t="shared" si="125"/>
        <v>15</v>
      </c>
      <c r="B469" s="1">
        <f t="shared" si="126"/>
        <v>22</v>
      </c>
      <c r="E469" s="39" t="str" cm="1">
        <f t="array" aca="1" ref="E469" ca="1">IF(INDIRECT(VLOOKUP(B469,B$14:C$44,2,FALSE)&amp;(9*A469+6))="","",
INDIRECT(VLOOKUP(B469,B$14:C$44,2,FALSE)&amp;(9*A469+6)))</f>
        <v/>
      </c>
      <c r="F469" s="39" t="str">
        <f t="shared" ca="1" si="120"/>
        <v/>
      </c>
      <c r="G469" s="48" t="str" cm="1">
        <f t="array" aca="1" ref="G469" ca="1">IF(F469="","",
IF(INDIRECT(VLOOKUP(B469,B$14:C$44,2,FALSE)&amp;(9*A469+8))="","",
INDIRECT(VLOOKUP(B469,B$14:C$44,2,FALSE)&amp;(9*A469+8))))</f>
        <v/>
      </c>
      <c r="H469" s="48" t="str" cm="1">
        <f t="array" aca="1" ref="H469" ca="1">IF(F469="","",
IF(INDIRECT(VLOOKUP(B469,B$14:C$44,2,FALSE)&amp;(9*A469+9))="","",
INDIRECT(VLOOKUP(B469,B$14:C$44,2,FALSE)&amp;(9*A469+9))))</f>
        <v/>
      </c>
      <c r="I469" s="43" t="str" cm="1">
        <f t="array" aca="1" ref="I469" ca="1">IF(F469="","",
IF(INDIRECT(VLOOKUP(B469,B$14:C$44,2,FALSE)&amp;(9*A469+10))="","",
INDIRECT(VLOOKUP(B469,B$14:C$44,2,FALSE)&amp;(9*A469+10))))</f>
        <v/>
      </c>
      <c r="J469" s="43" t="str" cm="1">
        <f t="array" aca="1" ref="J469" ca="1">IF(F469="","",
IF(INDIRECT(VLOOKUP(B469,B$14:C$44,2,FALSE)&amp;(9*A469+11))="","",
INDIRECT(VLOOKUP(B469,B$14:C$44,2,FALSE)&amp;(9*A469+11))))</f>
        <v/>
      </c>
      <c r="K469" s="46" t="str" cm="1">
        <f t="array" aca="1" ref="K469" ca="1">IF(F469="","",
IF(AND(OR(F469="土",F469="日"),J469="●"),"指定",
IF(INDIRECT(VLOOKUP(B469,B$14:C$44,2,FALSE)&amp;(9*A469+12))="","",
INDIRECT(VLOOKUP(B469,B$14:C$44,2,FALSE)&amp;(9*A469+12)))))</f>
        <v/>
      </c>
      <c r="L469" s="42" t="str">
        <f t="shared" ca="1" si="123"/>
        <v/>
      </c>
      <c r="M469" s="60" t="str">
        <f t="shared" ca="1" si="124"/>
        <v/>
      </c>
      <c r="N469" s="1" t="str">
        <f t="shared" ca="1" si="121"/>
        <v/>
      </c>
      <c r="O469" s="1" t="str">
        <f t="shared" ca="1" si="122"/>
        <v/>
      </c>
    </row>
    <row r="470" spans="1:15" x14ac:dyDescent="0.4">
      <c r="A470" s="1">
        <f t="shared" si="125"/>
        <v>15</v>
      </c>
      <c r="B470" s="1">
        <f t="shared" si="126"/>
        <v>23</v>
      </c>
      <c r="E470" s="39" t="str" cm="1">
        <f t="array" aca="1" ref="E470" ca="1">IF(INDIRECT(VLOOKUP(B470,B$14:C$44,2,FALSE)&amp;(9*A470+6))="","",
INDIRECT(VLOOKUP(B470,B$14:C$44,2,FALSE)&amp;(9*A470+6)))</f>
        <v/>
      </c>
      <c r="F470" s="39" t="str">
        <f t="shared" ca="1" si="120"/>
        <v/>
      </c>
      <c r="G470" s="48" t="str" cm="1">
        <f t="array" aca="1" ref="G470" ca="1">IF(F470="","",
IF(INDIRECT(VLOOKUP(B470,B$14:C$44,2,FALSE)&amp;(9*A470+8))="","",
INDIRECT(VLOOKUP(B470,B$14:C$44,2,FALSE)&amp;(9*A470+8))))</f>
        <v/>
      </c>
      <c r="H470" s="48" t="str" cm="1">
        <f t="array" aca="1" ref="H470" ca="1">IF(F470="","",
IF(INDIRECT(VLOOKUP(B470,B$14:C$44,2,FALSE)&amp;(9*A470+9))="","",
INDIRECT(VLOOKUP(B470,B$14:C$44,2,FALSE)&amp;(9*A470+9))))</f>
        <v/>
      </c>
      <c r="I470" s="43" t="str" cm="1">
        <f t="array" aca="1" ref="I470" ca="1">IF(F470="","",
IF(INDIRECT(VLOOKUP(B470,B$14:C$44,2,FALSE)&amp;(9*A470+10))="","",
INDIRECT(VLOOKUP(B470,B$14:C$44,2,FALSE)&amp;(9*A470+10))))</f>
        <v/>
      </c>
      <c r="J470" s="43" t="str" cm="1">
        <f t="array" aca="1" ref="J470" ca="1">IF(F470="","",
IF(INDIRECT(VLOOKUP(B470,B$14:C$44,2,FALSE)&amp;(9*A470+11))="","",
INDIRECT(VLOOKUP(B470,B$14:C$44,2,FALSE)&amp;(9*A470+11))))</f>
        <v/>
      </c>
      <c r="K470" s="46" t="str" cm="1">
        <f t="array" aca="1" ref="K470" ca="1">IF(F470="","",
IF(AND(OR(F470="土",F470="日"),J470="●"),"指定",
IF(INDIRECT(VLOOKUP(B470,B$14:C$44,2,FALSE)&amp;(9*A470+12))="","",
INDIRECT(VLOOKUP(B470,B$14:C$44,2,FALSE)&amp;(9*A470+12)))))</f>
        <v/>
      </c>
      <c r="L470" s="42" t="str">
        <f t="shared" ca="1" si="123"/>
        <v/>
      </c>
      <c r="M470" s="60" t="str">
        <f t="shared" ca="1" si="124"/>
        <v/>
      </c>
      <c r="N470" s="1" t="str">
        <f t="shared" ca="1" si="121"/>
        <v/>
      </c>
      <c r="O470" s="1" t="str">
        <f t="shared" ca="1" si="122"/>
        <v/>
      </c>
    </row>
    <row r="471" spans="1:15" x14ac:dyDescent="0.4">
      <c r="A471" s="1">
        <f t="shared" si="125"/>
        <v>15</v>
      </c>
      <c r="B471" s="1">
        <f t="shared" si="126"/>
        <v>24</v>
      </c>
      <c r="E471" s="39" t="str" cm="1">
        <f t="array" aca="1" ref="E471" ca="1">IF(INDIRECT(VLOOKUP(B471,B$14:C$44,2,FALSE)&amp;(9*A471+6))="","",
INDIRECT(VLOOKUP(B471,B$14:C$44,2,FALSE)&amp;(9*A471+6)))</f>
        <v/>
      </c>
      <c r="F471" s="39" t="str">
        <f t="shared" ca="1" si="120"/>
        <v/>
      </c>
      <c r="G471" s="48" t="str" cm="1">
        <f t="array" aca="1" ref="G471" ca="1">IF(F471="","",
IF(INDIRECT(VLOOKUP(B471,B$14:C$44,2,FALSE)&amp;(9*A471+8))="","",
INDIRECT(VLOOKUP(B471,B$14:C$44,2,FALSE)&amp;(9*A471+8))))</f>
        <v/>
      </c>
      <c r="H471" s="48" t="str" cm="1">
        <f t="array" aca="1" ref="H471" ca="1">IF(F471="","",
IF(INDIRECT(VLOOKUP(B471,B$14:C$44,2,FALSE)&amp;(9*A471+9))="","",
INDIRECT(VLOOKUP(B471,B$14:C$44,2,FALSE)&amp;(9*A471+9))))</f>
        <v/>
      </c>
      <c r="I471" s="43" t="str" cm="1">
        <f t="array" aca="1" ref="I471" ca="1">IF(F471="","",
IF(INDIRECT(VLOOKUP(B471,B$14:C$44,2,FALSE)&amp;(9*A471+10))="","",
INDIRECT(VLOOKUP(B471,B$14:C$44,2,FALSE)&amp;(9*A471+10))))</f>
        <v/>
      </c>
      <c r="J471" s="43" t="str" cm="1">
        <f t="array" aca="1" ref="J471" ca="1">IF(F471="","",
IF(INDIRECT(VLOOKUP(B471,B$14:C$44,2,FALSE)&amp;(9*A471+11))="","",
INDIRECT(VLOOKUP(B471,B$14:C$44,2,FALSE)&amp;(9*A471+11))))</f>
        <v/>
      </c>
      <c r="K471" s="46" t="str" cm="1">
        <f t="array" aca="1" ref="K471" ca="1">IF(F471="","",
IF(AND(OR(F471="土",F471="日"),J471="●"),"指定",
IF(INDIRECT(VLOOKUP(B471,B$14:C$44,2,FALSE)&amp;(9*A471+12))="","",
INDIRECT(VLOOKUP(B471,B$14:C$44,2,FALSE)&amp;(9*A471+12)))))</f>
        <v/>
      </c>
      <c r="L471" s="42" t="str">
        <f t="shared" ca="1" si="123"/>
        <v/>
      </c>
      <c r="M471" s="60" t="str">
        <f t="shared" ca="1" si="124"/>
        <v/>
      </c>
      <c r="N471" s="1" t="str">
        <f t="shared" ca="1" si="121"/>
        <v/>
      </c>
      <c r="O471" s="1" t="str">
        <f t="shared" ca="1" si="122"/>
        <v/>
      </c>
    </row>
    <row r="472" spans="1:15" x14ac:dyDescent="0.4">
      <c r="A472" s="1">
        <f t="shared" si="125"/>
        <v>15</v>
      </c>
      <c r="B472" s="1">
        <f t="shared" si="126"/>
        <v>25</v>
      </c>
      <c r="E472" s="39" t="str" cm="1">
        <f t="array" aca="1" ref="E472" ca="1">IF(INDIRECT(VLOOKUP(B472,B$14:C$44,2,FALSE)&amp;(9*A472+6))="","",
INDIRECT(VLOOKUP(B472,B$14:C$44,2,FALSE)&amp;(9*A472+6)))</f>
        <v/>
      </c>
      <c r="F472" s="39" t="str">
        <f t="shared" ca="1" si="120"/>
        <v/>
      </c>
      <c r="G472" s="48" t="str" cm="1">
        <f t="array" aca="1" ref="G472" ca="1">IF(F472="","",
IF(INDIRECT(VLOOKUP(B472,B$14:C$44,2,FALSE)&amp;(9*A472+8))="","",
INDIRECT(VLOOKUP(B472,B$14:C$44,2,FALSE)&amp;(9*A472+8))))</f>
        <v/>
      </c>
      <c r="H472" s="48" t="str" cm="1">
        <f t="array" aca="1" ref="H472" ca="1">IF(F472="","",
IF(INDIRECT(VLOOKUP(B472,B$14:C$44,2,FALSE)&amp;(9*A472+9))="","",
INDIRECT(VLOOKUP(B472,B$14:C$44,2,FALSE)&amp;(9*A472+9))))</f>
        <v/>
      </c>
      <c r="I472" s="43" t="str" cm="1">
        <f t="array" aca="1" ref="I472" ca="1">IF(F472="","",
IF(INDIRECT(VLOOKUP(B472,B$14:C$44,2,FALSE)&amp;(9*A472+10))="","",
INDIRECT(VLOOKUP(B472,B$14:C$44,2,FALSE)&amp;(9*A472+10))))</f>
        <v/>
      </c>
      <c r="J472" s="43" t="str" cm="1">
        <f t="array" aca="1" ref="J472" ca="1">IF(F472="","",
IF(INDIRECT(VLOOKUP(B472,B$14:C$44,2,FALSE)&amp;(9*A472+11))="","",
INDIRECT(VLOOKUP(B472,B$14:C$44,2,FALSE)&amp;(9*A472+11))))</f>
        <v/>
      </c>
      <c r="K472" s="46" t="str" cm="1">
        <f t="array" aca="1" ref="K472" ca="1">IF(F472="","",
IF(AND(OR(F472="土",F472="日"),J472="●"),"指定",
IF(INDIRECT(VLOOKUP(B472,B$14:C$44,2,FALSE)&amp;(9*A472+12))="","",
INDIRECT(VLOOKUP(B472,B$14:C$44,2,FALSE)&amp;(9*A472+12)))))</f>
        <v/>
      </c>
      <c r="L472" s="42" t="str">
        <f t="shared" ca="1" si="123"/>
        <v/>
      </c>
      <c r="M472" s="60" t="str">
        <f t="shared" ca="1" si="124"/>
        <v/>
      </c>
      <c r="N472" s="1" t="str">
        <f t="shared" ca="1" si="121"/>
        <v/>
      </c>
      <c r="O472" s="1" t="str">
        <f t="shared" ca="1" si="122"/>
        <v/>
      </c>
    </row>
    <row r="473" spans="1:15" x14ac:dyDescent="0.4">
      <c r="A473" s="1">
        <f t="shared" si="125"/>
        <v>15</v>
      </c>
      <c r="B473" s="1">
        <f t="shared" si="126"/>
        <v>26</v>
      </c>
      <c r="E473" s="39" t="str" cm="1">
        <f t="array" aca="1" ref="E473" ca="1">IF(INDIRECT(VLOOKUP(B473,B$14:C$44,2,FALSE)&amp;(9*A473+6))="","",
INDIRECT(VLOOKUP(B473,B$14:C$44,2,FALSE)&amp;(9*A473+6)))</f>
        <v/>
      </c>
      <c r="F473" s="39" t="str">
        <f t="shared" ca="1" si="120"/>
        <v/>
      </c>
      <c r="G473" s="48" t="str" cm="1">
        <f t="array" aca="1" ref="G473" ca="1">IF(F473="","",
IF(INDIRECT(VLOOKUP(B473,B$14:C$44,2,FALSE)&amp;(9*A473+8))="","",
INDIRECT(VLOOKUP(B473,B$14:C$44,2,FALSE)&amp;(9*A473+8))))</f>
        <v/>
      </c>
      <c r="H473" s="48" t="str" cm="1">
        <f t="array" aca="1" ref="H473" ca="1">IF(F473="","",
IF(INDIRECT(VLOOKUP(B473,B$14:C$44,2,FALSE)&amp;(9*A473+9))="","",
INDIRECT(VLOOKUP(B473,B$14:C$44,2,FALSE)&amp;(9*A473+9))))</f>
        <v/>
      </c>
      <c r="I473" s="43" t="str" cm="1">
        <f t="array" aca="1" ref="I473" ca="1">IF(F473="","",
IF(INDIRECT(VLOOKUP(B473,B$14:C$44,2,FALSE)&amp;(9*A473+10))="","",
INDIRECT(VLOOKUP(B473,B$14:C$44,2,FALSE)&amp;(9*A473+10))))</f>
        <v/>
      </c>
      <c r="J473" s="43" t="str" cm="1">
        <f t="array" aca="1" ref="J473" ca="1">IF(F473="","",
IF(INDIRECT(VLOOKUP(B473,B$14:C$44,2,FALSE)&amp;(9*A473+11))="","",
INDIRECT(VLOOKUP(B473,B$14:C$44,2,FALSE)&amp;(9*A473+11))))</f>
        <v/>
      </c>
      <c r="K473" s="46" t="str" cm="1">
        <f t="array" aca="1" ref="K473" ca="1">IF(F473="","",
IF(AND(OR(F473="土",F473="日"),J473="●"),"指定",
IF(INDIRECT(VLOOKUP(B473,B$14:C$44,2,FALSE)&amp;(9*A473+12))="","",
INDIRECT(VLOOKUP(B473,B$14:C$44,2,FALSE)&amp;(9*A473+12)))))</f>
        <v/>
      </c>
      <c r="L473" s="42" t="str">
        <f t="shared" ca="1" si="123"/>
        <v/>
      </c>
      <c r="M473" s="60" t="str">
        <f t="shared" ca="1" si="124"/>
        <v/>
      </c>
      <c r="N473" s="1" t="str">
        <f t="shared" ca="1" si="121"/>
        <v/>
      </c>
      <c r="O473" s="1" t="str">
        <f t="shared" ca="1" si="122"/>
        <v/>
      </c>
    </row>
    <row r="474" spans="1:15" x14ac:dyDescent="0.4">
      <c r="A474" s="1">
        <f t="shared" si="125"/>
        <v>15</v>
      </c>
      <c r="B474" s="1">
        <f t="shared" si="126"/>
        <v>27</v>
      </c>
      <c r="E474" s="39" t="str" cm="1">
        <f t="array" aca="1" ref="E474" ca="1">IF(INDIRECT(VLOOKUP(B474,B$14:C$44,2,FALSE)&amp;(9*A474+6))="","",
INDIRECT(VLOOKUP(B474,B$14:C$44,2,FALSE)&amp;(9*A474+6)))</f>
        <v/>
      </c>
      <c r="F474" s="39" t="str">
        <f t="shared" ca="1" si="120"/>
        <v/>
      </c>
      <c r="G474" s="48" t="str" cm="1">
        <f t="array" aca="1" ref="G474" ca="1">IF(F474="","",
IF(INDIRECT(VLOOKUP(B474,B$14:C$44,2,FALSE)&amp;(9*A474+8))="","",
INDIRECT(VLOOKUP(B474,B$14:C$44,2,FALSE)&amp;(9*A474+8))))</f>
        <v/>
      </c>
      <c r="H474" s="48" t="str" cm="1">
        <f t="array" aca="1" ref="H474" ca="1">IF(F474="","",
IF(INDIRECT(VLOOKUP(B474,B$14:C$44,2,FALSE)&amp;(9*A474+9))="","",
INDIRECT(VLOOKUP(B474,B$14:C$44,2,FALSE)&amp;(9*A474+9))))</f>
        <v/>
      </c>
      <c r="I474" s="43" t="str" cm="1">
        <f t="array" aca="1" ref="I474" ca="1">IF(F474="","",
IF(INDIRECT(VLOOKUP(B474,B$14:C$44,2,FALSE)&amp;(9*A474+10))="","",
INDIRECT(VLOOKUP(B474,B$14:C$44,2,FALSE)&amp;(9*A474+10))))</f>
        <v/>
      </c>
      <c r="J474" s="43" t="str" cm="1">
        <f t="array" aca="1" ref="J474" ca="1">IF(F474="","",
IF(INDIRECT(VLOOKUP(B474,B$14:C$44,2,FALSE)&amp;(9*A474+11))="","",
INDIRECT(VLOOKUP(B474,B$14:C$44,2,FALSE)&amp;(9*A474+11))))</f>
        <v/>
      </c>
      <c r="K474" s="46" t="str" cm="1">
        <f t="array" aca="1" ref="K474" ca="1">IF(F474="","",
IF(AND(OR(F474="土",F474="日"),J474="●"),"指定",
IF(INDIRECT(VLOOKUP(B474,B$14:C$44,2,FALSE)&amp;(9*A474+12))="","",
INDIRECT(VLOOKUP(B474,B$14:C$44,2,FALSE)&amp;(9*A474+12)))))</f>
        <v/>
      </c>
      <c r="L474" s="42" t="str">
        <f t="shared" ca="1" si="123"/>
        <v/>
      </c>
      <c r="M474" s="60" t="str">
        <f t="shared" ca="1" si="124"/>
        <v/>
      </c>
      <c r="N474" s="1" t="str">
        <f t="shared" ca="1" si="121"/>
        <v/>
      </c>
      <c r="O474" s="1" t="str">
        <f t="shared" ca="1" si="122"/>
        <v/>
      </c>
    </row>
    <row r="475" spans="1:15" x14ac:dyDescent="0.4">
      <c r="A475" s="1">
        <f t="shared" si="125"/>
        <v>15</v>
      </c>
      <c r="B475" s="1">
        <f t="shared" si="126"/>
        <v>28</v>
      </c>
      <c r="E475" s="39" t="str" cm="1">
        <f t="array" aca="1" ref="E475" ca="1">IF(INDIRECT(VLOOKUP(B475,B$14:C$44,2,FALSE)&amp;(9*A475+6))="","",
INDIRECT(VLOOKUP(B475,B$14:C$44,2,FALSE)&amp;(9*A475+6)))</f>
        <v/>
      </c>
      <c r="F475" s="39" t="str">
        <f t="shared" ca="1" si="120"/>
        <v/>
      </c>
      <c r="G475" s="48" t="str" cm="1">
        <f t="array" aca="1" ref="G475" ca="1">IF(F475="","",
IF(INDIRECT(VLOOKUP(B475,B$14:C$44,2,FALSE)&amp;(9*A475+8))="","",
INDIRECT(VLOOKUP(B475,B$14:C$44,2,FALSE)&amp;(9*A475+8))))</f>
        <v/>
      </c>
      <c r="H475" s="48" t="str" cm="1">
        <f t="array" aca="1" ref="H475" ca="1">IF(F475="","",
IF(INDIRECT(VLOOKUP(B475,B$14:C$44,2,FALSE)&amp;(9*A475+9))="","",
INDIRECT(VLOOKUP(B475,B$14:C$44,2,FALSE)&amp;(9*A475+9))))</f>
        <v/>
      </c>
      <c r="I475" s="43" t="str" cm="1">
        <f t="array" aca="1" ref="I475" ca="1">IF(F475="","",
IF(INDIRECT(VLOOKUP(B475,B$14:C$44,2,FALSE)&amp;(9*A475+10))="","",
INDIRECT(VLOOKUP(B475,B$14:C$44,2,FALSE)&amp;(9*A475+10))))</f>
        <v/>
      </c>
      <c r="J475" s="43" t="str" cm="1">
        <f t="array" aca="1" ref="J475" ca="1">IF(F475="","",
IF(INDIRECT(VLOOKUP(B475,B$14:C$44,2,FALSE)&amp;(9*A475+11))="","",
INDIRECT(VLOOKUP(B475,B$14:C$44,2,FALSE)&amp;(9*A475+11))))</f>
        <v/>
      </c>
      <c r="K475" s="46" t="str" cm="1">
        <f t="array" aca="1" ref="K475" ca="1">IF(F475="","",
IF(AND(OR(F475="土",F475="日"),J475="●"),"指定",
IF(INDIRECT(VLOOKUP(B475,B$14:C$44,2,FALSE)&amp;(9*A475+12))="","",
INDIRECT(VLOOKUP(B475,B$14:C$44,2,FALSE)&amp;(9*A475+12)))))</f>
        <v/>
      </c>
      <c r="L475" s="42" t="str">
        <f t="shared" ca="1" si="123"/>
        <v/>
      </c>
      <c r="M475" s="60" t="str">
        <f t="shared" ca="1" si="124"/>
        <v/>
      </c>
      <c r="N475" s="1" t="str">
        <f t="shared" ca="1" si="121"/>
        <v/>
      </c>
      <c r="O475" s="1" t="str">
        <f t="shared" ca="1" si="122"/>
        <v/>
      </c>
    </row>
    <row r="476" spans="1:15" x14ac:dyDescent="0.4">
      <c r="A476" s="1">
        <f t="shared" si="125"/>
        <v>15</v>
      </c>
      <c r="B476" s="1">
        <f t="shared" si="126"/>
        <v>29</v>
      </c>
      <c r="E476" s="39" t="str" cm="1">
        <f t="array" aca="1" ref="E476" ca="1">IF(INDIRECT(VLOOKUP(B476,B$14:C$44,2,FALSE)&amp;(9*A476+6))="","",
INDIRECT(VLOOKUP(B476,B$14:C$44,2,FALSE)&amp;(9*A476+6)))</f>
        <v/>
      </c>
      <c r="F476" s="39" t="str">
        <f t="shared" ca="1" si="120"/>
        <v/>
      </c>
      <c r="G476" s="48" t="str" cm="1">
        <f t="array" aca="1" ref="G476" ca="1">IF(F476="","",
IF(INDIRECT(VLOOKUP(B476,B$14:C$44,2,FALSE)&amp;(9*A476+8))="","",
INDIRECT(VLOOKUP(B476,B$14:C$44,2,FALSE)&amp;(9*A476+8))))</f>
        <v/>
      </c>
      <c r="H476" s="48" t="str" cm="1">
        <f t="array" aca="1" ref="H476" ca="1">IF(F476="","",
IF(INDIRECT(VLOOKUP(B476,B$14:C$44,2,FALSE)&amp;(9*A476+9))="","",
INDIRECT(VLOOKUP(B476,B$14:C$44,2,FALSE)&amp;(9*A476+9))))</f>
        <v/>
      </c>
      <c r="I476" s="43" t="str" cm="1">
        <f t="array" aca="1" ref="I476" ca="1">IF(F476="","",
IF(INDIRECT(VLOOKUP(B476,B$14:C$44,2,FALSE)&amp;(9*A476+10))="","",
INDIRECT(VLOOKUP(B476,B$14:C$44,2,FALSE)&amp;(9*A476+10))))</f>
        <v/>
      </c>
      <c r="J476" s="43" t="str" cm="1">
        <f t="array" aca="1" ref="J476" ca="1">IF(F476="","",
IF(INDIRECT(VLOOKUP(B476,B$14:C$44,2,FALSE)&amp;(9*A476+11))="","",
INDIRECT(VLOOKUP(B476,B$14:C$44,2,FALSE)&amp;(9*A476+11))))</f>
        <v/>
      </c>
      <c r="K476" s="46" t="str" cm="1">
        <f t="array" aca="1" ref="K476" ca="1">IF(F476="","",
IF(AND(OR(F476="土",F476="日"),J476="●"),"指定",
IF(INDIRECT(VLOOKUP(B476,B$14:C$44,2,FALSE)&amp;(9*A476+12))="","",
INDIRECT(VLOOKUP(B476,B$14:C$44,2,FALSE)&amp;(9*A476+12)))))</f>
        <v/>
      </c>
      <c r="L476" s="42" t="str">
        <f t="shared" ca="1" si="123"/>
        <v/>
      </c>
      <c r="M476" s="60" t="str">
        <f t="shared" ca="1" si="124"/>
        <v/>
      </c>
      <c r="N476" s="1" t="str">
        <f t="shared" ca="1" si="121"/>
        <v/>
      </c>
      <c r="O476" s="1" t="str">
        <f t="shared" ca="1" si="122"/>
        <v/>
      </c>
    </row>
    <row r="477" spans="1:15" x14ac:dyDescent="0.4">
      <c r="A477" s="1">
        <f t="shared" si="125"/>
        <v>15</v>
      </c>
      <c r="B477" s="1">
        <f t="shared" si="126"/>
        <v>30</v>
      </c>
      <c r="E477" s="39" t="str" cm="1">
        <f t="array" aca="1" ref="E477" ca="1">IF(INDIRECT(VLOOKUP(B477,B$14:C$44,2,FALSE)&amp;(9*A477+6))="","",
INDIRECT(VLOOKUP(B477,B$14:C$44,2,FALSE)&amp;(9*A477+6)))</f>
        <v/>
      </c>
      <c r="F477" s="39" t="str">
        <f t="shared" ca="1" si="120"/>
        <v/>
      </c>
      <c r="G477" s="48" t="str" cm="1">
        <f t="array" aca="1" ref="G477" ca="1">IF(F477="","",
IF(INDIRECT(VLOOKUP(B477,B$14:C$44,2,FALSE)&amp;(9*A477+8))="","",
INDIRECT(VLOOKUP(B477,B$14:C$44,2,FALSE)&amp;(9*A477+8))))</f>
        <v/>
      </c>
      <c r="H477" s="48" t="str" cm="1">
        <f t="array" aca="1" ref="H477" ca="1">IF(F477="","",
IF(INDIRECT(VLOOKUP(B477,B$14:C$44,2,FALSE)&amp;(9*A477+9))="","",
INDIRECT(VLOOKUP(B477,B$14:C$44,2,FALSE)&amp;(9*A477+9))))</f>
        <v/>
      </c>
      <c r="I477" s="43" t="str" cm="1">
        <f t="array" aca="1" ref="I477" ca="1">IF(F477="","",
IF(INDIRECT(VLOOKUP(B477,B$14:C$44,2,FALSE)&amp;(9*A477+10))="","",
INDIRECT(VLOOKUP(B477,B$14:C$44,2,FALSE)&amp;(9*A477+10))))</f>
        <v/>
      </c>
      <c r="J477" s="43" t="str" cm="1">
        <f t="array" aca="1" ref="J477" ca="1">IF(F477="","",
IF(INDIRECT(VLOOKUP(B477,B$14:C$44,2,FALSE)&amp;(9*A477+11))="","",
INDIRECT(VLOOKUP(B477,B$14:C$44,2,FALSE)&amp;(9*A477+11))))</f>
        <v/>
      </c>
      <c r="K477" s="46" t="str" cm="1">
        <f t="array" aca="1" ref="K477" ca="1">IF(F477="","",
IF(AND(OR(F477="土",F477="日"),J477="●"),"指定",
IF(INDIRECT(VLOOKUP(B477,B$14:C$44,2,FALSE)&amp;(9*A477+12))="","",
INDIRECT(VLOOKUP(B477,B$14:C$44,2,FALSE)&amp;(9*A477+12)))))</f>
        <v/>
      </c>
      <c r="L477" s="42" t="str">
        <f t="shared" ca="1" si="123"/>
        <v/>
      </c>
      <c r="M477" s="60" t="str">
        <f t="shared" ca="1" si="124"/>
        <v/>
      </c>
      <c r="N477" s="1" t="str">
        <f t="shared" ca="1" si="121"/>
        <v/>
      </c>
      <c r="O477" s="1" t="str">
        <f t="shared" ca="1" si="122"/>
        <v/>
      </c>
    </row>
    <row r="478" spans="1:15" x14ac:dyDescent="0.4">
      <c r="A478" s="1">
        <f t="shared" si="125"/>
        <v>15</v>
      </c>
      <c r="B478" s="1">
        <f t="shared" si="126"/>
        <v>31</v>
      </c>
      <c r="E478" s="39" t="str" cm="1">
        <f t="array" aca="1" ref="E478" ca="1">IF(INDIRECT(VLOOKUP(B478,B$14:C$44,2,FALSE)&amp;(9*A478+6))="","",
INDIRECT(VLOOKUP(B478,B$14:C$44,2,FALSE)&amp;(9*A478+6)))</f>
        <v/>
      </c>
      <c r="F478" s="39" t="str">
        <f t="shared" ca="1" si="120"/>
        <v/>
      </c>
      <c r="G478" s="48" t="str" cm="1">
        <f t="array" aca="1" ref="G478" ca="1">IF(F478="","",
IF(INDIRECT(VLOOKUP(B478,B$14:C$44,2,FALSE)&amp;(9*A478+8))="","",
INDIRECT(VLOOKUP(B478,B$14:C$44,2,FALSE)&amp;(9*A478+8))))</f>
        <v/>
      </c>
      <c r="H478" s="48" t="str" cm="1">
        <f t="array" aca="1" ref="H478" ca="1">IF(F478="","",
IF(INDIRECT(VLOOKUP(B478,B$14:C$44,2,FALSE)&amp;(9*A478+9))="","",
INDIRECT(VLOOKUP(B478,B$14:C$44,2,FALSE)&amp;(9*A478+9))))</f>
        <v/>
      </c>
      <c r="I478" s="43" t="str" cm="1">
        <f t="array" aca="1" ref="I478" ca="1">IF(F478="","",
IF(INDIRECT(VLOOKUP(B478,B$14:C$44,2,FALSE)&amp;(9*A478+10))="","",
INDIRECT(VLOOKUP(B478,B$14:C$44,2,FALSE)&amp;(9*A478+10))))</f>
        <v/>
      </c>
      <c r="J478" s="43" t="str" cm="1">
        <f t="array" aca="1" ref="J478" ca="1">IF(F478="","",
IF(INDIRECT(VLOOKUP(B478,B$14:C$44,2,FALSE)&amp;(9*A478+11))="","",
INDIRECT(VLOOKUP(B478,B$14:C$44,2,FALSE)&amp;(9*A478+11))))</f>
        <v/>
      </c>
      <c r="K478" s="46" t="str" cm="1">
        <f t="array" aca="1" ref="K478" ca="1">IF(F478="","",
IF(AND(OR(F478="土",F478="日"),J478="●"),"指定",
IF(INDIRECT(VLOOKUP(B478,B$14:C$44,2,FALSE)&amp;(9*A478+12))="","",
INDIRECT(VLOOKUP(B478,B$14:C$44,2,FALSE)&amp;(9*A478+12)))))</f>
        <v/>
      </c>
      <c r="L478" s="42" t="str">
        <f t="shared" ca="1" si="123"/>
        <v/>
      </c>
      <c r="M478" s="60" t="str">
        <f t="shared" ca="1" si="124"/>
        <v/>
      </c>
      <c r="N478" s="1" t="str">
        <f t="shared" ca="1" si="121"/>
        <v/>
      </c>
      <c r="O478" s="1" t="str">
        <f t="shared" ca="1" si="122"/>
        <v/>
      </c>
    </row>
    <row r="479" spans="1:15" x14ac:dyDescent="0.4">
      <c r="A479" s="1">
        <f t="shared" si="125"/>
        <v>16</v>
      </c>
      <c r="B479" s="1">
        <f t="shared" si="126"/>
        <v>1</v>
      </c>
      <c r="E479" s="39" t="str" cm="1">
        <f t="array" aca="1" ref="E479" ca="1">IF(INDIRECT(VLOOKUP(B479,B$14:C$44,2,FALSE)&amp;(9*A479+6))="","",
INDIRECT(VLOOKUP(B479,B$14:C$44,2,FALSE)&amp;(9*A479+6)))</f>
        <v/>
      </c>
      <c r="F479" s="39" t="str">
        <f t="shared" ca="1" si="120"/>
        <v/>
      </c>
      <c r="G479" s="48" t="str" cm="1">
        <f t="array" aca="1" ref="G479" ca="1">IF(F479="","",
IF(INDIRECT(VLOOKUP(B479,B$14:C$44,2,FALSE)&amp;(9*A479+8))="","",
INDIRECT(VLOOKUP(B479,B$14:C$44,2,FALSE)&amp;(9*A479+8))))</f>
        <v/>
      </c>
      <c r="H479" s="48" t="str" cm="1">
        <f t="array" aca="1" ref="H479" ca="1">IF(F479="","",
IF(INDIRECT(VLOOKUP(B479,B$14:C$44,2,FALSE)&amp;(9*A479+9))="","",
INDIRECT(VLOOKUP(B479,B$14:C$44,2,FALSE)&amp;(9*A479+9))))</f>
        <v/>
      </c>
      <c r="I479" s="43" t="str" cm="1">
        <f t="array" aca="1" ref="I479" ca="1">IF(F479="","",
IF(INDIRECT(VLOOKUP(B479,B$14:C$44,2,FALSE)&amp;(9*A479+10))="","",
INDIRECT(VLOOKUP(B479,B$14:C$44,2,FALSE)&amp;(9*A479+10))))</f>
        <v/>
      </c>
      <c r="J479" s="43" t="str" cm="1">
        <f t="array" aca="1" ref="J479" ca="1">IF(F479="","",
IF(INDIRECT(VLOOKUP(B479,B$14:C$44,2,FALSE)&amp;(9*A479+11))="","",
INDIRECT(VLOOKUP(B479,B$14:C$44,2,FALSE)&amp;(9*A479+11))))</f>
        <v/>
      </c>
      <c r="K479" s="46" t="str" cm="1">
        <f t="array" aca="1" ref="K479" ca="1">IF(F479="","",
IF(AND(OR(F479="土",F479="日"),J479="●"),"指定",
IF(INDIRECT(VLOOKUP(B479,B$14:C$44,2,FALSE)&amp;(9*A479+12))="","",
INDIRECT(VLOOKUP(B479,B$14:C$44,2,FALSE)&amp;(9*A479+12)))))</f>
        <v/>
      </c>
      <c r="L479" s="42" t="str">
        <f t="shared" ca="1" si="123"/>
        <v/>
      </c>
      <c r="M479" s="60" t="str">
        <f t="shared" ca="1" si="124"/>
        <v/>
      </c>
      <c r="N479" s="1" t="str">
        <f t="shared" ca="1" si="121"/>
        <v/>
      </c>
      <c r="O479" s="1" t="str">
        <f t="shared" ca="1" si="122"/>
        <v/>
      </c>
    </row>
    <row r="480" spans="1:15" x14ac:dyDescent="0.4">
      <c r="A480" s="1">
        <f t="shared" si="125"/>
        <v>16</v>
      </c>
      <c r="B480" s="1">
        <f t="shared" si="126"/>
        <v>2</v>
      </c>
      <c r="E480" s="39" t="str" cm="1">
        <f t="array" aca="1" ref="E480" ca="1">IF(INDIRECT(VLOOKUP(B480,B$14:C$44,2,FALSE)&amp;(9*A480+6))="","",
INDIRECT(VLOOKUP(B480,B$14:C$44,2,FALSE)&amp;(9*A480+6)))</f>
        <v/>
      </c>
      <c r="F480" s="39" t="str">
        <f t="shared" ca="1" si="120"/>
        <v/>
      </c>
      <c r="G480" s="48" t="str" cm="1">
        <f t="array" aca="1" ref="G480" ca="1">IF(F480="","",
IF(INDIRECT(VLOOKUP(B480,B$14:C$44,2,FALSE)&amp;(9*A480+8))="","",
INDIRECT(VLOOKUP(B480,B$14:C$44,2,FALSE)&amp;(9*A480+8))))</f>
        <v/>
      </c>
      <c r="H480" s="48" t="str" cm="1">
        <f t="array" aca="1" ref="H480" ca="1">IF(F480="","",
IF(INDIRECT(VLOOKUP(B480,B$14:C$44,2,FALSE)&amp;(9*A480+9))="","",
INDIRECT(VLOOKUP(B480,B$14:C$44,2,FALSE)&amp;(9*A480+9))))</f>
        <v/>
      </c>
      <c r="I480" s="43" t="str" cm="1">
        <f t="array" aca="1" ref="I480" ca="1">IF(F480="","",
IF(INDIRECT(VLOOKUP(B480,B$14:C$44,2,FALSE)&amp;(9*A480+10))="","",
INDIRECT(VLOOKUP(B480,B$14:C$44,2,FALSE)&amp;(9*A480+10))))</f>
        <v/>
      </c>
      <c r="J480" s="43" t="str" cm="1">
        <f t="array" aca="1" ref="J480" ca="1">IF(F480="","",
IF(INDIRECT(VLOOKUP(B480,B$14:C$44,2,FALSE)&amp;(9*A480+11))="","",
INDIRECT(VLOOKUP(B480,B$14:C$44,2,FALSE)&amp;(9*A480+11))))</f>
        <v/>
      </c>
      <c r="K480" s="46" t="str" cm="1">
        <f t="array" aca="1" ref="K480" ca="1">IF(F480="","",
IF(AND(OR(F480="土",F480="日"),J480="●"),"指定",
IF(INDIRECT(VLOOKUP(B480,B$14:C$44,2,FALSE)&amp;(9*A480+12))="","",
INDIRECT(VLOOKUP(B480,B$14:C$44,2,FALSE)&amp;(9*A480+12)))))</f>
        <v/>
      </c>
      <c r="L480" s="42" t="str">
        <f t="shared" ca="1" si="123"/>
        <v/>
      </c>
      <c r="M480" s="60" t="str">
        <f t="shared" ca="1" si="124"/>
        <v/>
      </c>
      <c r="N480" s="1" t="str">
        <f t="shared" ca="1" si="121"/>
        <v/>
      </c>
      <c r="O480" s="1" t="str">
        <f t="shared" ca="1" si="122"/>
        <v/>
      </c>
    </row>
    <row r="481" spans="1:15" x14ac:dyDescent="0.4">
      <c r="A481" s="1">
        <f t="shared" si="125"/>
        <v>16</v>
      </c>
      <c r="B481" s="1">
        <f t="shared" si="126"/>
        <v>3</v>
      </c>
      <c r="E481" s="39" t="str" cm="1">
        <f t="array" aca="1" ref="E481" ca="1">IF(INDIRECT(VLOOKUP(B481,B$14:C$44,2,FALSE)&amp;(9*A481+6))="","",
INDIRECT(VLOOKUP(B481,B$14:C$44,2,FALSE)&amp;(9*A481+6)))</f>
        <v/>
      </c>
      <c r="F481" s="39" t="str">
        <f t="shared" ca="1" si="120"/>
        <v/>
      </c>
      <c r="G481" s="48" t="str" cm="1">
        <f t="array" aca="1" ref="G481" ca="1">IF(F481="","",
IF(INDIRECT(VLOOKUP(B481,B$14:C$44,2,FALSE)&amp;(9*A481+8))="","",
INDIRECT(VLOOKUP(B481,B$14:C$44,2,FALSE)&amp;(9*A481+8))))</f>
        <v/>
      </c>
      <c r="H481" s="48" t="str" cm="1">
        <f t="array" aca="1" ref="H481" ca="1">IF(F481="","",
IF(INDIRECT(VLOOKUP(B481,B$14:C$44,2,FALSE)&amp;(9*A481+9))="","",
INDIRECT(VLOOKUP(B481,B$14:C$44,2,FALSE)&amp;(9*A481+9))))</f>
        <v/>
      </c>
      <c r="I481" s="43" t="str" cm="1">
        <f t="array" aca="1" ref="I481" ca="1">IF(F481="","",
IF(INDIRECT(VLOOKUP(B481,B$14:C$44,2,FALSE)&amp;(9*A481+10))="","",
INDIRECT(VLOOKUP(B481,B$14:C$44,2,FALSE)&amp;(9*A481+10))))</f>
        <v/>
      </c>
      <c r="J481" s="43" t="str" cm="1">
        <f t="array" aca="1" ref="J481" ca="1">IF(F481="","",
IF(INDIRECT(VLOOKUP(B481,B$14:C$44,2,FALSE)&amp;(9*A481+11))="","",
INDIRECT(VLOOKUP(B481,B$14:C$44,2,FALSE)&amp;(9*A481+11))))</f>
        <v/>
      </c>
      <c r="K481" s="46" t="str" cm="1">
        <f t="array" aca="1" ref="K481" ca="1">IF(F481="","",
IF(AND(OR(F481="土",F481="日"),J481="●"),"指定",
IF(INDIRECT(VLOOKUP(B481,B$14:C$44,2,FALSE)&amp;(9*A481+12))="","",
INDIRECT(VLOOKUP(B481,B$14:C$44,2,FALSE)&amp;(9*A481+12)))))</f>
        <v/>
      </c>
      <c r="L481" s="42" t="str">
        <f t="shared" ca="1" si="123"/>
        <v/>
      </c>
      <c r="M481" s="60" t="str">
        <f t="shared" ca="1" si="124"/>
        <v/>
      </c>
      <c r="N481" s="1" t="str">
        <f t="shared" ca="1" si="121"/>
        <v/>
      </c>
      <c r="O481" s="1" t="str">
        <f t="shared" ca="1" si="122"/>
        <v/>
      </c>
    </row>
    <row r="482" spans="1:15" x14ac:dyDescent="0.4">
      <c r="A482" s="1">
        <f t="shared" si="125"/>
        <v>16</v>
      </c>
      <c r="B482" s="1">
        <f t="shared" si="126"/>
        <v>4</v>
      </c>
      <c r="E482" s="39" t="str" cm="1">
        <f t="array" aca="1" ref="E482" ca="1">IF(INDIRECT(VLOOKUP(B482,B$14:C$44,2,FALSE)&amp;(9*A482+6))="","",
INDIRECT(VLOOKUP(B482,B$14:C$44,2,FALSE)&amp;(9*A482+6)))</f>
        <v/>
      </c>
      <c r="F482" s="39" t="str">
        <f t="shared" ca="1" si="120"/>
        <v/>
      </c>
      <c r="G482" s="48" t="str" cm="1">
        <f t="array" aca="1" ref="G482" ca="1">IF(F482="","",
IF(INDIRECT(VLOOKUP(B482,B$14:C$44,2,FALSE)&amp;(9*A482+8))="","",
INDIRECT(VLOOKUP(B482,B$14:C$44,2,FALSE)&amp;(9*A482+8))))</f>
        <v/>
      </c>
      <c r="H482" s="48" t="str" cm="1">
        <f t="array" aca="1" ref="H482" ca="1">IF(F482="","",
IF(INDIRECT(VLOOKUP(B482,B$14:C$44,2,FALSE)&amp;(9*A482+9))="","",
INDIRECT(VLOOKUP(B482,B$14:C$44,2,FALSE)&amp;(9*A482+9))))</f>
        <v/>
      </c>
      <c r="I482" s="43" t="str" cm="1">
        <f t="array" aca="1" ref="I482" ca="1">IF(F482="","",
IF(INDIRECT(VLOOKUP(B482,B$14:C$44,2,FALSE)&amp;(9*A482+10))="","",
INDIRECT(VLOOKUP(B482,B$14:C$44,2,FALSE)&amp;(9*A482+10))))</f>
        <v/>
      </c>
      <c r="J482" s="43" t="str" cm="1">
        <f t="array" aca="1" ref="J482" ca="1">IF(F482="","",
IF(INDIRECT(VLOOKUP(B482,B$14:C$44,2,FALSE)&amp;(9*A482+11))="","",
INDIRECT(VLOOKUP(B482,B$14:C$44,2,FALSE)&amp;(9*A482+11))))</f>
        <v/>
      </c>
      <c r="K482" s="46" t="str" cm="1">
        <f t="array" aca="1" ref="K482" ca="1">IF(F482="","",
IF(AND(OR(F482="土",F482="日"),J482="●"),"指定",
IF(INDIRECT(VLOOKUP(B482,B$14:C$44,2,FALSE)&amp;(9*A482+12))="","",
INDIRECT(VLOOKUP(B482,B$14:C$44,2,FALSE)&amp;(9*A482+12)))))</f>
        <v/>
      </c>
      <c r="L482" s="42" t="str">
        <f t="shared" ca="1" si="123"/>
        <v/>
      </c>
      <c r="M482" s="60" t="str">
        <f t="shared" ca="1" si="124"/>
        <v/>
      </c>
      <c r="N482" s="1" t="str">
        <f t="shared" ca="1" si="121"/>
        <v/>
      </c>
      <c r="O482" s="1" t="str">
        <f t="shared" ca="1" si="122"/>
        <v/>
      </c>
    </row>
    <row r="483" spans="1:15" x14ac:dyDescent="0.4">
      <c r="A483" s="1">
        <f t="shared" si="125"/>
        <v>16</v>
      </c>
      <c r="B483" s="1">
        <f t="shared" si="126"/>
        <v>5</v>
      </c>
      <c r="E483" s="39" t="str" cm="1">
        <f t="array" aca="1" ref="E483" ca="1">IF(INDIRECT(VLOOKUP(B483,B$14:C$44,2,FALSE)&amp;(9*A483+6))="","",
INDIRECT(VLOOKUP(B483,B$14:C$44,2,FALSE)&amp;(9*A483+6)))</f>
        <v/>
      </c>
      <c r="F483" s="39" t="str">
        <f t="shared" ca="1" si="120"/>
        <v/>
      </c>
      <c r="G483" s="48" t="str" cm="1">
        <f t="array" aca="1" ref="G483" ca="1">IF(F483="","",
IF(INDIRECT(VLOOKUP(B483,B$14:C$44,2,FALSE)&amp;(9*A483+8))="","",
INDIRECT(VLOOKUP(B483,B$14:C$44,2,FALSE)&amp;(9*A483+8))))</f>
        <v/>
      </c>
      <c r="H483" s="48" t="str" cm="1">
        <f t="array" aca="1" ref="H483" ca="1">IF(F483="","",
IF(INDIRECT(VLOOKUP(B483,B$14:C$44,2,FALSE)&amp;(9*A483+9))="","",
INDIRECT(VLOOKUP(B483,B$14:C$44,2,FALSE)&amp;(9*A483+9))))</f>
        <v/>
      </c>
      <c r="I483" s="43" t="str" cm="1">
        <f t="array" aca="1" ref="I483" ca="1">IF(F483="","",
IF(INDIRECT(VLOOKUP(B483,B$14:C$44,2,FALSE)&amp;(9*A483+10))="","",
INDIRECT(VLOOKUP(B483,B$14:C$44,2,FALSE)&amp;(9*A483+10))))</f>
        <v/>
      </c>
      <c r="J483" s="43" t="str" cm="1">
        <f t="array" aca="1" ref="J483" ca="1">IF(F483="","",
IF(INDIRECT(VLOOKUP(B483,B$14:C$44,2,FALSE)&amp;(9*A483+11))="","",
INDIRECT(VLOOKUP(B483,B$14:C$44,2,FALSE)&amp;(9*A483+11))))</f>
        <v/>
      </c>
      <c r="K483" s="46" t="str" cm="1">
        <f t="array" aca="1" ref="K483" ca="1">IF(F483="","",
IF(AND(OR(F483="土",F483="日"),J483="●"),"指定",
IF(INDIRECT(VLOOKUP(B483,B$14:C$44,2,FALSE)&amp;(9*A483+12))="","",
INDIRECT(VLOOKUP(B483,B$14:C$44,2,FALSE)&amp;(9*A483+12)))))</f>
        <v/>
      </c>
      <c r="L483" s="42" t="str">
        <f t="shared" ca="1" si="123"/>
        <v/>
      </c>
      <c r="M483" s="60" t="str">
        <f t="shared" ca="1" si="124"/>
        <v/>
      </c>
      <c r="N483" s="1" t="str">
        <f t="shared" ca="1" si="121"/>
        <v/>
      </c>
      <c r="O483" s="1" t="str">
        <f t="shared" ca="1" si="122"/>
        <v/>
      </c>
    </row>
    <row r="484" spans="1:15" x14ac:dyDescent="0.4">
      <c r="A484" s="1">
        <f t="shared" si="125"/>
        <v>16</v>
      </c>
      <c r="B484" s="1">
        <f t="shared" si="126"/>
        <v>6</v>
      </c>
      <c r="E484" s="39" t="str" cm="1">
        <f t="array" aca="1" ref="E484" ca="1">IF(INDIRECT(VLOOKUP(B484,B$14:C$44,2,FALSE)&amp;(9*A484+6))="","",
INDIRECT(VLOOKUP(B484,B$14:C$44,2,FALSE)&amp;(9*A484+6)))</f>
        <v/>
      </c>
      <c r="F484" s="39" t="str">
        <f t="shared" ca="1" si="120"/>
        <v/>
      </c>
      <c r="G484" s="48" t="str" cm="1">
        <f t="array" aca="1" ref="G484" ca="1">IF(F484="","",
IF(INDIRECT(VLOOKUP(B484,B$14:C$44,2,FALSE)&amp;(9*A484+8))="","",
INDIRECT(VLOOKUP(B484,B$14:C$44,2,FALSE)&amp;(9*A484+8))))</f>
        <v/>
      </c>
      <c r="H484" s="48" t="str" cm="1">
        <f t="array" aca="1" ref="H484" ca="1">IF(F484="","",
IF(INDIRECT(VLOOKUP(B484,B$14:C$44,2,FALSE)&amp;(9*A484+9))="","",
INDIRECT(VLOOKUP(B484,B$14:C$44,2,FALSE)&amp;(9*A484+9))))</f>
        <v/>
      </c>
      <c r="I484" s="43" t="str" cm="1">
        <f t="array" aca="1" ref="I484" ca="1">IF(F484="","",
IF(INDIRECT(VLOOKUP(B484,B$14:C$44,2,FALSE)&amp;(9*A484+10))="","",
INDIRECT(VLOOKUP(B484,B$14:C$44,2,FALSE)&amp;(9*A484+10))))</f>
        <v/>
      </c>
      <c r="J484" s="43" t="str" cm="1">
        <f t="array" aca="1" ref="J484" ca="1">IF(F484="","",
IF(INDIRECT(VLOOKUP(B484,B$14:C$44,2,FALSE)&amp;(9*A484+11))="","",
INDIRECT(VLOOKUP(B484,B$14:C$44,2,FALSE)&amp;(9*A484+11))))</f>
        <v/>
      </c>
      <c r="K484" s="46" t="str" cm="1">
        <f t="array" aca="1" ref="K484" ca="1">IF(F484="","",
IF(AND(OR(F484="土",F484="日"),J484="●"),"指定",
IF(INDIRECT(VLOOKUP(B484,B$14:C$44,2,FALSE)&amp;(9*A484+12))="","",
INDIRECT(VLOOKUP(B484,B$14:C$44,2,FALSE)&amp;(9*A484+12)))))</f>
        <v/>
      </c>
      <c r="L484" s="42" t="str">
        <f t="shared" ca="1" si="123"/>
        <v/>
      </c>
      <c r="M484" s="60" t="str">
        <f t="shared" ca="1" si="124"/>
        <v/>
      </c>
      <c r="N484" s="1" t="str">
        <f t="shared" ca="1" si="121"/>
        <v/>
      </c>
      <c r="O484" s="1" t="str">
        <f t="shared" ca="1" si="122"/>
        <v/>
      </c>
    </row>
    <row r="485" spans="1:15" x14ac:dyDescent="0.4">
      <c r="A485" s="1">
        <f t="shared" si="125"/>
        <v>16</v>
      </c>
      <c r="B485" s="1">
        <f t="shared" si="126"/>
        <v>7</v>
      </c>
      <c r="E485" s="39" t="str" cm="1">
        <f t="array" aca="1" ref="E485" ca="1">IF(INDIRECT(VLOOKUP(B485,B$14:C$44,2,FALSE)&amp;(9*A485+6))="","",
INDIRECT(VLOOKUP(B485,B$14:C$44,2,FALSE)&amp;(9*A485+6)))</f>
        <v/>
      </c>
      <c r="F485" s="39" t="str">
        <f t="shared" ca="1" si="120"/>
        <v/>
      </c>
      <c r="G485" s="48" t="str" cm="1">
        <f t="array" aca="1" ref="G485" ca="1">IF(F485="","",
IF(INDIRECT(VLOOKUP(B485,B$14:C$44,2,FALSE)&amp;(9*A485+8))="","",
INDIRECT(VLOOKUP(B485,B$14:C$44,2,FALSE)&amp;(9*A485+8))))</f>
        <v/>
      </c>
      <c r="H485" s="48" t="str" cm="1">
        <f t="array" aca="1" ref="H485" ca="1">IF(F485="","",
IF(INDIRECT(VLOOKUP(B485,B$14:C$44,2,FALSE)&amp;(9*A485+9))="","",
INDIRECT(VLOOKUP(B485,B$14:C$44,2,FALSE)&amp;(9*A485+9))))</f>
        <v/>
      </c>
      <c r="I485" s="43" t="str" cm="1">
        <f t="array" aca="1" ref="I485" ca="1">IF(F485="","",
IF(INDIRECT(VLOOKUP(B485,B$14:C$44,2,FALSE)&amp;(9*A485+10))="","",
INDIRECT(VLOOKUP(B485,B$14:C$44,2,FALSE)&amp;(9*A485+10))))</f>
        <v/>
      </c>
      <c r="J485" s="43" t="str" cm="1">
        <f t="array" aca="1" ref="J485" ca="1">IF(F485="","",
IF(INDIRECT(VLOOKUP(B485,B$14:C$44,2,FALSE)&amp;(9*A485+11))="","",
INDIRECT(VLOOKUP(B485,B$14:C$44,2,FALSE)&amp;(9*A485+11))))</f>
        <v/>
      </c>
      <c r="K485" s="46" t="str" cm="1">
        <f t="array" aca="1" ref="K485" ca="1">IF(F485="","",
IF(AND(OR(F485="土",F485="日"),J485="●"),"指定",
IF(INDIRECT(VLOOKUP(B485,B$14:C$44,2,FALSE)&amp;(9*A485+12))="","",
INDIRECT(VLOOKUP(B485,B$14:C$44,2,FALSE)&amp;(9*A485+12)))))</f>
        <v/>
      </c>
      <c r="L485" s="42" t="str">
        <f t="shared" ca="1" si="123"/>
        <v/>
      </c>
      <c r="M485" s="60" t="str">
        <f t="shared" ca="1" si="124"/>
        <v/>
      </c>
      <c r="N485" s="1" t="str">
        <f t="shared" ca="1" si="121"/>
        <v/>
      </c>
      <c r="O485" s="1" t="str">
        <f t="shared" ca="1" si="122"/>
        <v/>
      </c>
    </row>
    <row r="486" spans="1:15" x14ac:dyDescent="0.4">
      <c r="A486" s="1">
        <f t="shared" si="125"/>
        <v>16</v>
      </c>
      <c r="B486" s="1">
        <f t="shared" si="126"/>
        <v>8</v>
      </c>
      <c r="E486" s="39" t="str" cm="1">
        <f t="array" aca="1" ref="E486" ca="1">IF(INDIRECT(VLOOKUP(B486,B$14:C$44,2,FALSE)&amp;(9*A486+6))="","",
INDIRECT(VLOOKUP(B486,B$14:C$44,2,FALSE)&amp;(9*A486+6)))</f>
        <v/>
      </c>
      <c r="F486" s="39" t="str">
        <f t="shared" ca="1" si="120"/>
        <v/>
      </c>
      <c r="G486" s="48" t="str" cm="1">
        <f t="array" aca="1" ref="G486" ca="1">IF(F486="","",
IF(INDIRECT(VLOOKUP(B486,B$14:C$44,2,FALSE)&amp;(9*A486+8))="","",
INDIRECT(VLOOKUP(B486,B$14:C$44,2,FALSE)&amp;(9*A486+8))))</f>
        <v/>
      </c>
      <c r="H486" s="48" t="str" cm="1">
        <f t="array" aca="1" ref="H486" ca="1">IF(F486="","",
IF(INDIRECT(VLOOKUP(B486,B$14:C$44,2,FALSE)&amp;(9*A486+9))="","",
INDIRECT(VLOOKUP(B486,B$14:C$44,2,FALSE)&amp;(9*A486+9))))</f>
        <v/>
      </c>
      <c r="I486" s="43" t="str" cm="1">
        <f t="array" aca="1" ref="I486" ca="1">IF(F486="","",
IF(INDIRECT(VLOOKUP(B486,B$14:C$44,2,FALSE)&amp;(9*A486+10))="","",
INDIRECT(VLOOKUP(B486,B$14:C$44,2,FALSE)&amp;(9*A486+10))))</f>
        <v/>
      </c>
      <c r="J486" s="43" t="str" cm="1">
        <f t="array" aca="1" ref="J486" ca="1">IF(F486="","",
IF(INDIRECT(VLOOKUP(B486,B$14:C$44,2,FALSE)&amp;(9*A486+11))="","",
INDIRECT(VLOOKUP(B486,B$14:C$44,2,FALSE)&amp;(9*A486+11))))</f>
        <v/>
      </c>
      <c r="K486" s="46" t="str" cm="1">
        <f t="array" aca="1" ref="K486" ca="1">IF(F486="","",
IF(AND(OR(F486="土",F486="日"),J486="●"),"指定",
IF(INDIRECT(VLOOKUP(B486,B$14:C$44,2,FALSE)&amp;(9*A486+12))="","",
INDIRECT(VLOOKUP(B486,B$14:C$44,2,FALSE)&amp;(9*A486+12)))))</f>
        <v/>
      </c>
      <c r="L486" s="42" t="str">
        <f t="shared" ca="1" si="123"/>
        <v/>
      </c>
      <c r="M486" s="60" t="str">
        <f t="shared" ca="1" si="124"/>
        <v/>
      </c>
      <c r="N486" s="1" t="str">
        <f t="shared" ca="1" si="121"/>
        <v/>
      </c>
      <c r="O486" s="1" t="str">
        <f t="shared" ca="1" si="122"/>
        <v/>
      </c>
    </row>
    <row r="487" spans="1:15" x14ac:dyDescent="0.4">
      <c r="A487" s="1">
        <f t="shared" si="125"/>
        <v>16</v>
      </c>
      <c r="B487" s="1">
        <f t="shared" si="126"/>
        <v>9</v>
      </c>
      <c r="E487" s="39" t="str" cm="1">
        <f t="array" aca="1" ref="E487" ca="1">IF(INDIRECT(VLOOKUP(B487,B$14:C$44,2,FALSE)&amp;(9*A487+6))="","",
INDIRECT(VLOOKUP(B487,B$14:C$44,2,FALSE)&amp;(9*A487+6)))</f>
        <v/>
      </c>
      <c r="F487" s="39" t="str">
        <f t="shared" ca="1" si="120"/>
        <v/>
      </c>
      <c r="G487" s="48" t="str" cm="1">
        <f t="array" aca="1" ref="G487" ca="1">IF(F487="","",
IF(INDIRECT(VLOOKUP(B487,B$14:C$44,2,FALSE)&amp;(9*A487+8))="","",
INDIRECT(VLOOKUP(B487,B$14:C$44,2,FALSE)&amp;(9*A487+8))))</f>
        <v/>
      </c>
      <c r="H487" s="48" t="str" cm="1">
        <f t="array" aca="1" ref="H487" ca="1">IF(F487="","",
IF(INDIRECT(VLOOKUP(B487,B$14:C$44,2,FALSE)&amp;(9*A487+9))="","",
INDIRECT(VLOOKUP(B487,B$14:C$44,2,FALSE)&amp;(9*A487+9))))</f>
        <v/>
      </c>
      <c r="I487" s="43" t="str" cm="1">
        <f t="array" aca="1" ref="I487" ca="1">IF(F487="","",
IF(INDIRECT(VLOOKUP(B487,B$14:C$44,2,FALSE)&amp;(9*A487+10))="","",
INDIRECT(VLOOKUP(B487,B$14:C$44,2,FALSE)&amp;(9*A487+10))))</f>
        <v/>
      </c>
      <c r="J487" s="43" t="str" cm="1">
        <f t="array" aca="1" ref="J487" ca="1">IF(F487="","",
IF(INDIRECT(VLOOKUP(B487,B$14:C$44,2,FALSE)&amp;(9*A487+11))="","",
INDIRECT(VLOOKUP(B487,B$14:C$44,2,FALSE)&amp;(9*A487+11))))</f>
        <v/>
      </c>
      <c r="K487" s="46" t="str" cm="1">
        <f t="array" aca="1" ref="K487" ca="1">IF(F487="","",
IF(AND(OR(F487="土",F487="日"),J487="●"),"指定",
IF(INDIRECT(VLOOKUP(B487,B$14:C$44,2,FALSE)&amp;(9*A487+12))="","",
INDIRECT(VLOOKUP(B487,B$14:C$44,2,FALSE)&amp;(9*A487+12)))))</f>
        <v/>
      </c>
      <c r="L487" s="42" t="str">
        <f t="shared" ca="1" si="123"/>
        <v/>
      </c>
      <c r="M487" s="60" t="str">
        <f t="shared" ca="1" si="124"/>
        <v/>
      </c>
      <c r="N487" s="1" t="str">
        <f t="shared" ca="1" si="121"/>
        <v/>
      </c>
      <c r="O487" s="1" t="str">
        <f t="shared" ca="1" si="122"/>
        <v/>
      </c>
    </row>
    <row r="488" spans="1:15" x14ac:dyDescent="0.4">
      <c r="A488" s="1">
        <f t="shared" si="125"/>
        <v>16</v>
      </c>
      <c r="B488" s="1">
        <f t="shared" si="126"/>
        <v>10</v>
      </c>
      <c r="E488" s="39" t="str" cm="1">
        <f t="array" aca="1" ref="E488" ca="1">IF(INDIRECT(VLOOKUP(B488,B$14:C$44,2,FALSE)&amp;(9*A488+6))="","",
INDIRECT(VLOOKUP(B488,B$14:C$44,2,FALSE)&amp;(9*A488+6)))</f>
        <v/>
      </c>
      <c r="F488" s="39" t="str">
        <f t="shared" ca="1" si="120"/>
        <v/>
      </c>
      <c r="G488" s="48" t="str" cm="1">
        <f t="array" aca="1" ref="G488" ca="1">IF(F488="","",
IF(INDIRECT(VLOOKUP(B488,B$14:C$44,2,FALSE)&amp;(9*A488+8))="","",
INDIRECT(VLOOKUP(B488,B$14:C$44,2,FALSE)&amp;(9*A488+8))))</f>
        <v/>
      </c>
      <c r="H488" s="48" t="str" cm="1">
        <f t="array" aca="1" ref="H488" ca="1">IF(F488="","",
IF(INDIRECT(VLOOKUP(B488,B$14:C$44,2,FALSE)&amp;(9*A488+9))="","",
INDIRECT(VLOOKUP(B488,B$14:C$44,2,FALSE)&amp;(9*A488+9))))</f>
        <v/>
      </c>
      <c r="I488" s="43" t="str" cm="1">
        <f t="array" aca="1" ref="I488" ca="1">IF(F488="","",
IF(INDIRECT(VLOOKUP(B488,B$14:C$44,2,FALSE)&amp;(9*A488+10))="","",
INDIRECT(VLOOKUP(B488,B$14:C$44,2,FALSE)&amp;(9*A488+10))))</f>
        <v/>
      </c>
      <c r="J488" s="43" t="str" cm="1">
        <f t="array" aca="1" ref="J488" ca="1">IF(F488="","",
IF(INDIRECT(VLOOKUP(B488,B$14:C$44,2,FALSE)&amp;(9*A488+11))="","",
INDIRECT(VLOOKUP(B488,B$14:C$44,2,FALSE)&amp;(9*A488+11))))</f>
        <v/>
      </c>
      <c r="K488" s="46" t="str" cm="1">
        <f t="array" aca="1" ref="K488" ca="1">IF(F488="","",
IF(AND(OR(F488="土",F488="日"),J488="●"),"指定",
IF(INDIRECT(VLOOKUP(B488,B$14:C$44,2,FALSE)&amp;(9*A488+12))="","",
INDIRECT(VLOOKUP(B488,B$14:C$44,2,FALSE)&amp;(9*A488+12)))))</f>
        <v/>
      </c>
      <c r="L488" s="42" t="str">
        <f t="shared" ca="1" si="123"/>
        <v/>
      </c>
      <c r="M488" s="60" t="str">
        <f t="shared" ca="1" si="124"/>
        <v/>
      </c>
      <c r="N488" s="1" t="str">
        <f t="shared" ca="1" si="121"/>
        <v/>
      </c>
      <c r="O488" s="1" t="str">
        <f t="shared" ca="1" si="122"/>
        <v/>
      </c>
    </row>
    <row r="489" spans="1:15" x14ac:dyDescent="0.4">
      <c r="A489" s="1">
        <f t="shared" si="125"/>
        <v>16</v>
      </c>
      <c r="B489" s="1">
        <f t="shared" si="126"/>
        <v>11</v>
      </c>
      <c r="E489" s="39" t="str" cm="1">
        <f t="array" aca="1" ref="E489" ca="1">IF(INDIRECT(VLOOKUP(B489,B$14:C$44,2,FALSE)&amp;(9*A489+6))="","",
INDIRECT(VLOOKUP(B489,B$14:C$44,2,FALSE)&amp;(9*A489+6)))</f>
        <v/>
      </c>
      <c r="F489" s="39" t="str">
        <f t="shared" ca="1" si="120"/>
        <v/>
      </c>
      <c r="G489" s="48" t="str" cm="1">
        <f t="array" aca="1" ref="G489" ca="1">IF(F489="","",
IF(INDIRECT(VLOOKUP(B489,B$14:C$44,2,FALSE)&amp;(9*A489+8))="","",
INDIRECT(VLOOKUP(B489,B$14:C$44,2,FALSE)&amp;(9*A489+8))))</f>
        <v/>
      </c>
      <c r="H489" s="48" t="str" cm="1">
        <f t="array" aca="1" ref="H489" ca="1">IF(F489="","",
IF(INDIRECT(VLOOKUP(B489,B$14:C$44,2,FALSE)&amp;(9*A489+9))="","",
INDIRECT(VLOOKUP(B489,B$14:C$44,2,FALSE)&amp;(9*A489+9))))</f>
        <v/>
      </c>
      <c r="I489" s="43" t="str" cm="1">
        <f t="array" aca="1" ref="I489" ca="1">IF(F489="","",
IF(INDIRECT(VLOOKUP(B489,B$14:C$44,2,FALSE)&amp;(9*A489+10))="","",
INDIRECT(VLOOKUP(B489,B$14:C$44,2,FALSE)&amp;(9*A489+10))))</f>
        <v/>
      </c>
      <c r="J489" s="43" t="str" cm="1">
        <f t="array" aca="1" ref="J489" ca="1">IF(F489="","",
IF(INDIRECT(VLOOKUP(B489,B$14:C$44,2,FALSE)&amp;(9*A489+11))="","",
INDIRECT(VLOOKUP(B489,B$14:C$44,2,FALSE)&amp;(9*A489+11))))</f>
        <v/>
      </c>
      <c r="K489" s="46" t="str" cm="1">
        <f t="array" aca="1" ref="K489" ca="1">IF(F489="","",
IF(AND(OR(F489="土",F489="日"),J489="●"),"指定",
IF(INDIRECT(VLOOKUP(B489,B$14:C$44,2,FALSE)&amp;(9*A489+12))="","",
INDIRECT(VLOOKUP(B489,B$14:C$44,2,FALSE)&amp;(9*A489+12)))))</f>
        <v/>
      </c>
      <c r="L489" s="42" t="str">
        <f t="shared" ca="1" si="123"/>
        <v/>
      </c>
      <c r="M489" s="60" t="str">
        <f t="shared" ca="1" si="124"/>
        <v/>
      </c>
      <c r="N489" s="1" t="str">
        <f t="shared" ca="1" si="121"/>
        <v/>
      </c>
      <c r="O489" s="1" t="str">
        <f t="shared" ca="1" si="122"/>
        <v/>
      </c>
    </row>
    <row r="490" spans="1:15" x14ac:dyDescent="0.4">
      <c r="A490" s="1">
        <f t="shared" si="125"/>
        <v>16</v>
      </c>
      <c r="B490" s="1">
        <f t="shared" si="126"/>
        <v>12</v>
      </c>
      <c r="E490" s="39" t="str" cm="1">
        <f t="array" aca="1" ref="E490" ca="1">IF(INDIRECT(VLOOKUP(B490,B$14:C$44,2,FALSE)&amp;(9*A490+6))="","",
INDIRECT(VLOOKUP(B490,B$14:C$44,2,FALSE)&amp;(9*A490+6)))</f>
        <v/>
      </c>
      <c r="F490" s="39" t="str">
        <f t="shared" ca="1" si="120"/>
        <v/>
      </c>
      <c r="G490" s="48" t="str" cm="1">
        <f t="array" aca="1" ref="G490" ca="1">IF(F490="","",
IF(INDIRECT(VLOOKUP(B490,B$14:C$44,2,FALSE)&amp;(9*A490+8))="","",
INDIRECT(VLOOKUP(B490,B$14:C$44,2,FALSE)&amp;(9*A490+8))))</f>
        <v/>
      </c>
      <c r="H490" s="48" t="str" cm="1">
        <f t="array" aca="1" ref="H490" ca="1">IF(F490="","",
IF(INDIRECT(VLOOKUP(B490,B$14:C$44,2,FALSE)&amp;(9*A490+9))="","",
INDIRECT(VLOOKUP(B490,B$14:C$44,2,FALSE)&amp;(9*A490+9))))</f>
        <v/>
      </c>
      <c r="I490" s="43" t="str" cm="1">
        <f t="array" aca="1" ref="I490" ca="1">IF(F490="","",
IF(INDIRECT(VLOOKUP(B490,B$14:C$44,2,FALSE)&amp;(9*A490+10))="","",
INDIRECT(VLOOKUP(B490,B$14:C$44,2,FALSE)&amp;(9*A490+10))))</f>
        <v/>
      </c>
      <c r="J490" s="43" t="str" cm="1">
        <f t="array" aca="1" ref="J490" ca="1">IF(F490="","",
IF(INDIRECT(VLOOKUP(B490,B$14:C$44,2,FALSE)&amp;(9*A490+11))="","",
INDIRECT(VLOOKUP(B490,B$14:C$44,2,FALSE)&amp;(9*A490+11))))</f>
        <v/>
      </c>
      <c r="K490" s="46" t="str" cm="1">
        <f t="array" aca="1" ref="K490" ca="1">IF(F490="","",
IF(AND(OR(F490="土",F490="日"),J490="●"),"指定",
IF(INDIRECT(VLOOKUP(B490,B$14:C$44,2,FALSE)&amp;(9*A490+12))="","",
INDIRECT(VLOOKUP(B490,B$14:C$44,2,FALSE)&amp;(9*A490+12)))))</f>
        <v/>
      </c>
      <c r="L490" s="42" t="str">
        <f t="shared" ca="1" si="123"/>
        <v/>
      </c>
      <c r="M490" s="60" t="str">
        <f t="shared" ca="1" si="124"/>
        <v/>
      </c>
      <c r="N490" s="1" t="str">
        <f t="shared" ca="1" si="121"/>
        <v/>
      </c>
      <c r="O490" s="1" t="str">
        <f t="shared" ca="1" si="122"/>
        <v/>
      </c>
    </row>
    <row r="491" spans="1:15" x14ac:dyDescent="0.4">
      <c r="A491" s="1">
        <f t="shared" si="125"/>
        <v>16</v>
      </c>
      <c r="B491" s="1">
        <f t="shared" si="126"/>
        <v>13</v>
      </c>
      <c r="E491" s="39" t="str" cm="1">
        <f t="array" aca="1" ref="E491" ca="1">IF(INDIRECT(VLOOKUP(B491,B$14:C$44,2,FALSE)&amp;(9*A491+6))="","",
INDIRECT(VLOOKUP(B491,B$14:C$44,2,FALSE)&amp;(9*A491+6)))</f>
        <v/>
      </c>
      <c r="F491" s="39" t="str">
        <f t="shared" ca="1" si="120"/>
        <v/>
      </c>
      <c r="G491" s="48" t="str" cm="1">
        <f t="array" aca="1" ref="G491" ca="1">IF(F491="","",
IF(INDIRECT(VLOOKUP(B491,B$14:C$44,2,FALSE)&amp;(9*A491+8))="","",
INDIRECT(VLOOKUP(B491,B$14:C$44,2,FALSE)&amp;(9*A491+8))))</f>
        <v/>
      </c>
      <c r="H491" s="48" t="str" cm="1">
        <f t="array" aca="1" ref="H491" ca="1">IF(F491="","",
IF(INDIRECT(VLOOKUP(B491,B$14:C$44,2,FALSE)&amp;(9*A491+9))="","",
INDIRECT(VLOOKUP(B491,B$14:C$44,2,FALSE)&amp;(9*A491+9))))</f>
        <v/>
      </c>
      <c r="I491" s="43" t="str" cm="1">
        <f t="array" aca="1" ref="I491" ca="1">IF(F491="","",
IF(INDIRECT(VLOOKUP(B491,B$14:C$44,2,FALSE)&amp;(9*A491+10))="","",
INDIRECT(VLOOKUP(B491,B$14:C$44,2,FALSE)&amp;(9*A491+10))))</f>
        <v/>
      </c>
      <c r="J491" s="43" t="str" cm="1">
        <f t="array" aca="1" ref="J491" ca="1">IF(F491="","",
IF(INDIRECT(VLOOKUP(B491,B$14:C$44,2,FALSE)&amp;(9*A491+11))="","",
INDIRECT(VLOOKUP(B491,B$14:C$44,2,FALSE)&amp;(9*A491+11))))</f>
        <v/>
      </c>
      <c r="K491" s="46" t="str" cm="1">
        <f t="array" aca="1" ref="K491" ca="1">IF(F491="","",
IF(AND(OR(F491="土",F491="日"),J491="●"),"指定",
IF(INDIRECT(VLOOKUP(B491,B$14:C$44,2,FALSE)&amp;(9*A491+12))="","",
INDIRECT(VLOOKUP(B491,B$14:C$44,2,FALSE)&amp;(9*A491+12)))))</f>
        <v/>
      </c>
      <c r="L491" s="42" t="str">
        <f t="shared" ca="1" si="123"/>
        <v/>
      </c>
      <c r="M491" s="60" t="str">
        <f t="shared" ca="1" si="124"/>
        <v/>
      </c>
      <c r="N491" s="1" t="str">
        <f t="shared" ca="1" si="121"/>
        <v/>
      </c>
      <c r="O491" s="1" t="str">
        <f t="shared" ca="1" si="122"/>
        <v/>
      </c>
    </row>
    <row r="492" spans="1:15" x14ac:dyDescent="0.4">
      <c r="A492" s="1">
        <f t="shared" si="125"/>
        <v>16</v>
      </c>
      <c r="B492" s="1">
        <f t="shared" si="126"/>
        <v>14</v>
      </c>
      <c r="E492" s="39" t="str" cm="1">
        <f t="array" aca="1" ref="E492" ca="1">IF(INDIRECT(VLOOKUP(B492,B$14:C$44,2,FALSE)&amp;(9*A492+6))="","",
INDIRECT(VLOOKUP(B492,B$14:C$44,2,FALSE)&amp;(9*A492+6)))</f>
        <v/>
      </c>
      <c r="F492" s="39" t="str">
        <f t="shared" ca="1" si="120"/>
        <v/>
      </c>
      <c r="G492" s="48" t="str" cm="1">
        <f t="array" aca="1" ref="G492" ca="1">IF(F492="","",
IF(INDIRECT(VLOOKUP(B492,B$14:C$44,2,FALSE)&amp;(9*A492+8))="","",
INDIRECT(VLOOKUP(B492,B$14:C$44,2,FALSE)&amp;(9*A492+8))))</f>
        <v/>
      </c>
      <c r="H492" s="48" t="str" cm="1">
        <f t="array" aca="1" ref="H492" ca="1">IF(F492="","",
IF(INDIRECT(VLOOKUP(B492,B$14:C$44,2,FALSE)&amp;(9*A492+9))="","",
INDIRECT(VLOOKUP(B492,B$14:C$44,2,FALSE)&amp;(9*A492+9))))</f>
        <v/>
      </c>
      <c r="I492" s="43" t="str" cm="1">
        <f t="array" aca="1" ref="I492" ca="1">IF(F492="","",
IF(INDIRECT(VLOOKUP(B492,B$14:C$44,2,FALSE)&amp;(9*A492+10))="","",
INDIRECT(VLOOKUP(B492,B$14:C$44,2,FALSE)&amp;(9*A492+10))))</f>
        <v/>
      </c>
      <c r="J492" s="43" t="str" cm="1">
        <f t="array" aca="1" ref="J492" ca="1">IF(F492="","",
IF(INDIRECT(VLOOKUP(B492,B$14:C$44,2,FALSE)&amp;(9*A492+11))="","",
INDIRECT(VLOOKUP(B492,B$14:C$44,2,FALSE)&amp;(9*A492+11))))</f>
        <v/>
      </c>
      <c r="K492" s="46" t="str" cm="1">
        <f t="array" aca="1" ref="K492" ca="1">IF(F492="","",
IF(AND(OR(F492="土",F492="日"),J492="●"),"指定",
IF(INDIRECT(VLOOKUP(B492,B$14:C$44,2,FALSE)&amp;(9*A492+12))="","",
INDIRECT(VLOOKUP(B492,B$14:C$44,2,FALSE)&amp;(9*A492+12)))))</f>
        <v/>
      </c>
      <c r="L492" s="42" t="str">
        <f t="shared" ca="1" si="123"/>
        <v/>
      </c>
      <c r="M492" s="60" t="str">
        <f t="shared" ca="1" si="124"/>
        <v/>
      </c>
      <c r="N492" s="1" t="str">
        <f t="shared" ca="1" si="121"/>
        <v/>
      </c>
      <c r="O492" s="1" t="str">
        <f t="shared" ca="1" si="122"/>
        <v/>
      </c>
    </row>
    <row r="493" spans="1:15" x14ac:dyDescent="0.4">
      <c r="A493" s="1">
        <f t="shared" si="125"/>
        <v>16</v>
      </c>
      <c r="B493" s="1">
        <f t="shared" si="126"/>
        <v>15</v>
      </c>
      <c r="E493" s="39" t="str" cm="1">
        <f t="array" aca="1" ref="E493" ca="1">IF(INDIRECT(VLOOKUP(B493,B$14:C$44,2,FALSE)&amp;(9*A493+6))="","",
INDIRECT(VLOOKUP(B493,B$14:C$44,2,FALSE)&amp;(9*A493+6)))</f>
        <v/>
      </c>
      <c r="F493" s="39" t="str">
        <f t="shared" ca="1" si="120"/>
        <v/>
      </c>
      <c r="G493" s="48" t="str" cm="1">
        <f t="array" aca="1" ref="G493" ca="1">IF(F493="","",
IF(INDIRECT(VLOOKUP(B493,B$14:C$44,2,FALSE)&amp;(9*A493+8))="","",
INDIRECT(VLOOKUP(B493,B$14:C$44,2,FALSE)&amp;(9*A493+8))))</f>
        <v/>
      </c>
      <c r="H493" s="48" t="str" cm="1">
        <f t="array" aca="1" ref="H493" ca="1">IF(F493="","",
IF(INDIRECT(VLOOKUP(B493,B$14:C$44,2,FALSE)&amp;(9*A493+9))="","",
INDIRECT(VLOOKUP(B493,B$14:C$44,2,FALSE)&amp;(9*A493+9))))</f>
        <v/>
      </c>
      <c r="I493" s="43" t="str" cm="1">
        <f t="array" aca="1" ref="I493" ca="1">IF(F493="","",
IF(INDIRECT(VLOOKUP(B493,B$14:C$44,2,FALSE)&amp;(9*A493+10))="","",
INDIRECT(VLOOKUP(B493,B$14:C$44,2,FALSE)&amp;(9*A493+10))))</f>
        <v/>
      </c>
      <c r="J493" s="43" t="str" cm="1">
        <f t="array" aca="1" ref="J493" ca="1">IF(F493="","",
IF(INDIRECT(VLOOKUP(B493,B$14:C$44,2,FALSE)&amp;(9*A493+11))="","",
INDIRECT(VLOOKUP(B493,B$14:C$44,2,FALSE)&amp;(9*A493+11))))</f>
        <v/>
      </c>
      <c r="K493" s="46" t="str" cm="1">
        <f t="array" aca="1" ref="K493" ca="1">IF(F493="","",
IF(AND(OR(F493="土",F493="日"),J493="●"),"指定",
IF(INDIRECT(VLOOKUP(B493,B$14:C$44,2,FALSE)&amp;(9*A493+12))="","",
INDIRECT(VLOOKUP(B493,B$14:C$44,2,FALSE)&amp;(9*A493+12)))))</f>
        <v/>
      </c>
      <c r="L493" s="42" t="str">
        <f t="shared" ca="1" si="123"/>
        <v/>
      </c>
      <c r="M493" s="60" t="str">
        <f t="shared" ca="1" si="124"/>
        <v/>
      </c>
      <c r="N493" s="1" t="str">
        <f t="shared" ca="1" si="121"/>
        <v/>
      </c>
      <c r="O493" s="1" t="str">
        <f t="shared" ca="1" si="122"/>
        <v/>
      </c>
    </row>
    <row r="494" spans="1:15" x14ac:dyDescent="0.4">
      <c r="A494" s="1">
        <f t="shared" si="125"/>
        <v>16</v>
      </c>
      <c r="B494" s="1">
        <f t="shared" si="126"/>
        <v>16</v>
      </c>
      <c r="E494" s="39" t="str" cm="1">
        <f t="array" aca="1" ref="E494" ca="1">IF(INDIRECT(VLOOKUP(B494,B$14:C$44,2,FALSE)&amp;(9*A494+6))="","",
INDIRECT(VLOOKUP(B494,B$14:C$44,2,FALSE)&amp;(9*A494+6)))</f>
        <v/>
      </c>
      <c r="F494" s="39" t="str">
        <f t="shared" ca="1" si="120"/>
        <v/>
      </c>
      <c r="G494" s="48" t="str" cm="1">
        <f t="array" aca="1" ref="G494" ca="1">IF(F494="","",
IF(INDIRECT(VLOOKUP(B494,B$14:C$44,2,FALSE)&amp;(9*A494+8))="","",
INDIRECT(VLOOKUP(B494,B$14:C$44,2,FALSE)&amp;(9*A494+8))))</f>
        <v/>
      </c>
      <c r="H494" s="48" t="str" cm="1">
        <f t="array" aca="1" ref="H494" ca="1">IF(F494="","",
IF(INDIRECT(VLOOKUP(B494,B$14:C$44,2,FALSE)&amp;(9*A494+9))="","",
INDIRECT(VLOOKUP(B494,B$14:C$44,2,FALSE)&amp;(9*A494+9))))</f>
        <v/>
      </c>
      <c r="I494" s="43" t="str" cm="1">
        <f t="array" aca="1" ref="I494" ca="1">IF(F494="","",
IF(INDIRECT(VLOOKUP(B494,B$14:C$44,2,FALSE)&amp;(9*A494+10))="","",
INDIRECT(VLOOKUP(B494,B$14:C$44,2,FALSE)&amp;(9*A494+10))))</f>
        <v/>
      </c>
      <c r="J494" s="43" t="str" cm="1">
        <f t="array" aca="1" ref="J494" ca="1">IF(F494="","",
IF(INDIRECT(VLOOKUP(B494,B$14:C$44,2,FALSE)&amp;(9*A494+11))="","",
INDIRECT(VLOOKUP(B494,B$14:C$44,2,FALSE)&amp;(9*A494+11))))</f>
        <v/>
      </c>
      <c r="K494" s="46" t="str" cm="1">
        <f t="array" aca="1" ref="K494" ca="1">IF(F494="","",
IF(AND(OR(F494="土",F494="日"),J494="●"),"指定",
IF(INDIRECT(VLOOKUP(B494,B$14:C$44,2,FALSE)&amp;(9*A494+12))="","",
INDIRECT(VLOOKUP(B494,B$14:C$44,2,FALSE)&amp;(9*A494+12)))))</f>
        <v/>
      </c>
      <c r="L494" s="42" t="str">
        <f t="shared" ca="1" si="123"/>
        <v/>
      </c>
      <c r="M494" s="60" t="str">
        <f t="shared" ca="1" si="124"/>
        <v/>
      </c>
      <c r="N494" s="1" t="str">
        <f t="shared" ca="1" si="121"/>
        <v/>
      </c>
      <c r="O494" s="1" t="str">
        <f t="shared" ca="1" si="122"/>
        <v/>
      </c>
    </row>
    <row r="495" spans="1:15" x14ac:dyDescent="0.4">
      <c r="A495" s="1">
        <f t="shared" si="125"/>
        <v>16</v>
      </c>
      <c r="B495" s="1">
        <f t="shared" si="126"/>
        <v>17</v>
      </c>
      <c r="E495" s="39" t="str" cm="1">
        <f t="array" aca="1" ref="E495" ca="1">IF(INDIRECT(VLOOKUP(B495,B$14:C$44,2,FALSE)&amp;(9*A495+6))="","",
INDIRECT(VLOOKUP(B495,B$14:C$44,2,FALSE)&amp;(9*A495+6)))</f>
        <v/>
      </c>
      <c r="F495" s="39" t="str">
        <f t="shared" ca="1" si="120"/>
        <v/>
      </c>
      <c r="G495" s="48" t="str" cm="1">
        <f t="array" aca="1" ref="G495" ca="1">IF(F495="","",
IF(INDIRECT(VLOOKUP(B495,B$14:C$44,2,FALSE)&amp;(9*A495+8))="","",
INDIRECT(VLOOKUP(B495,B$14:C$44,2,FALSE)&amp;(9*A495+8))))</f>
        <v/>
      </c>
      <c r="H495" s="48" t="str" cm="1">
        <f t="array" aca="1" ref="H495" ca="1">IF(F495="","",
IF(INDIRECT(VLOOKUP(B495,B$14:C$44,2,FALSE)&amp;(9*A495+9))="","",
INDIRECT(VLOOKUP(B495,B$14:C$44,2,FALSE)&amp;(9*A495+9))))</f>
        <v/>
      </c>
      <c r="I495" s="43" t="str" cm="1">
        <f t="array" aca="1" ref="I495" ca="1">IF(F495="","",
IF(INDIRECT(VLOOKUP(B495,B$14:C$44,2,FALSE)&amp;(9*A495+10))="","",
INDIRECT(VLOOKUP(B495,B$14:C$44,2,FALSE)&amp;(9*A495+10))))</f>
        <v/>
      </c>
      <c r="J495" s="43" t="str" cm="1">
        <f t="array" aca="1" ref="J495" ca="1">IF(F495="","",
IF(INDIRECT(VLOOKUP(B495,B$14:C$44,2,FALSE)&amp;(9*A495+11))="","",
INDIRECT(VLOOKUP(B495,B$14:C$44,2,FALSE)&amp;(9*A495+11))))</f>
        <v/>
      </c>
      <c r="K495" s="46" t="str" cm="1">
        <f t="array" aca="1" ref="K495" ca="1">IF(F495="","",
IF(AND(OR(F495="土",F495="日"),J495="●"),"指定",
IF(INDIRECT(VLOOKUP(B495,B$14:C$44,2,FALSE)&amp;(9*A495+12))="","",
INDIRECT(VLOOKUP(B495,B$14:C$44,2,FALSE)&amp;(9*A495+12)))))</f>
        <v/>
      </c>
      <c r="L495" s="42" t="str">
        <f t="shared" ca="1" si="123"/>
        <v/>
      </c>
      <c r="M495" s="60" t="str">
        <f t="shared" ca="1" si="124"/>
        <v/>
      </c>
      <c r="N495" s="1" t="str">
        <f t="shared" ca="1" si="121"/>
        <v/>
      </c>
      <c r="O495" s="1" t="str">
        <f t="shared" ca="1" si="122"/>
        <v/>
      </c>
    </row>
    <row r="496" spans="1:15" x14ac:dyDescent="0.4">
      <c r="A496" s="1">
        <f t="shared" si="125"/>
        <v>16</v>
      </c>
      <c r="B496" s="1">
        <f t="shared" si="126"/>
        <v>18</v>
      </c>
      <c r="E496" s="39" t="str" cm="1">
        <f t="array" aca="1" ref="E496" ca="1">IF(INDIRECT(VLOOKUP(B496,B$14:C$44,2,FALSE)&amp;(9*A496+6))="","",
INDIRECT(VLOOKUP(B496,B$14:C$44,2,FALSE)&amp;(9*A496+6)))</f>
        <v/>
      </c>
      <c r="F496" s="39" t="str">
        <f t="shared" ca="1" si="120"/>
        <v/>
      </c>
      <c r="G496" s="48" t="str" cm="1">
        <f t="array" aca="1" ref="G496" ca="1">IF(F496="","",
IF(INDIRECT(VLOOKUP(B496,B$14:C$44,2,FALSE)&amp;(9*A496+8))="","",
INDIRECT(VLOOKUP(B496,B$14:C$44,2,FALSE)&amp;(9*A496+8))))</f>
        <v/>
      </c>
      <c r="H496" s="48" t="str" cm="1">
        <f t="array" aca="1" ref="H496" ca="1">IF(F496="","",
IF(INDIRECT(VLOOKUP(B496,B$14:C$44,2,FALSE)&amp;(9*A496+9))="","",
INDIRECT(VLOOKUP(B496,B$14:C$44,2,FALSE)&amp;(9*A496+9))))</f>
        <v/>
      </c>
      <c r="I496" s="43" t="str" cm="1">
        <f t="array" aca="1" ref="I496" ca="1">IF(F496="","",
IF(INDIRECT(VLOOKUP(B496,B$14:C$44,2,FALSE)&amp;(9*A496+10))="","",
INDIRECT(VLOOKUP(B496,B$14:C$44,2,FALSE)&amp;(9*A496+10))))</f>
        <v/>
      </c>
      <c r="J496" s="43" t="str" cm="1">
        <f t="array" aca="1" ref="J496" ca="1">IF(F496="","",
IF(INDIRECT(VLOOKUP(B496,B$14:C$44,2,FALSE)&amp;(9*A496+11))="","",
INDIRECT(VLOOKUP(B496,B$14:C$44,2,FALSE)&amp;(9*A496+11))))</f>
        <v/>
      </c>
      <c r="K496" s="46" t="str" cm="1">
        <f t="array" aca="1" ref="K496" ca="1">IF(F496="","",
IF(AND(OR(F496="土",F496="日"),J496="●"),"指定",
IF(INDIRECT(VLOOKUP(B496,B$14:C$44,2,FALSE)&amp;(9*A496+12))="","",
INDIRECT(VLOOKUP(B496,B$14:C$44,2,FALSE)&amp;(9*A496+12)))))</f>
        <v/>
      </c>
      <c r="L496" s="42" t="str">
        <f t="shared" ca="1" si="123"/>
        <v/>
      </c>
      <c r="M496" s="60" t="str">
        <f t="shared" ca="1" si="124"/>
        <v/>
      </c>
      <c r="N496" s="1" t="str">
        <f t="shared" ca="1" si="121"/>
        <v/>
      </c>
      <c r="O496" s="1" t="str">
        <f t="shared" ca="1" si="122"/>
        <v/>
      </c>
    </row>
    <row r="497" spans="1:15" x14ac:dyDescent="0.4">
      <c r="A497" s="1">
        <f t="shared" si="125"/>
        <v>16</v>
      </c>
      <c r="B497" s="1">
        <f t="shared" si="126"/>
        <v>19</v>
      </c>
      <c r="E497" s="39" t="str" cm="1">
        <f t="array" aca="1" ref="E497" ca="1">IF(INDIRECT(VLOOKUP(B497,B$14:C$44,2,FALSE)&amp;(9*A497+6))="","",
INDIRECT(VLOOKUP(B497,B$14:C$44,2,FALSE)&amp;(9*A497+6)))</f>
        <v/>
      </c>
      <c r="F497" s="39" t="str">
        <f t="shared" ca="1" si="120"/>
        <v/>
      </c>
      <c r="G497" s="48" t="str" cm="1">
        <f t="array" aca="1" ref="G497" ca="1">IF(F497="","",
IF(INDIRECT(VLOOKUP(B497,B$14:C$44,2,FALSE)&amp;(9*A497+8))="","",
INDIRECT(VLOOKUP(B497,B$14:C$44,2,FALSE)&amp;(9*A497+8))))</f>
        <v/>
      </c>
      <c r="H497" s="48" t="str" cm="1">
        <f t="array" aca="1" ref="H497" ca="1">IF(F497="","",
IF(INDIRECT(VLOOKUP(B497,B$14:C$44,2,FALSE)&amp;(9*A497+9))="","",
INDIRECT(VLOOKUP(B497,B$14:C$44,2,FALSE)&amp;(9*A497+9))))</f>
        <v/>
      </c>
      <c r="I497" s="43" t="str" cm="1">
        <f t="array" aca="1" ref="I497" ca="1">IF(F497="","",
IF(INDIRECT(VLOOKUP(B497,B$14:C$44,2,FALSE)&amp;(9*A497+10))="","",
INDIRECT(VLOOKUP(B497,B$14:C$44,2,FALSE)&amp;(9*A497+10))))</f>
        <v/>
      </c>
      <c r="J497" s="43" t="str" cm="1">
        <f t="array" aca="1" ref="J497" ca="1">IF(F497="","",
IF(INDIRECT(VLOOKUP(B497,B$14:C$44,2,FALSE)&amp;(9*A497+11))="","",
INDIRECT(VLOOKUP(B497,B$14:C$44,2,FALSE)&amp;(9*A497+11))))</f>
        <v/>
      </c>
      <c r="K497" s="46" t="str" cm="1">
        <f t="array" aca="1" ref="K497" ca="1">IF(F497="","",
IF(AND(OR(F497="土",F497="日"),J497="●"),"指定",
IF(INDIRECT(VLOOKUP(B497,B$14:C$44,2,FALSE)&amp;(9*A497+12))="","",
INDIRECT(VLOOKUP(B497,B$14:C$44,2,FALSE)&amp;(9*A497+12)))))</f>
        <v/>
      </c>
      <c r="L497" s="42" t="str">
        <f t="shared" ca="1" si="123"/>
        <v/>
      </c>
      <c r="M497" s="60" t="str">
        <f t="shared" ca="1" si="124"/>
        <v/>
      </c>
      <c r="N497" s="1" t="str">
        <f t="shared" ca="1" si="121"/>
        <v/>
      </c>
      <c r="O497" s="1" t="str">
        <f t="shared" ca="1" si="122"/>
        <v/>
      </c>
    </row>
    <row r="498" spans="1:15" x14ac:dyDescent="0.4">
      <c r="A498" s="1">
        <f t="shared" si="125"/>
        <v>16</v>
      </c>
      <c r="B498" s="1">
        <f t="shared" si="126"/>
        <v>20</v>
      </c>
      <c r="E498" s="39" t="str" cm="1">
        <f t="array" aca="1" ref="E498" ca="1">IF(INDIRECT(VLOOKUP(B498,B$14:C$44,2,FALSE)&amp;(9*A498+6))="","",
INDIRECT(VLOOKUP(B498,B$14:C$44,2,FALSE)&amp;(9*A498+6)))</f>
        <v/>
      </c>
      <c r="F498" s="39" t="str">
        <f t="shared" ca="1" si="120"/>
        <v/>
      </c>
      <c r="G498" s="48" t="str" cm="1">
        <f t="array" aca="1" ref="G498" ca="1">IF(F498="","",
IF(INDIRECT(VLOOKUP(B498,B$14:C$44,2,FALSE)&amp;(9*A498+8))="","",
INDIRECT(VLOOKUP(B498,B$14:C$44,2,FALSE)&amp;(9*A498+8))))</f>
        <v/>
      </c>
      <c r="H498" s="48" t="str" cm="1">
        <f t="array" aca="1" ref="H498" ca="1">IF(F498="","",
IF(INDIRECT(VLOOKUP(B498,B$14:C$44,2,FALSE)&amp;(9*A498+9))="","",
INDIRECT(VLOOKUP(B498,B$14:C$44,2,FALSE)&amp;(9*A498+9))))</f>
        <v/>
      </c>
      <c r="I498" s="43" t="str" cm="1">
        <f t="array" aca="1" ref="I498" ca="1">IF(F498="","",
IF(INDIRECT(VLOOKUP(B498,B$14:C$44,2,FALSE)&amp;(9*A498+10))="","",
INDIRECT(VLOOKUP(B498,B$14:C$44,2,FALSE)&amp;(9*A498+10))))</f>
        <v/>
      </c>
      <c r="J498" s="43" t="str" cm="1">
        <f t="array" aca="1" ref="J498" ca="1">IF(F498="","",
IF(INDIRECT(VLOOKUP(B498,B$14:C$44,2,FALSE)&amp;(9*A498+11))="","",
INDIRECT(VLOOKUP(B498,B$14:C$44,2,FALSE)&amp;(9*A498+11))))</f>
        <v/>
      </c>
      <c r="K498" s="46" t="str" cm="1">
        <f t="array" aca="1" ref="K498" ca="1">IF(F498="","",
IF(AND(OR(F498="土",F498="日"),J498="●"),"指定",
IF(INDIRECT(VLOOKUP(B498,B$14:C$44,2,FALSE)&amp;(9*A498+12))="","",
INDIRECT(VLOOKUP(B498,B$14:C$44,2,FALSE)&amp;(9*A498+12)))))</f>
        <v/>
      </c>
      <c r="L498" s="42" t="str">
        <f t="shared" ca="1" si="123"/>
        <v/>
      </c>
      <c r="M498" s="60" t="str">
        <f t="shared" ca="1" si="124"/>
        <v/>
      </c>
      <c r="N498" s="1" t="str">
        <f t="shared" ca="1" si="121"/>
        <v/>
      </c>
      <c r="O498" s="1" t="str">
        <f t="shared" ca="1" si="122"/>
        <v/>
      </c>
    </row>
    <row r="499" spans="1:15" x14ac:dyDescent="0.4">
      <c r="A499" s="1">
        <f t="shared" si="125"/>
        <v>16</v>
      </c>
      <c r="B499" s="1">
        <f t="shared" si="126"/>
        <v>21</v>
      </c>
      <c r="E499" s="39" t="str" cm="1">
        <f t="array" aca="1" ref="E499" ca="1">IF(INDIRECT(VLOOKUP(B499,B$14:C$44,2,FALSE)&amp;(9*A499+6))="","",
INDIRECT(VLOOKUP(B499,B$14:C$44,2,FALSE)&amp;(9*A499+6)))</f>
        <v/>
      </c>
      <c r="F499" s="39" t="str">
        <f t="shared" ca="1" si="120"/>
        <v/>
      </c>
      <c r="G499" s="48" t="str" cm="1">
        <f t="array" aca="1" ref="G499" ca="1">IF(F499="","",
IF(INDIRECT(VLOOKUP(B499,B$14:C$44,2,FALSE)&amp;(9*A499+8))="","",
INDIRECT(VLOOKUP(B499,B$14:C$44,2,FALSE)&amp;(9*A499+8))))</f>
        <v/>
      </c>
      <c r="H499" s="48" t="str" cm="1">
        <f t="array" aca="1" ref="H499" ca="1">IF(F499="","",
IF(INDIRECT(VLOOKUP(B499,B$14:C$44,2,FALSE)&amp;(9*A499+9))="","",
INDIRECT(VLOOKUP(B499,B$14:C$44,2,FALSE)&amp;(9*A499+9))))</f>
        <v/>
      </c>
      <c r="I499" s="43" t="str" cm="1">
        <f t="array" aca="1" ref="I499" ca="1">IF(F499="","",
IF(INDIRECT(VLOOKUP(B499,B$14:C$44,2,FALSE)&amp;(9*A499+10))="","",
INDIRECT(VLOOKUP(B499,B$14:C$44,2,FALSE)&amp;(9*A499+10))))</f>
        <v/>
      </c>
      <c r="J499" s="43" t="str" cm="1">
        <f t="array" aca="1" ref="J499" ca="1">IF(F499="","",
IF(INDIRECT(VLOOKUP(B499,B$14:C$44,2,FALSE)&amp;(9*A499+11))="","",
INDIRECT(VLOOKUP(B499,B$14:C$44,2,FALSE)&amp;(9*A499+11))))</f>
        <v/>
      </c>
      <c r="K499" s="46" t="str" cm="1">
        <f t="array" aca="1" ref="K499" ca="1">IF(F499="","",
IF(AND(OR(F499="土",F499="日"),J499="●"),"指定",
IF(INDIRECT(VLOOKUP(B499,B$14:C$44,2,FALSE)&amp;(9*A499+12))="","",
INDIRECT(VLOOKUP(B499,B$14:C$44,2,FALSE)&amp;(9*A499+12)))))</f>
        <v/>
      </c>
      <c r="L499" s="42" t="str">
        <f t="shared" ca="1" si="123"/>
        <v/>
      </c>
      <c r="M499" s="60" t="str">
        <f t="shared" ca="1" si="124"/>
        <v/>
      </c>
      <c r="N499" s="1" t="str">
        <f t="shared" ca="1" si="121"/>
        <v/>
      </c>
      <c r="O499" s="1" t="str">
        <f t="shared" ca="1" si="122"/>
        <v/>
      </c>
    </row>
    <row r="500" spans="1:15" x14ac:dyDescent="0.4">
      <c r="A500" s="1">
        <f t="shared" si="125"/>
        <v>16</v>
      </c>
      <c r="B500" s="1">
        <f t="shared" si="126"/>
        <v>22</v>
      </c>
      <c r="E500" s="39" t="str" cm="1">
        <f t="array" aca="1" ref="E500" ca="1">IF(INDIRECT(VLOOKUP(B500,B$14:C$44,2,FALSE)&amp;(9*A500+6))="","",
INDIRECT(VLOOKUP(B500,B$14:C$44,2,FALSE)&amp;(9*A500+6)))</f>
        <v/>
      </c>
      <c r="F500" s="39" t="str">
        <f t="shared" ca="1" si="120"/>
        <v/>
      </c>
      <c r="G500" s="48" t="str" cm="1">
        <f t="array" aca="1" ref="G500" ca="1">IF(F500="","",
IF(INDIRECT(VLOOKUP(B500,B$14:C$44,2,FALSE)&amp;(9*A500+8))="","",
INDIRECT(VLOOKUP(B500,B$14:C$44,2,FALSE)&amp;(9*A500+8))))</f>
        <v/>
      </c>
      <c r="H500" s="48" t="str" cm="1">
        <f t="array" aca="1" ref="H500" ca="1">IF(F500="","",
IF(INDIRECT(VLOOKUP(B500,B$14:C$44,2,FALSE)&amp;(9*A500+9))="","",
INDIRECT(VLOOKUP(B500,B$14:C$44,2,FALSE)&amp;(9*A500+9))))</f>
        <v/>
      </c>
      <c r="I500" s="43" t="str" cm="1">
        <f t="array" aca="1" ref="I500" ca="1">IF(F500="","",
IF(INDIRECT(VLOOKUP(B500,B$14:C$44,2,FALSE)&amp;(9*A500+10))="","",
INDIRECT(VLOOKUP(B500,B$14:C$44,2,FALSE)&amp;(9*A500+10))))</f>
        <v/>
      </c>
      <c r="J500" s="43" t="str" cm="1">
        <f t="array" aca="1" ref="J500" ca="1">IF(F500="","",
IF(INDIRECT(VLOOKUP(B500,B$14:C$44,2,FALSE)&amp;(9*A500+11))="","",
INDIRECT(VLOOKUP(B500,B$14:C$44,2,FALSE)&amp;(9*A500+11))))</f>
        <v/>
      </c>
      <c r="K500" s="46" t="str" cm="1">
        <f t="array" aca="1" ref="K500" ca="1">IF(F500="","",
IF(AND(OR(F500="土",F500="日"),J500="●"),"指定",
IF(INDIRECT(VLOOKUP(B500,B$14:C$44,2,FALSE)&amp;(9*A500+12))="","",
INDIRECT(VLOOKUP(B500,B$14:C$44,2,FALSE)&amp;(9*A500+12)))))</f>
        <v/>
      </c>
      <c r="L500" s="42" t="str">
        <f t="shared" ca="1" si="123"/>
        <v/>
      </c>
      <c r="M500" s="60" t="str">
        <f t="shared" ca="1" si="124"/>
        <v/>
      </c>
      <c r="N500" s="1" t="str">
        <f t="shared" ca="1" si="121"/>
        <v/>
      </c>
      <c r="O500" s="1" t="str">
        <f t="shared" ca="1" si="122"/>
        <v/>
      </c>
    </row>
    <row r="501" spans="1:15" x14ac:dyDescent="0.4">
      <c r="A501" s="1">
        <f t="shared" si="125"/>
        <v>16</v>
      </c>
      <c r="B501" s="1">
        <f t="shared" si="126"/>
        <v>23</v>
      </c>
      <c r="E501" s="39" t="str" cm="1">
        <f t="array" aca="1" ref="E501" ca="1">IF(INDIRECT(VLOOKUP(B501,B$14:C$44,2,FALSE)&amp;(9*A501+6))="","",
INDIRECT(VLOOKUP(B501,B$14:C$44,2,FALSE)&amp;(9*A501+6)))</f>
        <v/>
      </c>
      <c r="F501" s="39" t="str">
        <f t="shared" ca="1" si="120"/>
        <v/>
      </c>
      <c r="G501" s="48" t="str" cm="1">
        <f t="array" aca="1" ref="G501" ca="1">IF(F501="","",
IF(INDIRECT(VLOOKUP(B501,B$14:C$44,2,FALSE)&amp;(9*A501+8))="","",
INDIRECT(VLOOKUP(B501,B$14:C$44,2,FALSE)&amp;(9*A501+8))))</f>
        <v/>
      </c>
      <c r="H501" s="48" t="str" cm="1">
        <f t="array" aca="1" ref="H501" ca="1">IF(F501="","",
IF(INDIRECT(VLOOKUP(B501,B$14:C$44,2,FALSE)&amp;(9*A501+9))="","",
INDIRECT(VLOOKUP(B501,B$14:C$44,2,FALSE)&amp;(9*A501+9))))</f>
        <v/>
      </c>
      <c r="I501" s="43" t="str" cm="1">
        <f t="array" aca="1" ref="I501" ca="1">IF(F501="","",
IF(INDIRECT(VLOOKUP(B501,B$14:C$44,2,FALSE)&amp;(9*A501+10))="","",
INDIRECT(VLOOKUP(B501,B$14:C$44,2,FALSE)&amp;(9*A501+10))))</f>
        <v/>
      </c>
      <c r="J501" s="43" t="str" cm="1">
        <f t="array" aca="1" ref="J501" ca="1">IF(F501="","",
IF(INDIRECT(VLOOKUP(B501,B$14:C$44,2,FALSE)&amp;(9*A501+11))="","",
INDIRECT(VLOOKUP(B501,B$14:C$44,2,FALSE)&amp;(9*A501+11))))</f>
        <v/>
      </c>
      <c r="K501" s="46" t="str" cm="1">
        <f t="array" aca="1" ref="K501" ca="1">IF(F501="","",
IF(AND(OR(F501="土",F501="日"),J501="●"),"指定",
IF(INDIRECT(VLOOKUP(B501,B$14:C$44,2,FALSE)&amp;(9*A501+12))="","",
INDIRECT(VLOOKUP(B501,B$14:C$44,2,FALSE)&amp;(9*A501+12)))))</f>
        <v/>
      </c>
      <c r="L501" s="42" t="str">
        <f t="shared" ca="1" si="123"/>
        <v/>
      </c>
      <c r="M501" s="60" t="str">
        <f t="shared" ca="1" si="124"/>
        <v/>
      </c>
      <c r="N501" s="1" t="str">
        <f t="shared" ca="1" si="121"/>
        <v/>
      </c>
      <c r="O501" s="1" t="str">
        <f t="shared" ca="1" si="122"/>
        <v/>
      </c>
    </row>
    <row r="502" spans="1:15" x14ac:dyDescent="0.4">
      <c r="A502" s="1">
        <f t="shared" si="125"/>
        <v>16</v>
      </c>
      <c r="B502" s="1">
        <f t="shared" si="126"/>
        <v>24</v>
      </c>
      <c r="E502" s="39" t="str" cm="1">
        <f t="array" aca="1" ref="E502" ca="1">IF(INDIRECT(VLOOKUP(B502,B$14:C$44,2,FALSE)&amp;(9*A502+6))="","",
INDIRECT(VLOOKUP(B502,B$14:C$44,2,FALSE)&amp;(9*A502+6)))</f>
        <v/>
      </c>
      <c r="F502" s="39" t="str">
        <f t="shared" ca="1" si="120"/>
        <v/>
      </c>
      <c r="G502" s="48" t="str" cm="1">
        <f t="array" aca="1" ref="G502" ca="1">IF(F502="","",
IF(INDIRECT(VLOOKUP(B502,B$14:C$44,2,FALSE)&amp;(9*A502+8))="","",
INDIRECT(VLOOKUP(B502,B$14:C$44,2,FALSE)&amp;(9*A502+8))))</f>
        <v/>
      </c>
      <c r="H502" s="48" t="str" cm="1">
        <f t="array" aca="1" ref="H502" ca="1">IF(F502="","",
IF(INDIRECT(VLOOKUP(B502,B$14:C$44,2,FALSE)&amp;(9*A502+9))="","",
INDIRECT(VLOOKUP(B502,B$14:C$44,2,FALSE)&amp;(9*A502+9))))</f>
        <v/>
      </c>
      <c r="I502" s="43" t="str" cm="1">
        <f t="array" aca="1" ref="I502" ca="1">IF(F502="","",
IF(INDIRECT(VLOOKUP(B502,B$14:C$44,2,FALSE)&amp;(9*A502+10))="","",
INDIRECT(VLOOKUP(B502,B$14:C$44,2,FALSE)&amp;(9*A502+10))))</f>
        <v/>
      </c>
      <c r="J502" s="43" t="str" cm="1">
        <f t="array" aca="1" ref="J502" ca="1">IF(F502="","",
IF(INDIRECT(VLOOKUP(B502,B$14:C$44,2,FALSE)&amp;(9*A502+11))="","",
INDIRECT(VLOOKUP(B502,B$14:C$44,2,FALSE)&amp;(9*A502+11))))</f>
        <v/>
      </c>
      <c r="K502" s="46" t="str" cm="1">
        <f t="array" aca="1" ref="K502" ca="1">IF(F502="","",
IF(AND(OR(F502="土",F502="日"),J502="●"),"指定",
IF(INDIRECT(VLOOKUP(B502,B$14:C$44,2,FALSE)&amp;(9*A502+12))="","",
INDIRECT(VLOOKUP(B502,B$14:C$44,2,FALSE)&amp;(9*A502+12)))))</f>
        <v/>
      </c>
      <c r="L502" s="42" t="str">
        <f t="shared" ca="1" si="123"/>
        <v/>
      </c>
      <c r="M502" s="60" t="str">
        <f t="shared" ca="1" si="124"/>
        <v/>
      </c>
      <c r="N502" s="1" t="str">
        <f t="shared" ca="1" si="121"/>
        <v/>
      </c>
      <c r="O502" s="1" t="str">
        <f t="shared" ca="1" si="122"/>
        <v/>
      </c>
    </row>
    <row r="503" spans="1:15" x14ac:dyDescent="0.4">
      <c r="A503" s="1">
        <f t="shared" si="125"/>
        <v>16</v>
      </c>
      <c r="B503" s="1">
        <f t="shared" si="126"/>
        <v>25</v>
      </c>
      <c r="E503" s="39" t="str" cm="1">
        <f t="array" aca="1" ref="E503" ca="1">IF(INDIRECT(VLOOKUP(B503,B$14:C$44,2,FALSE)&amp;(9*A503+6))="","",
INDIRECT(VLOOKUP(B503,B$14:C$44,2,FALSE)&amp;(9*A503+6)))</f>
        <v/>
      </c>
      <c r="F503" s="39" t="str">
        <f t="shared" ca="1" si="120"/>
        <v/>
      </c>
      <c r="G503" s="48" t="str" cm="1">
        <f t="array" aca="1" ref="G503" ca="1">IF(F503="","",
IF(INDIRECT(VLOOKUP(B503,B$14:C$44,2,FALSE)&amp;(9*A503+8))="","",
INDIRECT(VLOOKUP(B503,B$14:C$44,2,FALSE)&amp;(9*A503+8))))</f>
        <v/>
      </c>
      <c r="H503" s="48" t="str" cm="1">
        <f t="array" aca="1" ref="H503" ca="1">IF(F503="","",
IF(INDIRECT(VLOOKUP(B503,B$14:C$44,2,FALSE)&amp;(9*A503+9))="","",
INDIRECT(VLOOKUP(B503,B$14:C$44,2,FALSE)&amp;(9*A503+9))))</f>
        <v/>
      </c>
      <c r="I503" s="43" t="str" cm="1">
        <f t="array" aca="1" ref="I503" ca="1">IF(F503="","",
IF(INDIRECT(VLOOKUP(B503,B$14:C$44,2,FALSE)&amp;(9*A503+10))="","",
INDIRECT(VLOOKUP(B503,B$14:C$44,2,FALSE)&amp;(9*A503+10))))</f>
        <v/>
      </c>
      <c r="J503" s="43" t="str" cm="1">
        <f t="array" aca="1" ref="J503" ca="1">IF(F503="","",
IF(INDIRECT(VLOOKUP(B503,B$14:C$44,2,FALSE)&amp;(9*A503+11))="","",
INDIRECT(VLOOKUP(B503,B$14:C$44,2,FALSE)&amp;(9*A503+11))))</f>
        <v/>
      </c>
      <c r="K503" s="46" t="str" cm="1">
        <f t="array" aca="1" ref="K503" ca="1">IF(F503="","",
IF(AND(OR(F503="土",F503="日"),J503="●"),"指定",
IF(INDIRECT(VLOOKUP(B503,B$14:C$44,2,FALSE)&amp;(9*A503+12))="","",
INDIRECT(VLOOKUP(B503,B$14:C$44,2,FALSE)&amp;(9*A503+12)))))</f>
        <v/>
      </c>
      <c r="L503" s="42" t="str">
        <f t="shared" ca="1" si="123"/>
        <v/>
      </c>
      <c r="M503" s="60" t="str">
        <f t="shared" ca="1" si="124"/>
        <v/>
      </c>
      <c r="N503" s="1" t="str">
        <f t="shared" ca="1" si="121"/>
        <v/>
      </c>
      <c r="O503" s="1" t="str">
        <f t="shared" ca="1" si="122"/>
        <v/>
      </c>
    </row>
    <row r="504" spans="1:15" x14ac:dyDescent="0.4">
      <c r="A504" s="1">
        <f t="shared" si="125"/>
        <v>16</v>
      </c>
      <c r="B504" s="1">
        <f t="shared" si="126"/>
        <v>26</v>
      </c>
      <c r="E504" s="39" t="str" cm="1">
        <f t="array" aca="1" ref="E504" ca="1">IF(INDIRECT(VLOOKUP(B504,B$14:C$44,2,FALSE)&amp;(9*A504+6))="","",
INDIRECT(VLOOKUP(B504,B$14:C$44,2,FALSE)&amp;(9*A504+6)))</f>
        <v/>
      </c>
      <c r="F504" s="39" t="str">
        <f t="shared" ca="1" si="120"/>
        <v/>
      </c>
      <c r="G504" s="48" t="str" cm="1">
        <f t="array" aca="1" ref="G504" ca="1">IF(F504="","",
IF(INDIRECT(VLOOKUP(B504,B$14:C$44,2,FALSE)&amp;(9*A504+8))="","",
INDIRECT(VLOOKUP(B504,B$14:C$44,2,FALSE)&amp;(9*A504+8))))</f>
        <v/>
      </c>
      <c r="H504" s="48" t="str" cm="1">
        <f t="array" aca="1" ref="H504" ca="1">IF(F504="","",
IF(INDIRECT(VLOOKUP(B504,B$14:C$44,2,FALSE)&amp;(9*A504+9))="","",
INDIRECT(VLOOKUP(B504,B$14:C$44,2,FALSE)&amp;(9*A504+9))))</f>
        <v/>
      </c>
      <c r="I504" s="43" t="str" cm="1">
        <f t="array" aca="1" ref="I504" ca="1">IF(F504="","",
IF(INDIRECT(VLOOKUP(B504,B$14:C$44,2,FALSE)&amp;(9*A504+10))="","",
INDIRECT(VLOOKUP(B504,B$14:C$44,2,FALSE)&amp;(9*A504+10))))</f>
        <v/>
      </c>
      <c r="J504" s="43" t="str" cm="1">
        <f t="array" aca="1" ref="J504" ca="1">IF(F504="","",
IF(INDIRECT(VLOOKUP(B504,B$14:C$44,2,FALSE)&amp;(9*A504+11))="","",
INDIRECT(VLOOKUP(B504,B$14:C$44,2,FALSE)&amp;(9*A504+11))))</f>
        <v/>
      </c>
      <c r="K504" s="46" t="str" cm="1">
        <f t="array" aca="1" ref="K504" ca="1">IF(F504="","",
IF(AND(OR(F504="土",F504="日"),J504="●"),"指定",
IF(INDIRECT(VLOOKUP(B504,B$14:C$44,2,FALSE)&amp;(9*A504+12))="","",
INDIRECT(VLOOKUP(B504,B$14:C$44,2,FALSE)&amp;(9*A504+12)))))</f>
        <v/>
      </c>
      <c r="L504" s="42" t="str">
        <f t="shared" ca="1" si="123"/>
        <v/>
      </c>
      <c r="M504" s="60" t="str">
        <f t="shared" ca="1" si="124"/>
        <v/>
      </c>
      <c r="N504" s="1" t="str">
        <f t="shared" ca="1" si="121"/>
        <v/>
      </c>
      <c r="O504" s="1" t="str">
        <f t="shared" ca="1" si="122"/>
        <v/>
      </c>
    </row>
    <row r="505" spans="1:15" x14ac:dyDescent="0.4">
      <c r="A505" s="1">
        <f t="shared" si="125"/>
        <v>16</v>
      </c>
      <c r="B505" s="1">
        <f t="shared" si="126"/>
        <v>27</v>
      </c>
      <c r="E505" s="39" t="str" cm="1">
        <f t="array" aca="1" ref="E505" ca="1">IF(INDIRECT(VLOOKUP(B505,B$14:C$44,2,FALSE)&amp;(9*A505+6))="","",
INDIRECT(VLOOKUP(B505,B$14:C$44,2,FALSE)&amp;(9*A505+6)))</f>
        <v/>
      </c>
      <c r="F505" s="39" t="str">
        <f t="shared" ca="1" si="120"/>
        <v/>
      </c>
      <c r="G505" s="48" t="str" cm="1">
        <f t="array" aca="1" ref="G505" ca="1">IF(F505="","",
IF(INDIRECT(VLOOKUP(B505,B$14:C$44,2,FALSE)&amp;(9*A505+8))="","",
INDIRECT(VLOOKUP(B505,B$14:C$44,2,FALSE)&amp;(9*A505+8))))</f>
        <v/>
      </c>
      <c r="H505" s="48" t="str" cm="1">
        <f t="array" aca="1" ref="H505" ca="1">IF(F505="","",
IF(INDIRECT(VLOOKUP(B505,B$14:C$44,2,FALSE)&amp;(9*A505+9))="","",
INDIRECT(VLOOKUP(B505,B$14:C$44,2,FALSE)&amp;(9*A505+9))))</f>
        <v/>
      </c>
      <c r="I505" s="43" t="str" cm="1">
        <f t="array" aca="1" ref="I505" ca="1">IF(F505="","",
IF(INDIRECT(VLOOKUP(B505,B$14:C$44,2,FALSE)&amp;(9*A505+10))="","",
INDIRECT(VLOOKUP(B505,B$14:C$44,2,FALSE)&amp;(9*A505+10))))</f>
        <v/>
      </c>
      <c r="J505" s="43" t="str" cm="1">
        <f t="array" aca="1" ref="J505" ca="1">IF(F505="","",
IF(INDIRECT(VLOOKUP(B505,B$14:C$44,2,FALSE)&amp;(9*A505+11))="","",
INDIRECT(VLOOKUP(B505,B$14:C$44,2,FALSE)&amp;(9*A505+11))))</f>
        <v/>
      </c>
      <c r="K505" s="46" t="str" cm="1">
        <f t="array" aca="1" ref="K505" ca="1">IF(F505="","",
IF(AND(OR(F505="土",F505="日"),J505="●"),"指定",
IF(INDIRECT(VLOOKUP(B505,B$14:C$44,2,FALSE)&amp;(9*A505+12))="","",
INDIRECT(VLOOKUP(B505,B$14:C$44,2,FALSE)&amp;(9*A505+12)))))</f>
        <v/>
      </c>
      <c r="L505" s="42" t="str">
        <f t="shared" ca="1" si="123"/>
        <v/>
      </c>
      <c r="M505" s="60" t="str">
        <f t="shared" ca="1" si="124"/>
        <v/>
      </c>
      <c r="N505" s="1" t="str">
        <f t="shared" ca="1" si="121"/>
        <v/>
      </c>
      <c r="O505" s="1" t="str">
        <f t="shared" ca="1" si="122"/>
        <v/>
      </c>
    </row>
    <row r="506" spans="1:15" x14ac:dyDescent="0.4">
      <c r="A506" s="1">
        <f t="shared" si="125"/>
        <v>16</v>
      </c>
      <c r="B506" s="1">
        <f t="shared" si="126"/>
        <v>28</v>
      </c>
      <c r="E506" s="39" t="str" cm="1">
        <f t="array" aca="1" ref="E506" ca="1">IF(INDIRECT(VLOOKUP(B506,B$14:C$44,2,FALSE)&amp;(9*A506+6))="","",
INDIRECT(VLOOKUP(B506,B$14:C$44,2,FALSE)&amp;(9*A506+6)))</f>
        <v/>
      </c>
      <c r="F506" s="39" t="str">
        <f t="shared" ca="1" si="120"/>
        <v/>
      </c>
      <c r="G506" s="48" t="str" cm="1">
        <f t="array" aca="1" ref="G506" ca="1">IF(F506="","",
IF(INDIRECT(VLOOKUP(B506,B$14:C$44,2,FALSE)&amp;(9*A506+8))="","",
INDIRECT(VLOOKUP(B506,B$14:C$44,2,FALSE)&amp;(9*A506+8))))</f>
        <v/>
      </c>
      <c r="H506" s="48" t="str" cm="1">
        <f t="array" aca="1" ref="H506" ca="1">IF(F506="","",
IF(INDIRECT(VLOOKUP(B506,B$14:C$44,2,FALSE)&amp;(9*A506+9))="","",
INDIRECT(VLOOKUP(B506,B$14:C$44,2,FALSE)&amp;(9*A506+9))))</f>
        <v/>
      </c>
      <c r="I506" s="43" t="str" cm="1">
        <f t="array" aca="1" ref="I506" ca="1">IF(F506="","",
IF(INDIRECT(VLOOKUP(B506,B$14:C$44,2,FALSE)&amp;(9*A506+10))="","",
INDIRECT(VLOOKUP(B506,B$14:C$44,2,FALSE)&amp;(9*A506+10))))</f>
        <v/>
      </c>
      <c r="J506" s="43" t="str" cm="1">
        <f t="array" aca="1" ref="J506" ca="1">IF(F506="","",
IF(INDIRECT(VLOOKUP(B506,B$14:C$44,2,FALSE)&amp;(9*A506+11))="","",
INDIRECT(VLOOKUP(B506,B$14:C$44,2,FALSE)&amp;(9*A506+11))))</f>
        <v/>
      </c>
      <c r="K506" s="46" t="str" cm="1">
        <f t="array" aca="1" ref="K506" ca="1">IF(F506="","",
IF(AND(OR(F506="土",F506="日"),J506="●"),"指定",
IF(INDIRECT(VLOOKUP(B506,B$14:C$44,2,FALSE)&amp;(9*A506+12))="","",
INDIRECT(VLOOKUP(B506,B$14:C$44,2,FALSE)&amp;(9*A506+12)))))</f>
        <v/>
      </c>
      <c r="L506" s="42" t="str">
        <f t="shared" ca="1" si="123"/>
        <v/>
      </c>
      <c r="M506" s="60" t="str">
        <f t="shared" ca="1" si="124"/>
        <v/>
      </c>
      <c r="N506" s="1" t="str">
        <f t="shared" ca="1" si="121"/>
        <v/>
      </c>
      <c r="O506" s="1" t="str">
        <f t="shared" ca="1" si="122"/>
        <v/>
      </c>
    </row>
    <row r="507" spans="1:15" x14ac:dyDescent="0.4">
      <c r="A507" s="1">
        <f t="shared" si="125"/>
        <v>16</v>
      </c>
      <c r="B507" s="1">
        <f t="shared" si="126"/>
        <v>29</v>
      </c>
      <c r="E507" s="39" t="str" cm="1">
        <f t="array" aca="1" ref="E507" ca="1">IF(INDIRECT(VLOOKUP(B507,B$14:C$44,2,FALSE)&amp;(9*A507+6))="","",
INDIRECT(VLOOKUP(B507,B$14:C$44,2,FALSE)&amp;(9*A507+6)))</f>
        <v/>
      </c>
      <c r="F507" s="39" t="str">
        <f t="shared" ca="1" si="120"/>
        <v/>
      </c>
      <c r="G507" s="48" t="str" cm="1">
        <f t="array" aca="1" ref="G507" ca="1">IF(F507="","",
IF(INDIRECT(VLOOKUP(B507,B$14:C$44,2,FALSE)&amp;(9*A507+8))="","",
INDIRECT(VLOOKUP(B507,B$14:C$44,2,FALSE)&amp;(9*A507+8))))</f>
        <v/>
      </c>
      <c r="H507" s="48" t="str" cm="1">
        <f t="array" aca="1" ref="H507" ca="1">IF(F507="","",
IF(INDIRECT(VLOOKUP(B507,B$14:C$44,2,FALSE)&amp;(9*A507+9))="","",
INDIRECT(VLOOKUP(B507,B$14:C$44,2,FALSE)&amp;(9*A507+9))))</f>
        <v/>
      </c>
      <c r="I507" s="43" t="str" cm="1">
        <f t="array" aca="1" ref="I507" ca="1">IF(F507="","",
IF(INDIRECT(VLOOKUP(B507,B$14:C$44,2,FALSE)&amp;(9*A507+10))="","",
INDIRECT(VLOOKUP(B507,B$14:C$44,2,FALSE)&amp;(9*A507+10))))</f>
        <v/>
      </c>
      <c r="J507" s="43" t="str" cm="1">
        <f t="array" aca="1" ref="J507" ca="1">IF(F507="","",
IF(INDIRECT(VLOOKUP(B507,B$14:C$44,2,FALSE)&amp;(9*A507+11))="","",
INDIRECT(VLOOKUP(B507,B$14:C$44,2,FALSE)&amp;(9*A507+11))))</f>
        <v/>
      </c>
      <c r="K507" s="46" t="str" cm="1">
        <f t="array" aca="1" ref="K507" ca="1">IF(F507="","",
IF(AND(OR(F507="土",F507="日"),J507="●"),"指定",
IF(INDIRECT(VLOOKUP(B507,B$14:C$44,2,FALSE)&amp;(9*A507+12))="","",
INDIRECT(VLOOKUP(B507,B$14:C$44,2,FALSE)&amp;(9*A507+12)))))</f>
        <v/>
      </c>
      <c r="L507" s="42" t="str">
        <f t="shared" ca="1" si="123"/>
        <v/>
      </c>
      <c r="M507" s="60" t="str">
        <f t="shared" ca="1" si="124"/>
        <v/>
      </c>
      <c r="N507" s="1" t="str">
        <f t="shared" ca="1" si="121"/>
        <v/>
      </c>
      <c r="O507" s="1" t="str">
        <f t="shared" ca="1" si="122"/>
        <v/>
      </c>
    </row>
    <row r="508" spans="1:15" x14ac:dyDescent="0.4">
      <c r="A508" s="1">
        <f t="shared" si="125"/>
        <v>16</v>
      </c>
      <c r="B508" s="1">
        <f t="shared" si="126"/>
        <v>30</v>
      </c>
      <c r="E508" s="39" t="str" cm="1">
        <f t="array" aca="1" ref="E508" ca="1">IF(INDIRECT(VLOOKUP(B508,B$14:C$44,2,FALSE)&amp;(9*A508+6))="","",
INDIRECT(VLOOKUP(B508,B$14:C$44,2,FALSE)&amp;(9*A508+6)))</f>
        <v/>
      </c>
      <c r="F508" s="39" t="str">
        <f t="shared" ca="1" si="120"/>
        <v/>
      </c>
      <c r="G508" s="48" t="str" cm="1">
        <f t="array" aca="1" ref="G508" ca="1">IF(F508="","",
IF(INDIRECT(VLOOKUP(B508,B$14:C$44,2,FALSE)&amp;(9*A508+8))="","",
INDIRECT(VLOOKUP(B508,B$14:C$44,2,FALSE)&amp;(9*A508+8))))</f>
        <v/>
      </c>
      <c r="H508" s="48" t="str" cm="1">
        <f t="array" aca="1" ref="H508" ca="1">IF(F508="","",
IF(INDIRECT(VLOOKUP(B508,B$14:C$44,2,FALSE)&amp;(9*A508+9))="","",
INDIRECT(VLOOKUP(B508,B$14:C$44,2,FALSE)&amp;(9*A508+9))))</f>
        <v/>
      </c>
      <c r="I508" s="43" t="str" cm="1">
        <f t="array" aca="1" ref="I508" ca="1">IF(F508="","",
IF(INDIRECT(VLOOKUP(B508,B$14:C$44,2,FALSE)&amp;(9*A508+10))="","",
INDIRECT(VLOOKUP(B508,B$14:C$44,2,FALSE)&amp;(9*A508+10))))</f>
        <v/>
      </c>
      <c r="J508" s="43" t="str" cm="1">
        <f t="array" aca="1" ref="J508" ca="1">IF(F508="","",
IF(INDIRECT(VLOOKUP(B508,B$14:C$44,2,FALSE)&amp;(9*A508+11))="","",
INDIRECT(VLOOKUP(B508,B$14:C$44,2,FALSE)&amp;(9*A508+11))))</f>
        <v/>
      </c>
      <c r="K508" s="46" t="str" cm="1">
        <f t="array" aca="1" ref="K508" ca="1">IF(F508="","",
IF(AND(OR(F508="土",F508="日"),J508="●"),"指定",
IF(INDIRECT(VLOOKUP(B508,B$14:C$44,2,FALSE)&amp;(9*A508+12))="","",
INDIRECT(VLOOKUP(B508,B$14:C$44,2,FALSE)&amp;(9*A508+12)))))</f>
        <v/>
      </c>
      <c r="L508" s="42" t="str">
        <f t="shared" ca="1" si="123"/>
        <v/>
      </c>
      <c r="M508" s="60" t="str">
        <f t="shared" ca="1" si="124"/>
        <v/>
      </c>
      <c r="N508" s="1" t="str">
        <f t="shared" ca="1" si="121"/>
        <v/>
      </c>
      <c r="O508" s="1" t="str">
        <f t="shared" ca="1" si="122"/>
        <v/>
      </c>
    </row>
    <row r="509" spans="1:15" x14ac:dyDescent="0.4">
      <c r="A509" s="1">
        <f t="shared" si="125"/>
        <v>16</v>
      </c>
      <c r="B509" s="1">
        <f t="shared" si="126"/>
        <v>31</v>
      </c>
      <c r="E509" s="39" t="str" cm="1">
        <f t="array" aca="1" ref="E509" ca="1">IF(INDIRECT(VLOOKUP(B509,B$14:C$44,2,FALSE)&amp;(9*A509+6))="","",
INDIRECT(VLOOKUP(B509,B$14:C$44,2,FALSE)&amp;(9*A509+6)))</f>
        <v/>
      </c>
      <c r="F509" s="39" t="str">
        <f t="shared" ca="1" si="120"/>
        <v/>
      </c>
      <c r="G509" s="48" t="str" cm="1">
        <f t="array" aca="1" ref="G509" ca="1">IF(F509="","",
IF(INDIRECT(VLOOKUP(B509,B$14:C$44,2,FALSE)&amp;(9*A509+8))="","",
INDIRECT(VLOOKUP(B509,B$14:C$44,2,FALSE)&amp;(9*A509+8))))</f>
        <v/>
      </c>
      <c r="H509" s="48" t="str" cm="1">
        <f t="array" aca="1" ref="H509" ca="1">IF(F509="","",
IF(INDIRECT(VLOOKUP(B509,B$14:C$44,2,FALSE)&amp;(9*A509+9))="","",
INDIRECT(VLOOKUP(B509,B$14:C$44,2,FALSE)&amp;(9*A509+9))))</f>
        <v/>
      </c>
      <c r="I509" s="43" t="str" cm="1">
        <f t="array" aca="1" ref="I509" ca="1">IF(F509="","",
IF(INDIRECT(VLOOKUP(B509,B$14:C$44,2,FALSE)&amp;(9*A509+10))="","",
INDIRECT(VLOOKUP(B509,B$14:C$44,2,FALSE)&amp;(9*A509+10))))</f>
        <v/>
      </c>
      <c r="J509" s="43" t="str" cm="1">
        <f t="array" aca="1" ref="J509" ca="1">IF(F509="","",
IF(INDIRECT(VLOOKUP(B509,B$14:C$44,2,FALSE)&amp;(9*A509+11))="","",
INDIRECT(VLOOKUP(B509,B$14:C$44,2,FALSE)&amp;(9*A509+11))))</f>
        <v/>
      </c>
      <c r="K509" s="46" t="str" cm="1">
        <f t="array" aca="1" ref="K509" ca="1">IF(F509="","",
IF(AND(OR(F509="土",F509="日"),J509="●"),"指定",
IF(INDIRECT(VLOOKUP(B509,B$14:C$44,2,FALSE)&amp;(9*A509+12))="","",
INDIRECT(VLOOKUP(B509,B$14:C$44,2,FALSE)&amp;(9*A509+12)))))</f>
        <v/>
      </c>
      <c r="L509" s="42" t="str">
        <f t="shared" ca="1" si="123"/>
        <v/>
      </c>
      <c r="M509" s="60" t="str">
        <f t="shared" ca="1" si="124"/>
        <v/>
      </c>
      <c r="N509" s="1" t="str">
        <f t="shared" ca="1" si="121"/>
        <v/>
      </c>
      <c r="O509" s="1" t="str">
        <f t="shared" ca="1" si="122"/>
        <v/>
      </c>
    </row>
    <row r="510" spans="1:15" x14ac:dyDescent="0.4">
      <c r="A510" s="1">
        <f t="shared" si="125"/>
        <v>17</v>
      </c>
      <c r="B510" s="1">
        <f t="shared" si="126"/>
        <v>1</v>
      </c>
      <c r="E510" s="39" t="str" cm="1">
        <f t="array" aca="1" ref="E510" ca="1">IF(INDIRECT(VLOOKUP(B510,B$14:C$44,2,FALSE)&amp;(9*A510+6))="","",
INDIRECT(VLOOKUP(B510,B$14:C$44,2,FALSE)&amp;(9*A510+6)))</f>
        <v/>
      </c>
      <c r="F510" s="39" t="str">
        <f t="shared" ca="1" si="120"/>
        <v/>
      </c>
      <c r="G510" s="48" t="str" cm="1">
        <f t="array" aca="1" ref="G510" ca="1">IF(F510="","",
IF(INDIRECT(VLOOKUP(B510,B$14:C$44,2,FALSE)&amp;(9*A510+8))="","",
INDIRECT(VLOOKUP(B510,B$14:C$44,2,FALSE)&amp;(9*A510+8))))</f>
        <v/>
      </c>
      <c r="H510" s="48" t="str" cm="1">
        <f t="array" aca="1" ref="H510" ca="1">IF(F510="","",
IF(INDIRECT(VLOOKUP(B510,B$14:C$44,2,FALSE)&amp;(9*A510+9))="","",
INDIRECT(VLOOKUP(B510,B$14:C$44,2,FALSE)&amp;(9*A510+9))))</f>
        <v/>
      </c>
      <c r="I510" s="43" t="str" cm="1">
        <f t="array" aca="1" ref="I510" ca="1">IF(F510="","",
IF(INDIRECT(VLOOKUP(B510,B$14:C$44,2,FALSE)&amp;(9*A510+10))="","",
INDIRECT(VLOOKUP(B510,B$14:C$44,2,FALSE)&amp;(9*A510+10))))</f>
        <v/>
      </c>
      <c r="J510" s="43" t="str" cm="1">
        <f t="array" aca="1" ref="J510" ca="1">IF(F510="","",
IF(INDIRECT(VLOOKUP(B510,B$14:C$44,2,FALSE)&amp;(9*A510+11))="","",
INDIRECT(VLOOKUP(B510,B$14:C$44,2,FALSE)&amp;(9*A510+11))))</f>
        <v/>
      </c>
      <c r="K510" s="46" t="str" cm="1">
        <f t="array" aca="1" ref="K510" ca="1">IF(F510="","",
IF(AND(OR(F510="土",F510="日"),J510="●"),"指定",
IF(INDIRECT(VLOOKUP(B510,B$14:C$44,2,FALSE)&amp;(9*A510+12))="","",
INDIRECT(VLOOKUP(B510,B$14:C$44,2,FALSE)&amp;(9*A510+12)))))</f>
        <v/>
      </c>
      <c r="L510" s="42" t="str">
        <f t="shared" ca="1" si="123"/>
        <v/>
      </c>
      <c r="M510" s="60" t="str">
        <f t="shared" ca="1" si="124"/>
        <v/>
      </c>
      <c r="N510" s="1" t="str">
        <f t="shared" ca="1" si="121"/>
        <v/>
      </c>
      <c r="O510" s="1" t="str">
        <f t="shared" ca="1" si="122"/>
        <v/>
      </c>
    </row>
    <row r="511" spans="1:15" x14ac:dyDescent="0.4">
      <c r="A511" s="1">
        <f t="shared" si="125"/>
        <v>17</v>
      </c>
      <c r="B511" s="1">
        <f t="shared" si="126"/>
        <v>2</v>
      </c>
      <c r="E511" s="39" t="str" cm="1">
        <f t="array" aca="1" ref="E511" ca="1">IF(INDIRECT(VLOOKUP(B511,B$14:C$44,2,FALSE)&amp;(9*A511+6))="","",
INDIRECT(VLOOKUP(B511,B$14:C$44,2,FALSE)&amp;(9*A511+6)))</f>
        <v/>
      </c>
      <c r="F511" s="39" t="str">
        <f t="shared" ca="1" si="120"/>
        <v/>
      </c>
      <c r="G511" s="48" t="str" cm="1">
        <f t="array" aca="1" ref="G511" ca="1">IF(F511="","",
IF(INDIRECT(VLOOKUP(B511,B$14:C$44,2,FALSE)&amp;(9*A511+8))="","",
INDIRECT(VLOOKUP(B511,B$14:C$44,2,FALSE)&amp;(9*A511+8))))</f>
        <v/>
      </c>
      <c r="H511" s="48" t="str" cm="1">
        <f t="array" aca="1" ref="H511" ca="1">IF(F511="","",
IF(INDIRECT(VLOOKUP(B511,B$14:C$44,2,FALSE)&amp;(9*A511+9))="","",
INDIRECT(VLOOKUP(B511,B$14:C$44,2,FALSE)&amp;(9*A511+9))))</f>
        <v/>
      </c>
      <c r="I511" s="43" t="str" cm="1">
        <f t="array" aca="1" ref="I511" ca="1">IF(F511="","",
IF(INDIRECT(VLOOKUP(B511,B$14:C$44,2,FALSE)&amp;(9*A511+10))="","",
INDIRECT(VLOOKUP(B511,B$14:C$44,2,FALSE)&amp;(9*A511+10))))</f>
        <v/>
      </c>
      <c r="J511" s="43" t="str" cm="1">
        <f t="array" aca="1" ref="J511" ca="1">IF(F511="","",
IF(INDIRECT(VLOOKUP(B511,B$14:C$44,2,FALSE)&amp;(9*A511+11))="","",
INDIRECT(VLOOKUP(B511,B$14:C$44,2,FALSE)&amp;(9*A511+11))))</f>
        <v/>
      </c>
      <c r="K511" s="46" t="str" cm="1">
        <f t="array" aca="1" ref="K511" ca="1">IF(F511="","",
IF(AND(OR(F511="土",F511="日"),J511="●"),"指定",
IF(INDIRECT(VLOOKUP(B511,B$14:C$44,2,FALSE)&amp;(9*A511+12))="","",
INDIRECT(VLOOKUP(B511,B$14:C$44,2,FALSE)&amp;(9*A511+12)))))</f>
        <v/>
      </c>
      <c r="L511" s="42" t="str">
        <f t="shared" ca="1" si="123"/>
        <v/>
      </c>
      <c r="M511" s="60" t="str">
        <f t="shared" ca="1" si="124"/>
        <v/>
      </c>
      <c r="N511" s="1" t="str">
        <f t="shared" ca="1" si="121"/>
        <v/>
      </c>
      <c r="O511" s="1" t="str">
        <f t="shared" ca="1" si="122"/>
        <v/>
      </c>
    </row>
    <row r="512" spans="1:15" x14ac:dyDescent="0.4">
      <c r="A512" s="1">
        <f t="shared" si="125"/>
        <v>17</v>
      </c>
      <c r="B512" s="1">
        <f t="shared" si="126"/>
        <v>3</v>
      </c>
      <c r="E512" s="39" t="str" cm="1">
        <f t="array" aca="1" ref="E512" ca="1">IF(INDIRECT(VLOOKUP(B512,B$14:C$44,2,FALSE)&amp;(9*A512+6))="","",
INDIRECT(VLOOKUP(B512,B$14:C$44,2,FALSE)&amp;(9*A512+6)))</f>
        <v/>
      </c>
      <c r="F512" s="39" t="str">
        <f t="shared" ca="1" si="120"/>
        <v/>
      </c>
      <c r="G512" s="48" t="str" cm="1">
        <f t="array" aca="1" ref="G512" ca="1">IF(F512="","",
IF(INDIRECT(VLOOKUP(B512,B$14:C$44,2,FALSE)&amp;(9*A512+8))="","",
INDIRECT(VLOOKUP(B512,B$14:C$44,2,FALSE)&amp;(9*A512+8))))</f>
        <v/>
      </c>
      <c r="H512" s="48" t="str" cm="1">
        <f t="array" aca="1" ref="H512" ca="1">IF(F512="","",
IF(INDIRECT(VLOOKUP(B512,B$14:C$44,2,FALSE)&amp;(9*A512+9))="","",
INDIRECT(VLOOKUP(B512,B$14:C$44,2,FALSE)&amp;(9*A512+9))))</f>
        <v/>
      </c>
      <c r="I512" s="43" t="str" cm="1">
        <f t="array" aca="1" ref="I512" ca="1">IF(F512="","",
IF(INDIRECT(VLOOKUP(B512,B$14:C$44,2,FALSE)&amp;(9*A512+10))="","",
INDIRECT(VLOOKUP(B512,B$14:C$44,2,FALSE)&amp;(9*A512+10))))</f>
        <v/>
      </c>
      <c r="J512" s="43" t="str" cm="1">
        <f t="array" aca="1" ref="J512" ca="1">IF(F512="","",
IF(INDIRECT(VLOOKUP(B512,B$14:C$44,2,FALSE)&amp;(9*A512+11))="","",
INDIRECT(VLOOKUP(B512,B$14:C$44,2,FALSE)&amp;(9*A512+11))))</f>
        <v/>
      </c>
      <c r="K512" s="46" t="str" cm="1">
        <f t="array" aca="1" ref="K512" ca="1">IF(F512="","",
IF(AND(OR(F512="土",F512="日"),J512="●"),"指定",
IF(INDIRECT(VLOOKUP(B512,B$14:C$44,2,FALSE)&amp;(9*A512+12))="","",
INDIRECT(VLOOKUP(B512,B$14:C$44,2,FALSE)&amp;(9*A512+12)))))</f>
        <v/>
      </c>
      <c r="L512" s="42" t="str">
        <f t="shared" ca="1" si="123"/>
        <v/>
      </c>
      <c r="M512" s="60" t="str">
        <f t="shared" ca="1" si="124"/>
        <v/>
      </c>
      <c r="N512" s="1" t="str">
        <f t="shared" ca="1" si="121"/>
        <v/>
      </c>
      <c r="O512" s="1" t="str">
        <f t="shared" ca="1" si="122"/>
        <v/>
      </c>
    </row>
    <row r="513" spans="1:15" x14ac:dyDescent="0.4">
      <c r="A513" s="1">
        <f t="shared" si="125"/>
        <v>17</v>
      </c>
      <c r="B513" s="1">
        <f t="shared" si="126"/>
        <v>4</v>
      </c>
      <c r="E513" s="39" t="str" cm="1">
        <f t="array" aca="1" ref="E513" ca="1">IF(INDIRECT(VLOOKUP(B513,B$14:C$44,2,FALSE)&amp;(9*A513+6))="","",
INDIRECT(VLOOKUP(B513,B$14:C$44,2,FALSE)&amp;(9*A513+6)))</f>
        <v/>
      </c>
      <c r="F513" s="39" t="str">
        <f t="shared" ca="1" si="120"/>
        <v/>
      </c>
      <c r="G513" s="48" t="str" cm="1">
        <f t="array" aca="1" ref="G513" ca="1">IF(F513="","",
IF(INDIRECT(VLOOKUP(B513,B$14:C$44,2,FALSE)&amp;(9*A513+8))="","",
INDIRECT(VLOOKUP(B513,B$14:C$44,2,FALSE)&amp;(9*A513+8))))</f>
        <v/>
      </c>
      <c r="H513" s="48" t="str" cm="1">
        <f t="array" aca="1" ref="H513" ca="1">IF(F513="","",
IF(INDIRECT(VLOOKUP(B513,B$14:C$44,2,FALSE)&amp;(9*A513+9))="","",
INDIRECT(VLOOKUP(B513,B$14:C$44,2,FALSE)&amp;(9*A513+9))))</f>
        <v/>
      </c>
      <c r="I513" s="43" t="str" cm="1">
        <f t="array" aca="1" ref="I513" ca="1">IF(F513="","",
IF(INDIRECT(VLOOKUP(B513,B$14:C$44,2,FALSE)&amp;(9*A513+10))="","",
INDIRECT(VLOOKUP(B513,B$14:C$44,2,FALSE)&amp;(9*A513+10))))</f>
        <v/>
      </c>
      <c r="J513" s="43" t="str" cm="1">
        <f t="array" aca="1" ref="J513" ca="1">IF(F513="","",
IF(INDIRECT(VLOOKUP(B513,B$14:C$44,2,FALSE)&amp;(9*A513+11))="","",
INDIRECT(VLOOKUP(B513,B$14:C$44,2,FALSE)&amp;(9*A513+11))))</f>
        <v/>
      </c>
      <c r="K513" s="46" t="str" cm="1">
        <f t="array" aca="1" ref="K513" ca="1">IF(F513="","",
IF(AND(OR(F513="土",F513="日"),J513="●"),"指定",
IF(INDIRECT(VLOOKUP(B513,B$14:C$44,2,FALSE)&amp;(9*A513+12))="","",
INDIRECT(VLOOKUP(B513,B$14:C$44,2,FALSE)&amp;(9*A513+12)))))</f>
        <v/>
      </c>
      <c r="L513" s="42" t="str">
        <f t="shared" ca="1" si="123"/>
        <v/>
      </c>
      <c r="M513" s="60" t="str">
        <f t="shared" ca="1" si="124"/>
        <v/>
      </c>
      <c r="N513" s="1" t="str">
        <f t="shared" ca="1" si="121"/>
        <v/>
      </c>
      <c r="O513" s="1" t="str">
        <f t="shared" ca="1" si="122"/>
        <v/>
      </c>
    </row>
    <row r="514" spans="1:15" x14ac:dyDescent="0.4">
      <c r="A514" s="1">
        <f t="shared" si="125"/>
        <v>17</v>
      </c>
      <c r="B514" s="1">
        <f t="shared" si="126"/>
        <v>5</v>
      </c>
      <c r="E514" s="39" t="str" cm="1">
        <f t="array" aca="1" ref="E514" ca="1">IF(INDIRECT(VLOOKUP(B514,B$14:C$44,2,FALSE)&amp;(9*A514+6))="","",
INDIRECT(VLOOKUP(B514,B$14:C$44,2,FALSE)&amp;(9*A514+6)))</f>
        <v/>
      </c>
      <c r="F514" s="39" t="str">
        <f t="shared" ca="1" si="120"/>
        <v/>
      </c>
      <c r="G514" s="48" t="str" cm="1">
        <f t="array" aca="1" ref="G514" ca="1">IF(F514="","",
IF(INDIRECT(VLOOKUP(B514,B$14:C$44,2,FALSE)&amp;(9*A514+8))="","",
INDIRECT(VLOOKUP(B514,B$14:C$44,2,FALSE)&amp;(9*A514+8))))</f>
        <v/>
      </c>
      <c r="H514" s="48" t="str" cm="1">
        <f t="array" aca="1" ref="H514" ca="1">IF(F514="","",
IF(INDIRECT(VLOOKUP(B514,B$14:C$44,2,FALSE)&amp;(9*A514+9))="","",
INDIRECT(VLOOKUP(B514,B$14:C$44,2,FALSE)&amp;(9*A514+9))))</f>
        <v/>
      </c>
      <c r="I514" s="43" t="str" cm="1">
        <f t="array" aca="1" ref="I514" ca="1">IF(F514="","",
IF(INDIRECT(VLOOKUP(B514,B$14:C$44,2,FALSE)&amp;(9*A514+10))="","",
INDIRECT(VLOOKUP(B514,B$14:C$44,2,FALSE)&amp;(9*A514+10))))</f>
        <v/>
      </c>
      <c r="J514" s="43" t="str" cm="1">
        <f t="array" aca="1" ref="J514" ca="1">IF(F514="","",
IF(INDIRECT(VLOOKUP(B514,B$14:C$44,2,FALSE)&amp;(9*A514+11))="","",
INDIRECT(VLOOKUP(B514,B$14:C$44,2,FALSE)&amp;(9*A514+11))))</f>
        <v/>
      </c>
      <c r="K514" s="46" t="str" cm="1">
        <f t="array" aca="1" ref="K514" ca="1">IF(F514="","",
IF(AND(OR(F514="土",F514="日"),J514="●"),"指定",
IF(INDIRECT(VLOOKUP(B514,B$14:C$44,2,FALSE)&amp;(9*A514+12))="","",
INDIRECT(VLOOKUP(B514,B$14:C$44,2,FALSE)&amp;(9*A514+12)))))</f>
        <v/>
      </c>
      <c r="L514" s="42" t="str">
        <f t="shared" ca="1" si="123"/>
        <v/>
      </c>
      <c r="M514" s="60" t="str">
        <f t="shared" ca="1" si="124"/>
        <v/>
      </c>
      <c r="N514" s="1" t="str">
        <f t="shared" ca="1" si="121"/>
        <v/>
      </c>
      <c r="O514" s="1" t="str">
        <f t="shared" ca="1" si="122"/>
        <v/>
      </c>
    </row>
    <row r="515" spans="1:15" x14ac:dyDescent="0.4">
      <c r="A515" s="1">
        <f t="shared" si="125"/>
        <v>17</v>
      </c>
      <c r="B515" s="1">
        <f t="shared" si="126"/>
        <v>6</v>
      </c>
      <c r="E515" s="39" t="str" cm="1">
        <f t="array" aca="1" ref="E515" ca="1">IF(INDIRECT(VLOOKUP(B515,B$14:C$44,2,FALSE)&amp;(9*A515+6))="","",
INDIRECT(VLOOKUP(B515,B$14:C$44,2,FALSE)&amp;(9*A515+6)))</f>
        <v/>
      </c>
      <c r="F515" s="39" t="str">
        <f t="shared" ca="1" si="120"/>
        <v/>
      </c>
      <c r="G515" s="48" t="str" cm="1">
        <f t="array" aca="1" ref="G515" ca="1">IF(F515="","",
IF(INDIRECT(VLOOKUP(B515,B$14:C$44,2,FALSE)&amp;(9*A515+8))="","",
INDIRECT(VLOOKUP(B515,B$14:C$44,2,FALSE)&amp;(9*A515+8))))</f>
        <v/>
      </c>
      <c r="H515" s="48" t="str" cm="1">
        <f t="array" aca="1" ref="H515" ca="1">IF(F515="","",
IF(INDIRECT(VLOOKUP(B515,B$14:C$44,2,FALSE)&amp;(9*A515+9))="","",
INDIRECT(VLOOKUP(B515,B$14:C$44,2,FALSE)&amp;(9*A515+9))))</f>
        <v/>
      </c>
      <c r="I515" s="43" t="str" cm="1">
        <f t="array" aca="1" ref="I515" ca="1">IF(F515="","",
IF(INDIRECT(VLOOKUP(B515,B$14:C$44,2,FALSE)&amp;(9*A515+10))="","",
INDIRECT(VLOOKUP(B515,B$14:C$44,2,FALSE)&amp;(9*A515+10))))</f>
        <v/>
      </c>
      <c r="J515" s="43" t="str" cm="1">
        <f t="array" aca="1" ref="J515" ca="1">IF(F515="","",
IF(INDIRECT(VLOOKUP(B515,B$14:C$44,2,FALSE)&amp;(9*A515+11))="","",
INDIRECT(VLOOKUP(B515,B$14:C$44,2,FALSE)&amp;(9*A515+11))))</f>
        <v/>
      </c>
      <c r="K515" s="46" t="str" cm="1">
        <f t="array" aca="1" ref="K515" ca="1">IF(F515="","",
IF(AND(OR(F515="土",F515="日"),J515="●"),"指定",
IF(INDIRECT(VLOOKUP(B515,B$14:C$44,2,FALSE)&amp;(9*A515+12))="","",
INDIRECT(VLOOKUP(B515,B$14:C$44,2,FALSE)&amp;(9*A515+12)))))</f>
        <v/>
      </c>
      <c r="L515" s="42" t="str">
        <f t="shared" ca="1" si="123"/>
        <v/>
      </c>
      <c r="M515" s="60" t="str">
        <f t="shared" ca="1" si="124"/>
        <v/>
      </c>
      <c r="N515" s="1" t="str">
        <f t="shared" ca="1" si="121"/>
        <v/>
      </c>
      <c r="O515" s="1" t="str">
        <f t="shared" ca="1" si="122"/>
        <v/>
      </c>
    </row>
    <row r="516" spans="1:15" x14ac:dyDescent="0.4">
      <c r="A516" s="1">
        <f t="shared" si="125"/>
        <v>17</v>
      </c>
      <c r="B516" s="1">
        <f t="shared" si="126"/>
        <v>7</v>
      </c>
      <c r="E516" s="39" t="str" cm="1">
        <f t="array" aca="1" ref="E516" ca="1">IF(INDIRECT(VLOOKUP(B516,B$14:C$44,2,FALSE)&amp;(9*A516+6))="","",
INDIRECT(VLOOKUP(B516,B$14:C$44,2,FALSE)&amp;(9*A516+6)))</f>
        <v/>
      </c>
      <c r="F516" s="39" t="str">
        <f t="shared" ca="1" si="120"/>
        <v/>
      </c>
      <c r="G516" s="48" t="str" cm="1">
        <f t="array" aca="1" ref="G516" ca="1">IF(F516="","",
IF(INDIRECT(VLOOKUP(B516,B$14:C$44,2,FALSE)&amp;(9*A516+8))="","",
INDIRECT(VLOOKUP(B516,B$14:C$44,2,FALSE)&amp;(9*A516+8))))</f>
        <v/>
      </c>
      <c r="H516" s="48" t="str" cm="1">
        <f t="array" aca="1" ref="H516" ca="1">IF(F516="","",
IF(INDIRECT(VLOOKUP(B516,B$14:C$44,2,FALSE)&amp;(9*A516+9))="","",
INDIRECT(VLOOKUP(B516,B$14:C$44,2,FALSE)&amp;(9*A516+9))))</f>
        <v/>
      </c>
      <c r="I516" s="43" t="str" cm="1">
        <f t="array" aca="1" ref="I516" ca="1">IF(F516="","",
IF(INDIRECT(VLOOKUP(B516,B$14:C$44,2,FALSE)&amp;(9*A516+10))="","",
INDIRECT(VLOOKUP(B516,B$14:C$44,2,FALSE)&amp;(9*A516+10))))</f>
        <v/>
      </c>
      <c r="J516" s="43" t="str" cm="1">
        <f t="array" aca="1" ref="J516" ca="1">IF(F516="","",
IF(INDIRECT(VLOOKUP(B516,B$14:C$44,2,FALSE)&amp;(9*A516+11))="","",
INDIRECT(VLOOKUP(B516,B$14:C$44,2,FALSE)&amp;(9*A516+11))))</f>
        <v/>
      </c>
      <c r="K516" s="46" t="str" cm="1">
        <f t="array" aca="1" ref="K516" ca="1">IF(F516="","",
IF(AND(OR(F516="土",F516="日"),J516="●"),"指定",
IF(INDIRECT(VLOOKUP(B516,B$14:C$44,2,FALSE)&amp;(9*A516+12))="","",
INDIRECT(VLOOKUP(B516,B$14:C$44,2,FALSE)&amp;(9*A516+12)))))</f>
        <v/>
      </c>
      <c r="L516" s="42" t="str">
        <f t="shared" ca="1" si="123"/>
        <v/>
      </c>
      <c r="M516" s="60" t="str">
        <f t="shared" ca="1" si="124"/>
        <v/>
      </c>
      <c r="N516" s="1" t="str">
        <f t="shared" ca="1" si="121"/>
        <v/>
      </c>
      <c r="O516" s="1" t="str">
        <f t="shared" ca="1" si="122"/>
        <v/>
      </c>
    </row>
    <row r="517" spans="1:15" x14ac:dyDescent="0.4">
      <c r="A517" s="1">
        <f t="shared" si="125"/>
        <v>17</v>
      </c>
      <c r="B517" s="1">
        <f t="shared" si="126"/>
        <v>8</v>
      </c>
      <c r="E517" s="39" t="str" cm="1">
        <f t="array" aca="1" ref="E517" ca="1">IF(INDIRECT(VLOOKUP(B517,B$14:C$44,2,FALSE)&amp;(9*A517+6))="","",
INDIRECT(VLOOKUP(B517,B$14:C$44,2,FALSE)&amp;(9*A517+6)))</f>
        <v/>
      </c>
      <c r="F517" s="39" t="str">
        <f t="shared" ca="1" si="120"/>
        <v/>
      </c>
      <c r="G517" s="48" t="str" cm="1">
        <f t="array" aca="1" ref="G517" ca="1">IF(F517="","",
IF(INDIRECT(VLOOKUP(B517,B$14:C$44,2,FALSE)&amp;(9*A517+8))="","",
INDIRECT(VLOOKUP(B517,B$14:C$44,2,FALSE)&amp;(9*A517+8))))</f>
        <v/>
      </c>
      <c r="H517" s="48" t="str" cm="1">
        <f t="array" aca="1" ref="H517" ca="1">IF(F517="","",
IF(INDIRECT(VLOOKUP(B517,B$14:C$44,2,FALSE)&amp;(9*A517+9))="","",
INDIRECT(VLOOKUP(B517,B$14:C$44,2,FALSE)&amp;(9*A517+9))))</f>
        <v/>
      </c>
      <c r="I517" s="43" t="str" cm="1">
        <f t="array" aca="1" ref="I517" ca="1">IF(F517="","",
IF(INDIRECT(VLOOKUP(B517,B$14:C$44,2,FALSE)&amp;(9*A517+10))="","",
INDIRECT(VLOOKUP(B517,B$14:C$44,2,FALSE)&amp;(9*A517+10))))</f>
        <v/>
      </c>
      <c r="J517" s="43" t="str" cm="1">
        <f t="array" aca="1" ref="J517" ca="1">IF(F517="","",
IF(INDIRECT(VLOOKUP(B517,B$14:C$44,2,FALSE)&amp;(9*A517+11))="","",
INDIRECT(VLOOKUP(B517,B$14:C$44,2,FALSE)&amp;(9*A517+11))))</f>
        <v/>
      </c>
      <c r="K517" s="46" t="str" cm="1">
        <f t="array" aca="1" ref="K517" ca="1">IF(F517="","",
IF(AND(OR(F517="土",F517="日"),J517="●"),"指定",
IF(INDIRECT(VLOOKUP(B517,B$14:C$44,2,FALSE)&amp;(9*A517+12))="","",
INDIRECT(VLOOKUP(B517,B$14:C$44,2,FALSE)&amp;(9*A517+12)))))</f>
        <v/>
      </c>
      <c r="L517" s="42" t="str">
        <f t="shared" ca="1" si="123"/>
        <v/>
      </c>
      <c r="M517" s="60" t="str">
        <f t="shared" ca="1" si="124"/>
        <v/>
      </c>
      <c r="N517" s="1" t="str">
        <f t="shared" ca="1" si="121"/>
        <v/>
      </c>
      <c r="O517" s="1" t="str">
        <f t="shared" ca="1" si="122"/>
        <v/>
      </c>
    </row>
    <row r="518" spans="1:15" x14ac:dyDescent="0.4">
      <c r="A518" s="1">
        <f t="shared" si="125"/>
        <v>17</v>
      </c>
      <c r="B518" s="1">
        <f t="shared" si="126"/>
        <v>9</v>
      </c>
      <c r="E518" s="39" t="str" cm="1">
        <f t="array" aca="1" ref="E518" ca="1">IF(INDIRECT(VLOOKUP(B518,B$14:C$44,2,FALSE)&amp;(9*A518+6))="","",
INDIRECT(VLOOKUP(B518,B$14:C$44,2,FALSE)&amp;(9*A518+6)))</f>
        <v/>
      </c>
      <c r="F518" s="39" t="str">
        <f t="shared" ca="1" si="120"/>
        <v/>
      </c>
      <c r="G518" s="48" t="str" cm="1">
        <f t="array" aca="1" ref="G518" ca="1">IF(F518="","",
IF(INDIRECT(VLOOKUP(B518,B$14:C$44,2,FALSE)&amp;(9*A518+8))="","",
INDIRECT(VLOOKUP(B518,B$14:C$44,2,FALSE)&amp;(9*A518+8))))</f>
        <v/>
      </c>
      <c r="H518" s="48" t="str" cm="1">
        <f t="array" aca="1" ref="H518" ca="1">IF(F518="","",
IF(INDIRECT(VLOOKUP(B518,B$14:C$44,2,FALSE)&amp;(9*A518+9))="","",
INDIRECT(VLOOKUP(B518,B$14:C$44,2,FALSE)&amp;(9*A518+9))))</f>
        <v/>
      </c>
      <c r="I518" s="43" t="str" cm="1">
        <f t="array" aca="1" ref="I518" ca="1">IF(F518="","",
IF(INDIRECT(VLOOKUP(B518,B$14:C$44,2,FALSE)&amp;(9*A518+10))="","",
INDIRECT(VLOOKUP(B518,B$14:C$44,2,FALSE)&amp;(9*A518+10))))</f>
        <v/>
      </c>
      <c r="J518" s="43" t="str" cm="1">
        <f t="array" aca="1" ref="J518" ca="1">IF(F518="","",
IF(INDIRECT(VLOOKUP(B518,B$14:C$44,2,FALSE)&amp;(9*A518+11))="","",
INDIRECT(VLOOKUP(B518,B$14:C$44,2,FALSE)&amp;(9*A518+11))))</f>
        <v/>
      </c>
      <c r="K518" s="46" t="str" cm="1">
        <f t="array" aca="1" ref="K518" ca="1">IF(F518="","",
IF(AND(OR(F518="土",F518="日"),J518="●"),"指定",
IF(INDIRECT(VLOOKUP(B518,B$14:C$44,2,FALSE)&amp;(9*A518+12))="","",
INDIRECT(VLOOKUP(B518,B$14:C$44,2,FALSE)&amp;(9*A518+12)))))</f>
        <v/>
      </c>
      <c r="L518" s="42" t="str">
        <f t="shared" ca="1" si="123"/>
        <v/>
      </c>
      <c r="M518" s="60" t="str">
        <f t="shared" ca="1" si="124"/>
        <v/>
      </c>
      <c r="N518" s="1" t="str">
        <f t="shared" ca="1" si="121"/>
        <v/>
      </c>
      <c r="O518" s="1" t="str">
        <f t="shared" ca="1" si="122"/>
        <v/>
      </c>
    </row>
    <row r="519" spans="1:15" x14ac:dyDescent="0.4">
      <c r="A519" s="1">
        <f t="shared" si="125"/>
        <v>17</v>
      </c>
      <c r="B519" s="1">
        <f t="shared" si="126"/>
        <v>10</v>
      </c>
      <c r="E519" s="39" t="str" cm="1">
        <f t="array" aca="1" ref="E519" ca="1">IF(INDIRECT(VLOOKUP(B519,B$14:C$44,2,FALSE)&amp;(9*A519+6))="","",
INDIRECT(VLOOKUP(B519,B$14:C$44,2,FALSE)&amp;(9*A519+6)))</f>
        <v/>
      </c>
      <c r="F519" s="39" t="str">
        <f t="shared" ca="1" si="120"/>
        <v/>
      </c>
      <c r="G519" s="48" t="str" cm="1">
        <f t="array" aca="1" ref="G519" ca="1">IF(F519="","",
IF(INDIRECT(VLOOKUP(B519,B$14:C$44,2,FALSE)&amp;(9*A519+8))="","",
INDIRECT(VLOOKUP(B519,B$14:C$44,2,FALSE)&amp;(9*A519+8))))</f>
        <v/>
      </c>
      <c r="H519" s="48" t="str" cm="1">
        <f t="array" aca="1" ref="H519" ca="1">IF(F519="","",
IF(INDIRECT(VLOOKUP(B519,B$14:C$44,2,FALSE)&amp;(9*A519+9))="","",
INDIRECT(VLOOKUP(B519,B$14:C$44,2,FALSE)&amp;(9*A519+9))))</f>
        <v/>
      </c>
      <c r="I519" s="43" t="str" cm="1">
        <f t="array" aca="1" ref="I519" ca="1">IF(F519="","",
IF(INDIRECT(VLOOKUP(B519,B$14:C$44,2,FALSE)&amp;(9*A519+10))="","",
INDIRECT(VLOOKUP(B519,B$14:C$44,2,FALSE)&amp;(9*A519+10))))</f>
        <v/>
      </c>
      <c r="J519" s="43" t="str" cm="1">
        <f t="array" aca="1" ref="J519" ca="1">IF(F519="","",
IF(INDIRECT(VLOOKUP(B519,B$14:C$44,2,FALSE)&amp;(9*A519+11))="","",
INDIRECT(VLOOKUP(B519,B$14:C$44,2,FALSE)&amp;(9*A519+11))))</f>
        <v/>
      </c>
      <c r="K519" s="46" t="str" cm="1">
        <f t="array" aca="1" ref="K519" ca="1">IF(F519="","",
IF(AND(OR(F519="土",F519="日"),J519="●"),"指定",
IF(INDIRECT(VLOOKUP(B519,B$14:C$44,2,FALSE)&amp;(9*A519+12))="","",
INDIRECT(VLOOKUP(B519,B$14:C$44,2,FALSE)&amp;(9*A519+12)))))</f>
        <v/>
      </c>
      <c r="L519" s="42" t="str">
        <f t="shared" ca="1" si="123"/>
        <v/>
      </c>
      <c r="M519" s="60" t="str">
        <f t="shared" ca="1" si="124"/>
        <v/>
      </c>
      <c r="N519" s="1" t="str">
        <f t="shared" ca="1" si="121"/>
        <v/>
      </c>
      <c r="O519" s="1" t="str">
        <f t="shared" ca="1" si="122"/>
        <v/>
      </c>
    </row>
    <row r="520" spans="1:15" x14ac:dyDescent="0.4">
      <c r="A520" s="1">
        <f t="shared" si="125"/>
        <v>17</v>
      </c>
      <c r="B520" s="1">
        <f t="shared" si="126"/>
        <v>11</v>
      </c>
      <c r="E520" s="39" t="str" cm="1">
        <f t="array" aca="1" ref="E520" ca="1">IF(INDIRECT(VLOOKUP(B520,B$14:C$44,2,FALSE)&amp;(9*A520+6))="","",
INDIRECT(VLOOKUP(B520,B$14:C$44,2,FALSE)&amp;(9*A520+6)))</f>
        <v/>
      </c>
      <c r="F520" s="39" t="str">
        <f t="shared" ca="1" si="120"/>
        <v/>
      </c>
      <c r="G520" s="48" t="str" cm="1">
        <f t="array" aca="1" ref="G520" ca="1">IF(F520="","",
IF(INDIRECT(VLOOKUP(B520,B$14:C$44,2,FALSE)&amp;(9*A520+8))="","",
INDIRECT(VLOOKUP(B520,B$14:C$44,2,FALSE)&amp;(9*A520+8))))</f>
        <v/>
      </c>
      <c r="H520" s="48" t="str" cm="1">
        <f t="array" aca="1" ref="H520" ca="1">IF(F520="","",
IF(INDIRECT(VLOOKUP(B520,B$14:C$44,2,FALSE)&amp;(9*A520+9))="","",
INDIRECT(VLOOKUP(B520,B$14:C$44,2,FALSE)&amp;(9*A520+9))))</f>
        <v/>
      </c>
      <c r="I520" s="43" t="str" cm="1">
        <f t="array" aca="1" ref="I520" ca="1">IF(F520="","",
IF(INDIRECT(VLOOKUP(B520,B$14:C$44,2,FALSE)&amp;(9*A520+10))="","",
INDIRECT(VLOOKUP(B520,B$14:C$44,2,FALSE)&amp;(9*A520+10))))</f>
        <v/>
      </c>
      <c r="J520" s="43" t="str" cm="1">
        <f t="array" aca="1" ref="J520" ca="1">IF(F520="","",
IF(INDIRECT(VLOOKUP(B520,B$14:C$44,2,FALSE)&amp;(9*A520+11))="","",
INDIRECT(VLOOKUP(B520,B$14:C$44,2,FALSE)&amp;(9*A520+11))))</f>
        <v/>
      </c>
      <c r="K520" s="46" t="str" cm="1">
        <f t="array" aca="1" ref="K520" ca="1">IF(F520="","",
IF(AND(OR(F520="土",F520="日"),J520="●"),"指定",
IF(INDIRECT(VLOOKUP(B520,B$14:C$44,2,FALSE)&amp;(9*A520+12))="","",
INDIRECT(VLOOKUP(B520,B$14:C$44,2,FALSE)&amp;(9*A520+12)))))</f>
        <v/>
      </c>
      <c r="L520" s="42" t="str">
        <f t="shared" ca="1" si="123"/>
        <v/>
      </c>
      <c r="M520" s="60" t="str">
        <f t="shared" ca="1" si="124"/>
        <v/>
      </c>
      <c r="N520" s="1" t="str">
        <f t="shared" ca="1" si="121"/>
        <v/>
      </c>
      <c r="O520" s="1" t="str">
        <f t="shared" ca="1" si="122"/>
        <v/>
      </c>
    </row>
    <row r="521" spans="1:15" x14ac:dyDescent="0.4">
      <c r="A521" s="1">
        <f t="shared" si="125"/>
        <v>17</v>
      </c>
      <c r="B521" s="1">
        <f t="shared" si="126"/>
        <v>12</v>
      </c>
      <c r="E521" s="39" t="str" cm="1">
        <f t="array" aca="1" ref="E521" ca="1">IF(INDIRECT(VLOOKUP(B521,B$14:C$44,2,FALSE)&amp;(9*A521+6))="","",
INDIRECT(VLOOKUP(B521,B$14:C$44,2,FALSE)&amp;(9*A521+6)))</f>
        <v/>
      </c>
      <c r="F521" s="39" t="str">
        <f t="shared" ca="1" si="120"/>
        <v/>
      </c>
      <c r="G521" s="48" t="str" cm="1">
        <f t="array" aca="1" ref="G521" ca="1">IF(F521="","",
IF(INDIRECT(VLOOKUP(B521,B$14:C$44,2,FALSE)&amp;(9*A521+8))="","",
INDIRECT(VLOOKUP(B521,B$14:C$44,2,FALSE)&amp;(9*A521+8))))</f>
        <v/>
      </c>
      <c r="H521" s="48" t="str" cm="1">
        <f t="array" aca="1" ref="H521" ca="1">IF(F521="","",
IF(INDIRECT(VLOOKUP(B521,B$14:C$44,2,FALSE)&amp;(9*A521+9))="","",
INDIRECT(VLOOKUP(B521,B$14:C$44,2,FALSE)&amp;(9*A521+9))))</f>
        <v/>
      </c>
      <c r="I521" s="43" t="str" cm="1">
        <f t="array" aca="1" ref="I521" ca="1">IF(F521="","",
IF(INDIRECT(VLOOKUP(B521,B$14:C$44,2,FALSE)&amp;(9*A521+10))="","",
INDIRECT(VLOOKUP(B521,B$14:C$44,2,FALSE)&amp;(9*A521+10))))</f>
        <v/>
      </c>
      <c r="J521" s="43" t="str" cm="1">
        <f t="array" aca="1" ref="J521" ca="1">IF(F521="","",
IF(INDIRECT(VLOOKUP(B521,B$14:C$44,2,FALSE)&amp;(9*A521+11))="","",
INDIRECT(VLOOKUP(B521,B$14:C$44,2,FALSE)&amp;(9*A521+11))))</f>
        <v/>
      </c>
      <c r="K521" s="46" t="str" cm="1">
        <f t="array" aca="1" ref="K521" ca="1">IF(F521="","",
IF(AND(OR(F521="土",F521="日"),J521="●"),"指定",
IF(INDIRECT(VLOOKUP(B521,B$14:C$44,2,FALSE)&amp;(9*A521+12))="","",
INDIRECT(VLOOKUP(B521,B$14:C$44,2,FALSE)&amp;(9*A521+12)))))</f>
        <v/>
      </c>
      <c r="L521" s="42" t="str">
        <f t="shared" ca="1" si="123"/>
        <v/>
      </c>
      <c r="M521" s="60" t="str">
        <f t="shared" ca="1" si="124"/>
        <v/>
      </c>
      <c r="N521" s="1" t="str">
        <f t="shared" ca="1" si="121"/>
        <v/>
      </c>
      <c r="O521" s="1" t="str">
        <f t="shared" ca="1" si="122"/>
        <v/>
      </c>
    </row>
    <row r="522" spans="1:15" x14ac:dyDescent="0.4">
      <c r="A522" s="1">
        <f t="shared" si="125"/>
        <v>17</v>
      </c>
      <c r="B522" s="1">
        <f t="shared" si="126"/>
        <v>13</v>
      </c>
      <c r="E522" s="39" t="str" cm="1">
        <f t="array" aca="1" ref="E522" ca="1">IF(INDIRECT(VLOOKUP(B522,B$14:C$44,2,FALSE)&amp;(9*A522+6))="","",
INDIRECT(VLOOKUP(B522,B$14:C$44,2,FALSE)&amp;(9*A522+6)))</f>
        <v/>
      </c>
      <c r="F522" s="39" t="str">
        <f t="shared" ca="1" si="120"/>
        <v/>
      </c>
      <c r="G522" s="48" t="str" cm="1">
        <f t="array" aca="1" ref="G522" ca="1">IF(F522="","",
IF(INDIRECT(VLOOKUP(B522,B$14:C$44,2,FALSE)&amp;(9*A522+8))="","",
INDIRECT(VLOOKUP(B522,B$14:C$44,2,FALSE)&amp;(9*A522+8))))</f>
        <v/>
      </c>
      <c r="H522" s="48" t="str" cm="1">
        <f t="array" aca="1" ref="H522" ca="1">IF(F522="","",
IF(INDIRECT(VLOOKUP(B522,B$14:C$44,2,FALSE)&amp;(9*A522+9))="","",
INDIRECT(VLOOKUP(B522,B$14:C$44,2,FALSE)&amp;(9*A522+9))))</f>
        <v/>
      </c>
      <c r="I522" s="43" t="str" cm="1">
        <f t="array" aca="1" ref="I522" ca="1">IF(F522="","",
IF(INDIRECT(VLOOKUP(B522,B$14:C$44,2,FALSE)&amp;(9*A522+10))="","",
INDIRECT(VLOOKUP(B522,B$14:C$44,2,FALSE)&amp;(9*A522+10))))</f>
        <v/>
      </c>
      <c r="J522" s="43" t="str" cm="1">
        <f t="array" aca="1" ref="J522" ca="1">IF(F522="","",
IF(INDIRECT(VLOOKUP(B522,B$14:C$44,2,FALSE)&amp;(9*A522+11))="","",
INDIRECT(VLOOKUP(B522,B$14:C$44,2,FALSE)&amp;(9*A522+11))))</f>
        <v/>
      </c>
      <c r="K522" s="46" t="str" cm="1">
        <f t="array" aca="1" ref="K522" ca="1">IF(F522="","",
IF(AND(OR(F522="土",F522="日"),J522="●"),"指定",
IF(INDIRECT(VLOOKUP(B522,B$14:C$44,2,FALSE)&amp;(9*A522+12))="","",
INDIRECT(VLOOKUP(B522,B$14:C$44,2,FALSE)&amp;(9*A522+12)))))</f>
        <v/>
      </c>
      <c r="L522" s="42" t="str">
        <f t="shared" ca="1" si="123"/>
        <v/>
      </c>
      <c r="M522" s="60" t="str">
        <f t="shared" ca="1" si="124"/>
        <v/>
      </c>
      <c r="N522" s="1" t="str">
        <f t="shared" ca="1" si="121"/>
        <v/>
      </c>
      <c r="O522" s="1" t="str">
        <f t="shared" ca="1" si="122"/>
        <v/>
      </c>
    </row>
    <row r="523" spans="1:15" x14ac:dyDescent="0.4">
      <c r="A523" s="1">
        <f t="shared" si="125"/>
        <v>17</v>
      </c>
      <c r="B523" s="1">
        <f t="shared" si="126"/>
        <v>14</v>
      </c>
      <c r="E523" s="39" t="str" cm="1">
        <f t="array" aca="1" ref="E523" ca="1">IF(INDIRECT(VLOOKUP(B523,B$14:C$44,2,FALSE)&amp;(9*A523+6))="","",
INDIRECT(VLOOKUP(B523,B$14:C$44,2,FALSE)&amp;(9*A523+6)))</f>
        <v/>
      </c>
      <c r="F523" s="39" t="str">
        <f t="shared" ca="1" si="120"/>
        <v/>
      </c>
      <c r="G523" s="48" t="str" cm="1">
        <f t="array" aca="1" ref="G523" ca="1">IF(F523="","",
IF(INDIRECT(VLOOKUP(B523,B$14:C$44,2,FALSE)&amp;(9*A523+8))="","",
INDIRECT(VLOOKUP(B523,B$14:C$44,2,FALSE)&amp;(9*A523+8))))</f>
        <v/>
      </c>
      <c r="H523" s="48" t="str" cm="1">
        <f t="array" aca="1" ref="H523" ca="1">IF(F523="","",
IF(INDIRECT(VLOOKUP(B523,B$14:C$44,2,FALSE)&amp;(9*A523+9))="","",
INDIRECT(VLOOKUP(B523,B$14:C$44,2,FALSE)&amp;(9*A523+9))))</f>
        <v/>
      </c>
      <c r="I523" s="43" t="str" cm="1">
        <f t="array" aca="1" ref="I523" ca="1">IF(F523="","",
IF(INDIRECT(VLOOKUP(B523,B$14:C$44,2,FALSE)&amp;(9*A523+10))="","",
INDIRECT(VLOOKUP(B523,B$14:C$44,2,FALSE)&amp;(9*A523+10))))</f>
        <v/>
      </c>
      <c r="J523" s="43" t="str" cm="1">
        <f t="array" aca="1" ref="J523" ca="1">IF(F523="","",
IF(INDIRECT(VLOOKUP(B523,B$14:C$44,2,FALSE)&amp;(9*A523+11))="","",
INDIRECT(VLOOKUP(B523,B$14:C$44,2,FALSE)&amp;(9*A523+11))))</f>
        <v/>
      </c>
      <c r="K523" s="46" t="str" cm="1">
        <f t="array" aca="1" ref="K523" ca="1">IF(F523="","",
IF(AND(OR(F523="土",F523="日"),J523="●"),"指定",
IF(INDIRECT(VLOOKUP(B523,B$14:C$44,2,FALSE)&amp;(9*A523+12))="","",
INDIRECT(VLOOKUP(B523,B$14:C$44,2,FALSE)&amp;(9*A523+12)))))</f>
        <v/>
      </c>
      <c r="L523" s="42" t="str">
        <f t="shared" ca="1" si="123"/>
        <v/>
      </c>
      <c r="M523" s="60" t="str">
        <f t="shared" ca="1" si="124"/>
        <v/>
      </c>
      <c r="N523" s="1" t="str">
        <f t="shared" ca="1" si="121"/>
        <v/>
      </c>
      <c r="O523" s="1" t="str">
        <f t="shared" ca="1" si="122"/>
        <v/>
      </c>
    </row>
    <row r="524" spans="1:15" x14ac:dyDescent="0.4">
      <c r="A524" s="1">
        <f t="shared" si="125"/>
        <v>17</v>
      </c>
      <c r="B524" s="1">
        <f t="shared" si="126"/>
        <v>15</v>
      </c>
      <c r="E524" s="39" t="str" cm="1">
        <f t="array" aca="1" ref="E524" ca="1">IF(INDIRECT(VLOOKUP(B524,B$14:C$44,2,FALSE)&amp;(9*A524+6))="","",
INDIRECT(VLOOKUP(B524,B$14:C$44,2,FALSE)&amp;(9*A524+6)))</f>
        <v/>
      </c>
      <c r="F524" s="39" t="str">
        <f t="shared" ca="1" si="120"/>
        <v/>
      </c>
      <c r="G524" s="48" t="str" cm="1">
        <f t="array" aca="1" ref="G524" ca="1">IF(F524="","",
IF(INDIRECT(VLOOKUP(B524,B$14:C$44,2,FALSE)&amp;(9*A524+8))="","",
INDIRECT(VLOOKUP(B524,B$14:C$44,2,FALSE)&amp;(9*A524+8))))</f>
        <v/>
      </c>
      <c r="H524" s="48" t="str" cm="1">
        <f t="array" aca="1" ref="H524" ca="1">IF(F524="","",
IF(INDIRECT(VLOOKUP(B524,B$14:C$44,2,FALSE)&amp;(9*A524+9))="","",
INDIRECT(VLOOKUP(B524,B$14:C$44,2,FALSE)&amp;(9*A524+9))))</f>
        <v/>
      </c>
      <c r="I524" s="43" t="str" cm="1">
        <f t="array" aca="1" ref="I524" ca="1">IF(F524="","",
IF(INDIRECT(VLOOKUP(B524,B$14:C$44,2,FALSE)&amp;(9*A524+10))="","",
INDIRECT(VLOOKUP(B524,B$14:C$44,2,FALSE)&amp;(9*A524+10))))</f>
        <v/>
      </c>
      <c r="J524" s="43" t="str" cm="1">
        <f t="array" aca="1" ref="J524" ca="1">IF(F524="","",
IF(INDIRECT(VLOOKUP(B524,B$14:C$44,2,FALSE)&amp;(9*A524+11))="","",
INDIRECT(VLOOKUP(B524,B$14:C$44,2,FALSE)&amp;(9*A524+11))))</f>
        <v/>
      </c>
      <c r="K524" s="46" t="str" cm="1">
        <f t="array" aca="1" ref="K524" ca="1">IF(F524="","",
IF(AND(OR(F524="土",F524="日"),J524="●"),"指定",
IF(INDIRECT(VLOOKUP(B524,B$14:C$44,2,FALSE)&amp;(9*A524+12))="","",
INDIRECT(VLOOKUP(B524,B$14:C$44,2,FALSE)&amp;(9*A524+12)))))</f>
        <v/>
      </c>
      <c r="L524" s="42" t="str">
        <f t="shared" ca="1" si="123"/>
        <v/>
      </c>
      <c r="M524" s="60" t="str">
        <f t="shared" ca="1" si="124"/>
        <v/>
      </c>
      <c r="N524" s="1" t="str">
        <f t="shared" ca="1" si="121"/>
        <v/>
      </c>
      <c r="O524" s="1" t="str">
        <f t="shared" ca="1" si="122"/>
        <v/>
      </c>
    </row>
    <row r="525" spans="1:15" x14ac:dyDescent="0.4">
      <c r="A525" s="1">
        <f t="shared" si="125"/>
        <v>17</v>
      </c>
      <c r="B525" s="1">
        <f t="shared" si="126"/>
        <v>16</v>
      </c>
      <c r="E525" s="39" t="str" cm="1">
        <f t="array" aca="1" ref="E525" ca="1">IF(INDIRECT(VLOOKUP(B525,B$14:C$44,2,FALSE)&amp;(9*A525+6))="","",
INDIRECT(VLOOKUP(B525,B$14:C$44,2,FALSE)&amp;(9*A525+6)))</f>
        <v/>
      </c>
      <c r="F525" s="39" t="str">
        <f t="shared" ca="1" si="120"/>
        <v/>
      </c>
      <c r="G525" s="48" t="str" cm="1">
        <f t="array" aca="1" ref="G525" ca="1">IF(F525="","",
IF(INDIRECT(VLOOKUP(B525,B$14:C$44,2,FALSE)&amp;(9*A525+8))="","",
INDIRECT(VLOOKUP(B525,B$14:C$44,2,FALSE)&amp;(9*A525+8))))</f>
        <v/>
      </c>
      <c r="H525" s="48" t="str" cm="1">
        <f t="array" aca="1" ref="H525" ca="1">IF(F525="","",
IF(INDIRECT(VLOOKUP(B525,B$14:C$44,2,FALSE)&amp;(9*A525+9))="","",
INDIRECT(VLOOKUP(B525,B$14:C$44,2,FALSE)&amp;(9*A525+9))))</f>
        <v/>
      </c>
      <c r="I525" s="43" t="str" cm="1">
        <f t="array" aca="1" ref="I525" ca="1">IF(F525="","",
IF(INDIRECT(VLOOKUP(B525,B$14:C$44,2,FALSE)&amp;(9*A525+10))="","",
INDIRECT(VLOOKUP(B525,B$14:C$44,2,FALSE)&amp;(9*A525+10))))</f>
        <v/>
      </c>
      <c r="J525" s="43" t="str" cm="1">
        <f t="array" aca="1" ref="J525" ca="1">IF(F525="","",
IF(INDIRECT(VLOOKUP(B525,B$14:C$44,2,FALSE)&amp;(9*A525+11))="","",
INDIRECT(VLOOKUP(B525,B$14:C$44,2,FALSE)&amp;(9*A525+11))))</f>
        <v/>
      </c>
      <c r="K525" s="46" t="str" cm="1">
        <f t="array" aca="1" ref="K525" ca="1">IF(F525="","",
IF(AND(OR(F525="土",F525="日"),J525="●"),"指定",
IF(INDIRECT(VLOOKUP(B525,B$14:C$44,2,FALSE)&amp;(9*A525+12))="","",
INDIRECT(VLOOKUP(B525,B$14:C$44,2,FALSE)&amp;(9*A525+12)))))</f>
        <v/>
      </c>
      <c r="L525" s="42" t="str">
        <f t="shared" ca="1" si="123"/>
        <v/>
      </c>
      <c r="M525" s="60" t="str">
        <f t="shared" ca="1" si="124"/>
        <v/>
      </c>
      <c r="N525" s="1" t="str">
        <f t="shared" ca="1" si="121"/>
        <v/>
      </c>
      <c r="O525" s="1" t="str">
        <f t="shared" ca="1" si="122"/>
        <v/>
      </c>
    </row>
    <row r="526" spans="1:15" x14ac:dyDescent="0.4">
      <c r="A526" s="1">
        <f t="shared" si="125"/>
        <v>17</v>
      </c>
      <c r="B526" s="1">
        <f t="shared" si="126"/>
        <v>17</v>
      </c>
      <c r="E526" s="39" t="str" cm="1">
        <f t="array" aca="1" ref="E526" ca="1">IF(INDIRECT(VLOOKUP(B526,B$14:C$44,2,FALSE)&amp;(9*A526+6))="","",
INDIRECT(VLOOKUP(B526,B$14:C$44,2,FALSE)&amp;(9*A526+6)))</f>
        <v/>
      </c>
      <c r="F526" s="39" t="str">
        <f t="shared" ref="F526:F589" ca="1" si="127">IF(OR(E526="",E526&lt;X$5,AF$5&lt;E526),"",
IF(WEEKDAY(E526,1)=1,"日",
IF(WEEKDAY(E526,1)=2,"月",
IF(WEEKDAY(E526,1)=3,"火",
IF(WEEKDAY(E526,1)=4,"水",
IF(WEEKDAY(E526,1)=5,"木",
IF(WEEKDAY(E526,1)=6,"金","土")))))))</f>
        <v/>
      </c>
      <c r="G526" s="48" t="str" cm="1">
        <f t="array" aca="1" ref="G526" ca="1">IF(F526="","",
IF(INDIRECT(VLOOKUP(B526,B$14:C$44,2,FALSE)&amp;(9*A526+8))="","",
INDIRECT(VLOOKUP(B526,B$14:C$44,2,FALSE)&amp;(9*A526+8))))</f>
        <v/>
      </c>
      <c r="H526" s="48" t="str" cm="1">
        <f t="array" aca="1" ref="H526" ca="1">IF(F526="","",
IF(INDIRECT(VLOOKUP(B526,B$14:C$44,2,FALSE)&amp;(9*A526+9))="","",
INDIRECT(VLOOKUP(B526,B$14:C$44,2,FALSE)&amp;(9*A526+9))))</f>
        <v/>
      </c>
      <c r="I526" s="43" t="str" cm="1">
        <f t="array" aca="1" ref="I526" ca="1">IF(F526="","",
IF(INDIRECT(VLOOKUP(B526,B$14:C$44,2,FALSE)&amp;(9*A526+10))="","",
INDIRECT(VLOOKUP(B526,B$14:C$44,2,FALSE)&amp;(9*A526+10))))</f>
        <v/>
      </c>
      <c r="J526" s="43" t="str" cm="1">
        <f t="array" aca="1" ref="J526" ca="1">IF(F526="","",
IF(INDIRECT(VLOOKUP(B526,B$14:C$44,2,FALSE)&amp;(9*A526+11))="","",
INDIRECT(VLOOKUP(B526,B$14:C$44,2,FALSE)&amp;(9*A526+11))))</f>
        <v/>
      </c>
      <c r="K526" s="46" t="str" cm="1">
        <f t="array" aca="1" ref="K526" ca="1">IF(F526="","",
IF(AND(OR(F526="土",F526="日"),J526="●"),"指定",
IF(INDIRECT(VLOOKUP(B526,B$14:C$44,2,FALSE)&amp;(9*A526+12))="","",
INDIRECT(VLOOKUP(B526,B$14:C$44,2,FALSE)&amp;(9*A526+12)))))</f>
        <v/>
      </c>
      <c r="L526" s="42" t="str">
        <f t="shared" ca="1" si="123"/>
        <v/>
      </c>
      <c r="M526" s="60" t="str">
        <f t="shared" ca="1" si="124"/>
        <v/>
      </c>
      <c r="N526" s="1" t="str">
        <f t="shared" ref="N526:N589" ca="1" si="128">IF(OR(E526="",F526=""),"",
YEAR(E526))</f>
        <v/>
      </c>
      <c r="O526" s="1" t="str">
        <f t="shared" ref="O526:O589" ca="1" si="129">IF(OR(E526="",F526=""),"",
MONTH(E526))</f>
        <v/>
      </c>
    </row>
    <row r="527" spans="1:15" x14ac:dyDescent="0.4">
      <c r="A527" s="1">
        <f t="shared" si="125"/>
        <v>17</v>
      </c>
      <c r="B527" s="1">
        <f t="shared" si="126"/>
        <v>18</v>
      </c>
      <c r="E527" s="39" t="str" cm="1">
        <f t="array" aca="1" ref="E527" ca="1">IF(INDIRECT(VLOOKUP(B527,B$14:C$44,2,FALSE)&amp;(9*A527+6))="","",
INDIRECT(VLOOKUP(B527,B$14:C$44,2,FALSE)&amp;(9*A527+6)))</f>
        <v/>
      </c>
      <c r="F527" s="39" t="str">
        <f t="shared" ca="1" si="127"/>
        <v/>
      </c>
      <c r="G527" s="48" t="str" cm="1">
        <f t="array" aca="1" ref="G527" ca="1">IF(F527="","",
IF(INDIRECT(VLOOKUP(B527,B$14:C$44,2,FALSE)&amp;(9*A527+8))="","",
INDIRECT(VLOOKUP(B527,B$14:C$44,2,FALSE)&amp;(9*A527+8))))</f>
        <v/>
      </c>
      <c r="H527" s="48" t="str" cm="1">
        <f t="array" aca="1" ref="H527" ca="1">IF(F527="","",
IF(INDIRECT(VLOOKUP(B527,B$14:C$44,2,FALSE)&amp;(9*A527+9))="","",
INDIRECT(VLOOKUP(B527,B$14:C$44,2,FALSE)&amp;(9*A527+9))))</f>
        <v/>
      </c>
      <c r="I527" s="43" t="str" cm="1">
        <f t="array" aca="1" ref="I527" ca="1">IF(F527="","",
IF(INDIRECT(VLOOKUP(B527,B$14:C$44,2,FALSE)&amp;(9*A527+10))="","",
INDIRECT(VLOOKUP(B527,B$14:C$44,2,FALSE)&amp;(9*A527+10))))</f>
        <v/>
      </c>
      <c r="J527" s="43" t="str" cm="1">
        <f t="array" aca="1" ref="J527" ca="1">IF(F527="","",
IF(INDIRECT(VLOOKUP(B527,B$14:C$44,2,FALSE)&amp;(9*A527+11))="","",
INDIRECT(VLOOKUP(B527,B$14:C$44,2,FALSE)&amp;(9*A527+11))))</f>
        <v/>
      </c>
      <c r="K527" s="46" t="str" cm="1">
        <f t="array" aca="1" ref="K527" ca="1">IF(F527="","",
IF(AND(OR(F527="土",F527="日"),J527="●"),"指定",
IF(INDIRECT(VLOOKUP(B527,B$14:C$44,2,FALSE)&amp;(9*A527+12))="","",
INDIRECT(VLOOKUP(B527,B$14:C$44,2,FALSE)&amp;(9*A527+12)))))</f>
        <v/>
      </c>
      <c r="L527" s="42" t="str">
        <f t="shared" ref="L527:L590" ca="1" si="130">IF(F527="","",
IF(I527="準","準備",
IF(I527="夏","夏休",
IF(I527="年","年末年始休",
IF(I527="製","工場製作",
IF(I527="片","片付",
IF(I527="事","事故",
IF(I527="災","災害",
IF(I527="他","その他",
IF(AND(F527&lt;&gt;"土",F527&lt;&gt;"日",J527="●",K527="振替"),"振替",
IF(AND(OR(F527="土",F527="日"),J527="●",K527="指定"),"閉所",
IF(AND(OR(F527="土",F527="日"),J527="",K527="事前"),"事前",
IF(AND(F527&lt;&gt;"土",F527&lt;&gt;"日",J527="●",K527=""),"閉所","")))))))))))))</f>
        <v/>
      </c>
      <c r="M527" s="60" t="str">
        <f t="shared" ref="M527:M590" ca="1" si="131">IFERROR(IF(VLOOKUP(E527,BJ:BL,3,FALSE)="〇","適",""),"")</f>
        <v/>
      </c>
      <c r="N527" s="1" t="str">
        <f t="shared" ca="1" si="128"/>
        <v/>
      </c>
      <c r="O527" s="1" t="str">
        <f t="shared" ca="1" si="129"/>
        <v/>
      </c>
    </row>
    <row r="528" spans="1:15" x14ac:dyDescent="0.4">
      <c r="A528" s="1">
        <f t="shared" ref="A528:A591" si="132">IF(B528=1,A527+1,A527)</f>
        <v>17</v>
      </c>
      <c r="B528" s="1">
        <f t="shared" ref="B528:B591" si="133">IF(B527=31,1,B527+1)</f>
        <v>19</v>
      </c>
      <c r="E528" s="39" t="str" cm="1">
        <f t="array" aca="1" ref="E528" ca="1">IF(INDIRECT(VLOOKUP(B528,B$14:C$44,2,FALSE)&amp;(9*A528+6))="","",
INDIRECT(VLOOKUP(B528,B$14:C$44,2,FALSE)&amp;(9*A528+6)))</f>
        <v/>
      </c>
      <c r="F528" s="39" t="str">
        <f t="shared" ca="1" si="127"/>
        <v/>
      </c>
      <c r="G528" s="48" t="str" cm="1">
        <f t="array" aca="1" ref="G528" ca="1">IF(F528="","",
IF(INDIRECT(VLOOKUP(B528,B$14:C$44,2,FALSE)&amp;(9*A528+8))="","",
INDIRECT(VLOOKUP(B528,B$14:C$44,2,FALSE)&amp;(9*A528+8))))</f>
        <v/>
      </c>
      <c r="H528" s="48" t="str" cm="1">
        <f t="array" aca="1" ref="H528" ca="1">IF(F528="","",
IF(INDIRECT(VLOOKUP(B528,B$14:C$44,2,FALSE)&amp;(9*A528+9))="","",
INDIRECT(VLOOKUP(B528,B$14:C$44,2,FALSE)&amp;(9*A528+9))))</f>
        <v/>
      </c>
      <c r="I528" s="43" t="str" cm="1">
        <f t="array" aca="1" ref="I528" ca="1">IF(F528="","",
IF(INDIRECT(VLOOKUP(B528,B$14:C$44,2,FALSE)&amp;(9*A528+10))="","",
INDIRECT(VLOOKUP(B528,B$14:C$44,2,FALSE)&amp;(9*A528+10))))</f>
        <v/>
      </c>
      <c r="J528" s="43" t="str" cm="1">
        <f t="array" aca="1" ref="J528" ca="1">IF(F528="","",
IF(INDIRECT(VLOOKUP(B528,B$14:C$44,2,FALSE)&amp;(9*A528+11))="","",
INDIRECT(VLOOKUP(B528,B$14:C$44,2,FALSE)&amp;(9*A528+11))))</f>
        <v/>
      </c>
      <c r="K528" s="46" t="str" cm="1">
        <f t="array" aca="1" ref="K528" ca="1">IF(F528="","",
IF(AND(OR(F528="土",F528="日"),J528="●"),"指定",
IF(INDIRECT(VLOOKUP(B528,B$14:C$44,2,FALSE)&amp;(9*A528+12))="","",
INDIRECT(VLOOKUP(B528,B$14:C$44,2,FALSE)&amp;(9*A528+12)))))</f>
        <v/>
      </c>
      <c r="L528" s="42" t="str">
        <f t="shared" ca="1" si="130"/>
        <v/>
      </c>
      <c r="M528" s="60" t="str">
        <f t="shared" ca="1" si="131"/>
        <v/>
      </c>
      <c r="N528" s="1" t="str">
        <f t="shared" ca="1" si="128"/>
        <v/>
      </c>
      <c r="O528" s="1" t="str">
        <f t="shared" ca="1" si="129"/>
        <v/>
      </c>
    </row>
    <row r="529" spans="1:15" x14ac:dyDescent="0.4">
      <c r="A529" s="1">
        <f t="shared" si="132"/>
        <v>17</v>
      </c>
      <c r="B529" s="1">
        <f t="shared" si="133"/>
        <v>20</v>
      </c>
      <c r="E529" s="39" t="str" cm="1">
        <f t="array" aca="1" ref="E529" ca="1">IF(INDIRECT(VLOOKUP(B529,B$14:C$44,2,FALSE)&amp;(9*A529+6))="","",
INDIRECT(VLOOKUP(B529,B$14:C$44,2,FALSE)&amp;(9*A529+6)))</f>
        <v/>
      </c>
      <c r="F529" s="39" t="str">
        <f t="shared" ca="1" si="127"/>
        <v/>
      </c>
      <c r="G529" s="48" t="str" cm="1">
        <f t="array" aca="1" ref="G529" ca="1">IF(F529="","",
IF(INDIRECT(VLOOKUP(B529,B$14:C$44,2,FALSE)&amp;(9*A529+8))="","",
INDIRECT(VLOOKUP(B529,B$14:C$44,2,FALSE)&amp;(9*A529+8))))</f>
        <v/>
      </c>
      <c r="H529" s="48" t="str" cm="1">
        <f t="array" aca="1" ref="H529" ca="1">IF(F529="","",
IF(INDIRECT(VLOOKUP(B529,B$14:C$44,2,FALSE)&amp;(9*A529+9))="","",
INDIRECT(VLOOKUP(B529,B$14:C$44,2,FALSE)&amp;(9*A529+9))))</f>
        <v/>
      </c>
      <c r="I529" s="43" t="str" cm="1">
        <f t="array" aca="1" ref="I529" ca="1">IF(F529="","",
IF(INDIRECT(VLOOKUP(B529,B$14:C$44,2,FALSE)&amp;(9*A529+10))="","",
INDIRECT(VLOOKUP(B529,B$14:C$44,2,FALSE)&amp;(9*A529+10))))</f>
        <v/>
      </c>
      <c r="J529" s="43" t="str" cm="1">
        <f t="array" aca="1" ref="J529" ca="1">IF(F529="","",
IF(INDIRECT(VLOOKUP(B529,B$14:C$44,2,FALSE)&amp;(9*A529+11))="","",
INDIRECT(VLOOKUP(B529,B$14:C$44,2,FALSE)&amp;(9*A529+11))))</f>
        <v/>
      </c>
      <c r="K529" s="46" t="str" cm="1">
        <f t="array" aca="1" ref="K529" ca="1">IF(F529="","",
IF(AND(OR(F529="土",F529="日"),J529="●"),"指定",
IF(INDIRECT(VLOOKUP(B529,B$14:C$44,2,FALSE)&amp;(9*A529+12))="","",
INDIRECT(VLOOKUP(B529,B$14:C$44,2,FALSE)&amp;(9*A529+12)))))</f>
        <v/>
      </c>
      <c r="L529" s="42" t="str">
        <f t="shared" ca="1" si="130"/>
        <v/>
      </c>
      <c r="M529" s="60" t="str">
        <f t="shared" ca="1" si="131"/>
        <v/>
      </c>
      <c r="N529" s="1" t="str">
        <f t="shared" ca="1" si="128"/>
        <v/>
      </c>
      <c r="O529" s="1" t="str">
        <f t="shared" ca="1" si="129"/>
        <v/>
      </c>
    </row>
    <row r="530" spans="1:15" x14ac:dyDescent="0.4">
      <c r="A530" s="1">
        <f t="shared" si="132"/>
        <v>17</v>
      </c>
      <c r="B530" s="1">
        <f t="shared" si="133"/>
        <v>21</v>
      </c>
      <c r="E530" s="39" t="str" cm="1">
        <f t="array" aca="1" ref="E530" ca="1">IF(INDIRECT(VLOOKUP(B530,B$14:C$44,2,FALSE)&amp;(9*A530+6))="","",
INDIRECT(VLOOKUP(B530,B$14:C$44,2,FALSE)&amp;(9*A530+6)))</f>
        <v/>
      </c>
      <c r="F530" s="39" t="str">
        <f t="shared" ca="1" si="127"/>
        <v/>
      </c>
      <c r="G530" s="48" t="str" cm="1">
        <f t="array" aca="1" ref="G530" ca="1">IF(F530="","",
IF(INDIRECT(VLOOKUP(B530,B$14:C$44,2,FALSE)&amp;(9*A530+8))="","",
INDIRECT(VLOOKUP(B530,B$14:C$44,2,FALSE)&amp;(9*A530+8))))</f>
        <v/>
      </c>
      <c r="H530" s="48" t="str" cm="1">
        <f t="array" aca="1" ref="H530" ca="1">IF(F530="","",
IF(INDIRECT(VLOOKUP(B530,B$14:C$44,2,FALSE)&amp;(9*A530+9))="","",
INDIRECT(VLOOKUP(B530,B$14:C$44,2,FALSE)&amp;(9*A530+9))))</f>
        <v/>
      </c>
      <c r="I530" s="43" t="str" cm="1">
        <f t="array" aca="1" ref="I530" ca="1">IF(F530="","",
IF(INDIRECT(VLOOKUP(B530,B$14:C$44,2,FALSE)&amp;(9*A530+10))="","",
INDIRECT(VLOOKUP(B530,B$14:C$44,2,FALSE)&amp;(9*A530+10))))</f>
        <v/>
      </c>
      <c r="J530" s="43" t="str" cm="1">
        <f t="array" aca="1" ref="J530" ca="1">IF(F530="","",
IF(INDIRECT(VLOOKUP(B530,B$14:C$44,2,FALSE)&amp;(9*A530+11))="","",
INDIRECT(VLOOKUP(B530,B$14:C$44,2,FALSE)&amp;(9*A530+11))))</f>
        <v/>
      </c>
      <c r="K530" s="46" t="str" cm="1">
        <f t="array" aca="1" ref="K530" ca="1">IF(F530="","",
IF(AND(OR(F530="土",F530="日"),J530="●"),"指定",
IF(INDIRECT(VLOOKUP(B530,B$14:C$44,2,FALSE)&amp;(9*A530+12))="","",
INDIRECT(VLOOKUP(B530,B$14:C$44,2,FALSE)&amp;(9*A530+12)))))</f>
        <v/>
      </c>
      <c r="L530" s="42" t="str">
        <f t="shared" ca="1" si="130"/>
        <v/>
      </c>
      <c r="M530" s="60" t="str">
        <f t="shared" ca="1" si="131"/>
        <v/>
      </c>
      <c r="N530" s="1" t="str">
        <f t="shared" ca="1" si="128"/>
        <v/>
      </c>
      <c r="O530" s="1" t="str">
        <f t="shared" ca="1" si="129"/>
        <v/>
      </c>
    </row>
    <row r="531" spans="1:15" x14ac:dyDescent="0.4">
      <c r="A531" s="1">
        <f t="shared" si="132"/>
        <v>17</v>
      </c>
      <c r="B531" s="1">
        <f t="shared" si="133"/>
        <v>22</v>
      </c>
      <c r="E531" s="39" t="str" cm="1">
        <f t="array" aca="1" ref="E531" ca="1">IF(INDIRECT(VLOOKUP(B531,B$14:C$44,2,FALSE)&amp;(9*A531+6))="","",
INDIRECT(VLOOKUP(B531,B$14:C$44,2,FALSE)&amp;(9*A531+6)))</f>
        <v/>
      </c>
      <c r="F531" s="39" t="str">
        <f t="shared" ca="1" si="127"/>
        <v/>
      </c>
      <c r="G531" s="48" t="str" cm="1">
        <f t="array" aca="1" ref="G531" ca="1">IF(F531="","",
IF(INDIRECT(VLOOKUP(B531,B$14:C$44,2,FALSE)&amp;(9*A531+8))="","",
INDIRECT(VLOOKUP(B531,B$14:C$44,2,FALSE)&amp;(9*A531+8))))</f>
        <v/>
      </c>
      <c r="H531" s="48" t="str" cm="1">
        <f t="array" aca="1" ref="H531" ca="1">IF(F531="","",
IF(INDIRECT(VLOOKUP(B531,B$14:C$44,2,FALSE)&amp;(9*A531+9))="","",
INDIRECT(VLOOKUP(B531,B$14:C$44,2,FALSE)&amp;(9*A531+9))))</f>
        <v/>
      </c>
      <c r="I531" s="43" t="str" cm="1">
        <f t="array" aca="1" ref="I531" ca="1">IF(F531="","",
IF(INDIRECT(VLOOKUP(B531,B$14:C$44,2,FALSE)&amp;(9*A531+10))="","",
INDIRECT(VLOOKUP(B531,B$14:C$44,2,FALSE)&amp;(9*A531+10))))</f>
        <v/>
      </c>
      <c r="J531" s="43" t="str" cm="1">
        <f t="array" aca="1" ref="J531" ca="1">IF(F531="","",
IF(INDIRECT(VLOOKUP(B531,B$14:C$44,2,FALSE)&amp;(9*A531+11))="","",
INDIRECT(VLOOKUP(B531,B$14:C$44,2,FALSE)&amp;(9*A531+11))))</f>
        <v/>
      </c>
      <c r="K531" s="46" t="str" cm="1">
        <f t="array" aca="1" ref="K531" ca="1">IF(F531="","",
IF(AND(OR(F531="土",F531="日"),J531="●"),"指定",
IF(INDIRECT(VLOOKUP(B531,B$14:C$44,2,FALSE)&amp;(9*A531+12))="","",
INDIRECT(VLOOKUP(B531,B$14:C$44,2,FALSE)&amp;(9*A531+12)))))</f>
        <v/>
      </c>
      <c r="L531" s="42" t="str">
        <f t="shared" ca="1" si="130"/>
        <v/>
      </c>
      <c r="M531" s="60" t="str">
        <f t="shared" ca="1" si="131"/>
        <v/>
      </c>
      <c r="N531" s="1" t="str">
        <f t="shared" ca="1" si="128"/>
        <v/>
      </c>
      <c r="O531" s="1" t="str">
        <f t="shared" ca="1" si="129"/>
        <v/>
      </c>
    </row>
    <row r="532" spans="1:15" x14ac:dyDescent="0.4">
      <c r="A532" s="1">
        <f t="shared" si="132"/>
        <v>17</v>
      </c>
      <c r="B532" s="1">
        <f t="shared" si="133"/>
        <v>23</v>
      </c>
      <c r="E532" s="39" t="str" cm="1">
        <f t="array" aca="1" ref="E532" ca="1">IF(INDIRECT(VLOOKUP(B532,B$14:C$44,2,FALSE)&amp;(9*A532+6))="","",
INDIRECT(VLOOKUP(B532,B$14:C$44,2,FALSE)&amp;(9*A532+6)))</f>
        <v/>
      </c>
      <c r="F532" s="39" t="str">
        <f t="shared" ca="1" si="127"/>
        <v/>
      </c>
      <c r="G532" s="48" t="str" cm="1">
        <f t="array" aca="1" ref="G532" ca="1">IF(F532="","",
IF(INDIRECT(VLOOKUP(B532,B$14:C$44,2,FALSE)&amp;(9*A532+8))="","",
INDIRECT(VLOOKUP(B532,B$14:C$44,2,FALSE)&amp;(9*A532+8))))</f>
        <v/>
      </c>
      <c r="H532" s="48" t="str" cm="1">
        <f t="array" aca="1" ref="H532" ca="1">IF(F532="","",
IF(INDIRECT(VLOOKUP(B532,B$14:C$44,2,FALSE)&amp;(9*A532+9))="","",
INDIRECT(VLOOKUP(B532,B$14:C$44,2,FALSE)&amp;(9*A532+9))))</f>
        <v/>
      </c>
      <c r="I532" s="43" t="str" cm="1">
        <f t="array" aca="1" ref="I532" ca="1">IF(F532="","",
IF(INDIRECT(VLOOKUP(B532,B$14:C$44,2,FALSE)&amp;(9*A532+10))="","",
INDIRECT(VLOOKUP(B532,B$14:C$44,2,FALSE)&amp;(9*A532+10))))</f>
        <v/>
      </c>
      <c r="J532" s="43" t="str" cm="1">
        <f t="array" aca="1" ref="J532" ca="1">IF(F532="","",
IF(INDIRECT(VLOOKUP(B532,B$14:C$44,2,FALSE)&amp;(9*A532+11))="","",
INDIRECT(VLOOKUP(B532,B$14:C$44,2,FALSE)&amp;(9*A532+11))))</f>
        <v/>
      </c>
      <c r="K532" s="46" t="str" cm="1">
        <f t="array" aca="1" ref="K532" ca="1">IF(F532="","",
IF(AND(OR(F532="土",F532="日"),J532="●"),"指定",
IF(INDIRECT(VLOOKUP(B532,B$14:C$44,2,FALSE)&amp;(9*A532+12))="","",
INDIRECT(VLOOKUP(B532,B$14:C$44,2,FALSE)&amp;(9*A532+12)))))</f>
        <v/>
      </c>
      <c r="L532" s="42" t="str">
        <f t="shared" ca="1" si="130"/>
        <v/>
      </c>
      <c r="M532" s="60" t="str">
        <f t="shared" ca="1" si="131"/>
        <v/>
      </c>
      <c r="N532" s="1" t="str">
        <f t="shared" ca="1" si="128"/>
        <v/>
      </c>
      <c r="O532" s="1" t="str">
        <f t="shared" ca="1" si="129"/>
        <v/>
      </c>
    </row>
    <row r="533" spans="1:15" x14ac:dyDescent="0.4">
      <c r="A533" s="1">
        <f t="shared" si="132"/>
        <v>17</v>
      </c>
      <c r="B533" s="1">
        <f t="shared" si="133"/>
        <v>24</v>
      </c>
      <c r="E533" s="39" t="str" cm="1">
        <f t="array" aca="1" ref="E533" ca="1">IF(INDIRECT(VLOOKUP(B533,B$14:C$44,2,FALSE)&amp;(9*A533+6))="","",
INDIRECT(VLOOKUP(B533,B$14:C$44,2,FALSE)&amp;(9*A533+6)))</f>
        <v/>
      </c>
      <c r="F533" s="39" t="str">
        <f t="shared" ca="1" si="127"/>
        <v/>
      </c>
      <c r="G533" s="48" t="str" cm="1">
        <f t="array" aca="1" ref="G533" ca="1">IF(F533="","",
IF(INDIRECT(VLOOKUP(B533,B$14:C$44,2,FALSE)&amp;(9*A533+8))="","",
INDIRECT(VLOOKUP(B533,B$14:C$44,2,FALSE)&amp;(9*A533+8))))</f>
        <v/>
      </c>
      <c r="H533" s="48" t="str" cm="1">
        <f t="array" aca="1" ref="H533" ca="1">IF(F533="","",
IF(INDIRECT(VLOOKUP(B533,B$14:C$44,2,FALSE)&amp;(9*A533+9))="","",
INDIRECT(VLOOKUP(B533,B$14:C$44,2,FALSE)&amp;(9*A533+9))))</f>
        <v/>
      </c>
      <c r="I533" s="43" t="str" cm="1">
        <f t="array" aca="1" ref="I533" ca="1">IF(F533="","",
IF(INDIRECT(VLOOKUP(B533,B$14:C$44,2,FALSE)&amp;(9*A533+10))="","",
INDIRECT(VLOOKUP(B533,B$14:C$44,2,FALSE)&amp;(9*A533+10))))</f>
        <v/>
      </c>
      <c r="J533" s="43" t="str" cm="1">
        <f t="array" aca="1" ref="J533" ca="1">IF(F533="","",
IF(INDIRECT(VLOOKUP(B533,B$14:C$44,2,FALSE)&amp;(9*A533+11))="","",
INDIRECT(VLOOKUP(B533,B$14:C$44,2,FALSE)&amp;(9*A533+11))))</f>
        <v/>
      </c>
      <c r="K533" s="46" t="str" cm="1">
        <f t="array" aca="1" ref="K533" ca="1">IF(F533="","",
IF(AND(OR(F533="土",F533="日"),J533="●"),"指定",
IF(INDIRECT(VLOOKUP(B533,B$14:C$44,2,FALSE)&amp;(9*A533+12))="","",
INDIRECT(VLOOKUP(B533,B$14:C$44,2,FALSE)&amp;(9*A533+12)))))</f>
        <v/>
      </c>
      <c r="L533" s="42" t="str">
        <f t="shared" ca="1" si="130"/>
        <v/>
      </c>
      <c r="M533" s="60" t="str">
        <f t="shared" ca="1" si="131"/>
        <v/>
      </c>
      <c r="N533" s="1" t="str">
        <f t="shared" ca="1" si="128"/>
        <v/>
      </c>
      <c r="O533" s="1" t="str">
        <f t="shared" ca="1" si="129"/>
        <v/>
      </c>
    </row>
    <row r="534" spans="1:15" x14ac:dyDescent="0.4">
      <c r="A534" s="1">
        <f t="shared" si="132"/>
        <v>17</v>
      </c>
      <c r="B534" s="1">
        <f t="shared" si="133"/>
        <v>25</v>
      </c>
      <c r="E534" s="39" t="str" cm="1">
        <f t="array" aca="1" ref="E534" ca="1">IF(INDIRECT(VLOOKUP(B534,B$14:C$44,2,FALSE)&amp;(9*A534+6))="","",
INDIRECT(VLOOKUP(B534,B$14:C$44,2,FALSE)&amp;(9*A534+6)))</f>
        <v/>
      </c>
      <c r="F534" s="39" t="str">
        <f t="shared" ca="1" si="127"/>
        <v/>
      </c>
      <c r="G534" s="48" t="str" cm="1">
        <f t="array" aca="1" ref="G534" ca="1">IF(F534="","",
IF(INDIRECT(VLOOKUP(B534,B$14:C$44,2,FALSE)&amp;(9*A534+8))="","",
INDIRECT(VLOOKUP(B534,B$14:C$44,2,FALSE)&amp;(9*A534+8))))</f>
        <v/>
      </c>
      <c r="H534" s="48" t="str" cm="1">
        <f t="array" aca="1" ref="H534" ca="1">IF(F534="","",
IF(INDIRECT(VLOOKUP(B534,B$14:C$44,2,FALSE)&amp;(9*A534+9))="","",
INDIRECT(VLOOKUP(B534,B$14:C$44,2,FALSE)&amp;(9*A534+9))))</f>
        <v/>
      </c>
      <c r="I534" s="43" t="str" cm="1">
        <f t="array" aca="1" ref="I534" ca="1">IF(F534="","",
IF(INDIRECT(VLOOKUP(B534,B$14:C$44,2,FALSE)&amp;(9*A534+10))="","",
INDIRECT(VLOOKUP(B534,B$14:C$44,2,FALSE)&amp;(9*A534+10))))</f>
        <v/>
      </c>
      <c r="J534" s="43" t="str" cm="1">
        <f t="array" aca="1" ref="J534" ca="1">IF(F534="","",
IF(INDIRECT(VLOOKUP(B534,B$14:C$44,2,FALSE)&amp;(9*A534+11))="","",
INDIRECT(VLOOKUP(B534,B$14:C$44,2,FALSE)&amp;(9*A534+11))))</f>
        <v/>
      </c>
      <c r="K534" s="46" t="str" cm="1">
        <f t="array" aca="1" ref="K534" ca="1">IF(F534="","",
IF(AND(OR(F534="土",F534="日"),J534="●"),"指定",
IF(INDIRECT(VLOOKUP(B534,B$14:C$44,2,FALSE)&amp;(9*A534+12))="","",
INDIRECT(VLOOKUP(B534,B$14:C$44,2,FALSE)&amp;(9*A534+12)))))</f>
        <v/>
      </c>
      <c r="L534" s="42" t="str">
        <f t="shared" ca="1" si="130"/>
        <v/>
      </c>
      <c r="M534" s="60" t="str">
        <f t="shared" ca="1" si="131"/>
        <v/>
      </c>
      <c r="N534" s="1" t="str">
        <f t="shared" ca="1" si="128"/>
        <v/>
      </c>
      <c r="O534" s="1" t="str">
        <f t="shared" ca="1" si="129"/>
        <v/>
      </c>
    </row>
    <row r="535" spans="1:15" x14ac:dyDescent="0.4">
      <c r="A535" s="1">
        <f t="shared" si="132"/>
        <v>17</v>
      </c>
      <c r="B535" s="1">
        <f t="shared" si="133"/>
        <v>26</v>
      </c>
      <c r="E535" s="39" t="str" cm="1">
        <f t="array" aca="1" ref="E535" ca="1">IF(INDIRECT(VLOOKUP(B535,B$14:C$44,2,FALSE)&amp;(9*A535+6))="","",
INDIRECT(VLOOKUP(B535,B$14:C$44,2,FALSE)&amp;(9*A535+6)))</f>
        <v/>
      </c>
      <c r="F535" s="39" t="str">
        <f t="shared" ca="1" si="127"/>
        <v/>
      </c>
      <c r="G535" s="48" t="str" cm="1">
        <f t="array" aca="1" ref="G535" ca="1">IF(F535="","",
IF(INDIRECT(VLOOKUP(B535,B$14:C$44,2,FALSE)&amp;(9*A535+8))="","",
INDIRECT(VLOOKUP(B535,B$14:C$44,2,FALSE)&amp;(9*A535+8))))</f>
        <v/>
      </c>
      <c r="H535" s="48" t="str" cm="1">
        <f t="array" aca="1" ref="H535" ca="1">IF(F535="","",
IF(INDIRECT(VLOOKUP(B535,B$14:C$44,2,FALSE)&amp;(9*A535+9))="","",
INDIRECT(VLOOKUP(B535,B$14:C$44,2,FALSE)&amp;(9*A535+9))))</f>
        <v/>
      </c>
      <c r="I535" s="43" t="str" cm="1">
        <f t="array" aca="1" ref="I535" ca="1">IF(F535="","",
IF(INDIRECT(VLOOKUP(B535,B$14:C$44,2,FALSE)&amp;(9*A535+10))="","",
INDIRECT(VLOOKUP(B535,B$14:C$44,2,FALSE)&amp;(9*A535+10))))</f>
        <v/>
      </c>
      <c r="J535" s="43" t="str" cm="1">
        <f t="array" aca="1" ref="J535" ca="1">IF(F535="","",
IF(INDIRECT(VLOOKUP(B535,B$14:C$44,2,FALSE)&amp;(9*A535+11))="","",
INDIRECT(VLOOKUP(B535,B$14:C$44,2,FALSE)&amp;(9*A535+11))))</f>
        <v/>
      </c>
      <c r="K535" s="46" t="str" cm="1">
        <f t="array" aca="1" ref="K535" ca="1">IF(F535="","",
IF(AND(OR(F535="土",F535="日"),J535="●"),"指定",
IF(INDIRECT(VLOOKUP(B535,B$14:C$44,2,FALSE)&amp;(9*A535+12))="","",
INDIRECT(VLOOKUP(B535,B$14:C$44,2,FALSE)&amp;(9*A535+12)))))</f>
        <v/>
      </c>
      <c r="L535" s="42" t="str">
        <f t="shared" ca="1" si="130"/>
        <v/>
      </c>
      <c r="M535" s="60" t="str">
        <f t="shared" ca="1" si="131"/>
        <v/>
      </c>
      <c r="N535" s="1" t="str">
        <f t="shared" ca="1" si="128"/>
        <v/>
      </c>
      <c r="O535" s="1" t="str">
        <f t="shared" ca="1" si="129"/>
        <v/>
      </c>
    </row>
    <row r="536" spans="1:15" x14ac:dyDescent="0.4">
      <c r="A536" s="1">
        <f t="shared" si="132"/>
        <v>17</v>
      </c>
      <c r="B536" s="1">
        <f t="shared" si="133"/>
        <v>27</v>
      </c>
      <c r="E536" s="39" t="str" cm="1">
        <f t="array" aca="1" ref="E536" ca="1">IF(INDIRECT(VLOOKUP(B536,B$14:C$44,2,FALSE)&amp;(9*A536+6))="","",
INDIRECT(VLOOKUP(B536,B$14:C$44,2,FALSE)&amp;(9*A536+6)))</f>
        <v/>
      </c>
      <c r="F536" s="39" t="str">
        <f t="shared" ca="1" si="127"/>
        <v/>
      </c>
      <c r="G536" s="48" t="str" cm="1">
        <f t="array" aca="1" ref="G536" ca="1">IF(F536="","",
IF(INDIRECT(VLOOKUP(B536,B$14:C$44,2,FALSE)&amp;(9*A536+8))="","",
INDIRECT(VLOOKUP(B536,B$14:C$44,2,FALSE)&amp;(9*A536+8))))</f>
        <v/>
      </c>
      <c r="H536" s="48" t="str" cm="1">
        <f t="array" aca="1" ref="H536" ca="1">IF(F536="","",
IF(INDIRECT(VLOOKUP(B536,B$14:C$44,2,FALSE)&amp;(9*A536+9))="","",
INDIRECT(VLOOKUP(B536,B$14:C$44,2,FALSE)&amp;(9*A536+9))))</f>
        <v/>
      </c>
      <c r="I536" s="43" t="str" cm="1">
        <f t="array" aca="1" ref="I536" ca="1">IF(F536="","",
IF(INDIRECT(VLOOKUP(B536,B$14:C$44,2,FALSE)&amp;(9*A536+10))="","",
INDIRECT(VLOOKUP(B536,B$14:C$44,2,FALSE)&amp;(9*A536+10))))</f>
        <v/>
      </c>
      <c r="J536" s="43" t="str" cm="1">
        <f t="array" aca="1" ref="J536" ca="1">IF(F536="","",
IF(INDIRECT(VLOOKUP(B536,B$14:C$44,2,FALSE)&amp;(9*A536+11))="","",
INDIRECT(VLOOKUP(B536,B$14:C$44,2,FALSE)&amp;(9*A536+11))))</f>
        <v/>
      </c>
      <c r="K536" s="46" t="str" cm="1">
        <f t="array" aca="1" ref="K536" ca="1">IF(F536="","",
IF(AND(OR(F536="土",F536="日"),J536="●"),"指定",
IF(INDIRECT(VLOOKUP(B536,B$14:C$44,2,FALSE)&amp;(9*A536+12))="","",
INDIRECT(VLOOKUP(B536,B$14:C$44,2,FALSE)&amp;(9*A536+12)))))</f>
        <v/>
      </c>
      <c r="L536" s="42" t="str">
        <f t="shared" ca="1" si="130"/>
        <v/>
      </c>
      <c r="M536" s="60" t="str">
        <f t="shared" ca="1" si="131"/>
        <v/>
      </c>
      <c r="N536" s="1" t="str">
        <f t="shared" ca="1" si="128"/>
        <v/>
      </c>
      <c r="O536" s="1" t="str">
        <f t="shared" ca="1" si="129"/>
        <v/>
      </c>
    </row>
    <row r="537" spans="1:15" x14ac:dyDescent="0.4">
      <c r="A537" s="1">
        <f t="shared" si="132"/>
        <v>17</v>
      </c>
      <c r="B537" s="1">
        <f t="shared" si="133"/>
        <v>28</v>
      </c>
      <c r="E537" s="39" t="str" cm="1">
        <f t="array" aca="1" ref="E537" ca="1">IF(INDIRECT(VLOOKUP(B537,B$14:C$44,2,FALSE)&amp;(9*A537+6))="","",
INDIRECT(VLOOKUP(B537,B$14:C$44,2,FALSE)&amp;(9*A537+6)))</f>
        <v/>
      </c>
      <c r="F537" s="39" t="str">
        <f t="shared" ca="1" si="127"/>
        <v/>
      </c>
      <c r="G537" s="48" t="str" cm="1">
        <f t="array" aca="1" ref="G537" ca="1">IF(F537="","",
IF(INDIRECT(VLOOKUP(B537,B$14:C$44,2,FALSE)&amp;(9*A537+8))="","",
INDIRECT(VLOOKUP(B537,B$14:C$44,2,FALSE)&amp;(9*A537+8))))</f>
        <v/>
      </c>
      <c r="H537" s="48" t="str" cm="1">
        <f t="array" aca="1" ref="H537" ca="1">IF(F537="","",
IF(INDIRECT(VLOOKUP(B537,B$14:C$44,2,FALSE)&amp;(9*A537+9))="","",
INDIRECT(VLOOKUP(B537,B$14:C$44,2,FALSE)&amp;(9*A537+9))))</f>
        <v/>
      </c>
      <c r="I537" s="43" t="str" cm="1">
        <f t="array" aca="1" ref="I537" ca="1">IF(F537="","",
IF(INDIRECT(VLOOKUP(B537,B$14:C$44,2,FALSE)&amp;(9*A537+10))="","",
INDIRECT(VLOOKUP(B537,B$14:C$44,2,FALSE)&amp;(9*A537+10))))</f>
        <v/>
      </c>
      <c r="J537" s="43" t="str" cm="1">
        <f t="array" aca="1" ref="J537" ca="1">IF(F537="","",
IF(INDIRECT(VLOOKUP(B537,B$14:C$44,2,FALSE)&amp;(9*A537+11))="","",
INDIRECT(VLOOKUP(B537,B$14:C$44,2,FALSE)&amp;(9*A537+11))))</f>
        <v/>
      </c>
      <c r="K537" s="46" t="str" cm="1">
        <f t="array" aca="1" ref="K537" ca="1">IF(F537="","",
IF(AND(OR(F537="土",F537="日"),J537="●"),"指定",
IF(INDIRECT(VLOOKUP(B537,B$14:C$44,2,FALSE)&amp;(9*A537+12))="","",
INDIRECT(VLOOKUP(B537,B$14:C$44,2,FALSE)&amp;(9*A537+12)))))</f>
        <v/>
      </c>
      <c r="L537" s="42" t="str">
        <f t="shared" ca="1" si="130"/>
        <v/>
      </c>
      <c r="M537" s="60" t="str">
        <f t="shared" ca="1" si="131"/>
        <v/>
      </c>
      <c r="N537" s="1" t="str">
        <f t="shared" ca="1" si="128"/>
        <v/>
      </c>
      <c r="O537" s="1" t="str">
        <f t="shared" ca="1" si="129"/>
        <v/>
      </c>
    </row>
    <row r="538" spans="1:15" x14ac:dyDescent="0.4">
      <c r="A538" s="1">
        <f t="shared" si="132"/>
        <v>17</v>
      </c>
      <c r="B538" s="1">
        <f t="shared" si="133"/>
        <v>29</v>
      </c>
      <c r="E538" s="39" t="str" cm="1">
        <f t="array" aca="1" ref="E538" ca="1">IF(INDIRECT(VLOOKUP(B538,B$14:C$44,2,FALSE)&amp;(9*A538+6))="","",
INDIRECT(VLOOKUP(B538,B$14:C$44,2,FALSE)&amp;(9*A538+6)))</f>
        <v/>
      </c>
      <c r="F538" s="39" t="str">
        <f t="shared" ca="1" si="127"/>
        <v/>
      </c>
      <c r="G538" s="48" t="str" cm="1">
        <f t="array" aca="1" ref="G538" ca="1">IF(F538="","",
IF(INDIRECT(VLOOKUP(B538,B$14:C$44,2,FALSE)&amp;(9*A538+8))="","",
INDIRECT(VLOOKUP(B538,B$14:C$44,2,FALSE)&amp;(9*A538+8))))</f>
        <v/>
      </c>
      <c r="H538" s="48" t="str" cm="1">
        <f t="array" aca="1" ref="H538" ca="1">IF(F538="","",
IF(INDIRECT(VLOOKUP(B538,B$14:C$44,2,FALSE)&amp;(9*A538+9))="","",
INDIRECT(VLOOKUP(B538,B$14:C$44,2,FALSE)&amp;(9*A538+9))))</f>
        <v/>
      </c>
      <c r="I538" s="43" t="str" cm="1">
        <f t="array" aca="1" ref="I538" ca="1">IF(F538="","",
IF(INDIRECT(VLOOKUP(B538,B$14:C$44,2,FALSE)&amp;(9*A538+10))="","",
INDIRECT(VLOOKUP(B538,B$14:C$44,2,FALSE)&amp;(9*A538+10))))</f>
        <v/>
      </c>
      <c r="J538" s="43" t="str" cm="1">
        <f t="array" aca="1" ref="J538" ca="1">IF(F538="","",
IF(INDIRECT(VLOOKUP(B538,B$14:C$44,2,FALSE)&amp;(9*A538+11))="","",
INDIRECT(VLOOKUP(B538,B$14:C$44,2,FALSE)&amp;(9*A538+11))))</f>
        <v/>
      </c>
      <c r="K538" s="46" t="str" cm="1">
        <f t="array" aca="1" ref="K538" ca="1">IF(F538="","",
IF(AND(OR(F538="土",F538="日"),J538="●"),"指定",
IF(INDIRECT(VLOOKUP(B538,B$14:C$44,2,FALSE)&amp;(9*A538+12))="","",
INDIRECT(VLOOKUP(B538,B$14:C$44,2,FALSE)&amp;(9*A538+12)))))</f>
        <v/>
      </c>
      <c r="L538" s="42" t="str">
        <f t="shared" ca="1" si="130"/>
        <v/>
      </c>
      <c r="M538" s="60" t="str">
        <f t="shared" ca="1" si="131"/>
        <v/>
      </c>
      <c r="N538" s="1" t="str">
        <f t="shared" ca="1" si="128"/>
        <v/>
      </c>
      <c r="O538" s="1" t="str">
        <f t="shared" ca="1" si="129"/>
        <v/>
      </c>
    </row>
    <row r="539" spans="1:15" x14ac:dyDescent="0.4">
      <c r="A539" s="1">
        <f t="shared" si="132"/>
        <v>17</v>
      </c>
      <c r="B539" s="1">
        <f t="shared" si="133"/>
        <v>30</v>
      </c>
      <c r="E539" s="39" t="str" cm="1">
        <f t="array" aca="1" ref="E539" ca="1">IF(INDIRECT(VLOOKUP(B539,B$14:C$44,2,FALSE)&amp;(9*A539+6))="","",
INDIRECT(VLOOKUP(B539,B$14:C$44,2,FALSE)&amp;(9*A539+6)))</f>
        <v/>
      </c>
      <c r="F539" s="39" t="str">
        <f t="shared" ca="1" si="127"/>
        <v/>
      </c>
      <c r="G539" s="48" t="str" cm="1">
        <f t="array" aca="1" ref="G539" ca="1">IF(F539="","",
IF(INDIRECT(VLOOKUP(B539,B$14:C$44,2,FALSE)&amp;(9*A539+8))="","",
INDIRECT(VLOOKUP(B539,B$14:C$44,2,FALSE)&amp;(9*A539+8))))</f>
        <v/>
      </c>
      <c r="H539" s="48" t="str" cm="1">
        <f t="array" aca="1" ref="H539" ca="1">IF(F539="","",
IF(INDIRECT(VLOOKUP(B539,B$14:C$44,2,FALSE)&amp;(9*A539+9))="","",
INDIRECT(VLOOKUP(B539,B$14:C$44,2,FALSE)&amp;(9*A539+9))))</f>
        <v/>
      </c>
      <c r="I539" s="43" t="str" cm="1">
        <f t="array" aca="1" ref="I539" ca="1">IF(F539="","",
IF(INDIRECT(VLOOKUP(B539,B$14:C$44,2,FALSE)&amp;(9*A539+10))="","",
INDIRECT(VLOOKUP(B539,B$14:C$44,2,FALSE)&amp;(9*A539+10))))</f>
        <v/>
      </c>
      <c r="J539" s="43" t="str" cm="1">
        <f t="array" aca="1" ref="J539" ca="1">IF(F539="","",
IF(INDIRECT(VLOOKUP(B539,B$14:C$44,2,FALSE)&amp;(9*A539+11))="","",
INDIRECT(VLOOKUP(B539,B$14:C$44,2,FALSE)&amp;(9*A539+11))))</f>
        <v/>
      </c>
      <c r="K539" s="46" t="str" cm="1">
        <f t="array" aca="1" ref="K539" ca="1">IF(F539="","",
IF(AND(OR(F539="土",F539="日"),J539="●"),"指定",
IF(INDIRECT(VLOOKUP(B539,B$14:C$44,2,FALSE)&amp;(9*A539+12))="","",
INDIRECT(VLOOKUP(B539,B$14:C$44,2,FALSE)&amp;(9*A539+12)))))</f>
        <v/>
      </c>
      <c r="L539" s="42" t="str">
        <f t="shared" ca="1" si="130"/>
        <v/>
      </c>
      <c r="M539" s="60" t="str">
        <f t="shared" ca="1" si="131"/>
        <v/>
      </c>
      <c r="N539" s="1" t="str">
        <f t="shared" ca="1" si="128"/>
        <v/>
      </c>
      <c r="O539" s="1" t="str">
        <f t="shared" ca="1" si="129"/>
        <v/>
      </c>
    </row>
    <row r="540" spans="1:15" x14ac:dyDescent="0.4">
      <c r="A540" s="1">
        <f t="shared" si="132"/>
        <v>17</v>
      </c>
      <c r="B540" s="1">
        <f t="shared" si="133"/>
        <v>31</v>
      </c>
      <c r="E540" s="39" t="str" cm="1">
        <f t="array" aca="1" ref="E540" ca="1">IF(INDIRECT(VLOOKUP(B540,B$14:C$44,2,FALSE)&amp;(9*A540+6))="","",
INDIRECT(VLOOKUP(B540,B$14:C$44,2,FALSE)&amp;(9*A540+6)))</f>
        <v/>
      </c>
      <c r="F540" s="39" t="str">
        <f t="shared" ca="1" si="127"/>
        <v/>
      </c>
      <c r="G540" s="48" t="str" cm="1">
        <f t="array" aca="1" ref="G540" ca="1">IF(F540="","",
IF(INDIRECT(VLOOKUP(B540,B$14:C$44,2,FALSE)&amp;(9*A540+8))="","",
INDIRECT(VLOOKUP(B540,B$14:C$44,2,FALSE)&amp;(9*A540+8))))</f>
        <v/>
      </c>
      <c r="H540" s="48" t="str" cm="1">
        <f t="array" aca="1" ref="H540" ca="1">IF(F540="","",
IF(INDIRECT(VLOOKUP(B540,B$14:C$44,2,FALSE)&amp;(9*A540+9))="","",
INDIRECT(VLOOKUP(B540,B$14:C$44,2,FALSE)&amp;(9*A540+9))))</f>
        <v/>
      </c>
      <c r="I540" s="43" t="str" cm="1">
        <f t="array" aca="1" ref="I540" ca="1">IF(F540="","",
IF(INDIRECT(VLOOKUP(B540,B$14:C$44,2,FALSE)&amp;(9*A540+10))="","",
INDIRECT(VLOOKUP(B540,B$14:C$44,2,FALSE)&amp;(9*A540+10))))</f>
        <v/>
      </c>
      <c r="J540" s="43" t="str" cm="1">
        <f t="array" aca="1" ref="J540" ca="1">IF(F540="","",
IF(INDIRECT(VLOOKUP(B540,B$14:C$44,2,FALSE)&amp;(9*A540+11))="","",
INDIRECT(VLOOKUP(B540,B$14:C$44,2,FALSE)&amp;(9*A540+11))))</f>
        <v/>
      </c>
      <c r="K540" s="46" t="str" cm="1">
        <f t="array" aca="1" ref="K540" ca="1">IF(F540="","",
IF(AND(OR(F540="土",F540="日"),J540="●"),"指定",
IF(INDIRECT(VLOOKUP(B540,B$14:C$44,2,FALSE)&amp;(9*A540+12))="","",
INDIRECT(VLOOKUP(B540,B$14:C$44,2,FALSE)&amp;(9*A540+12)))))</f>
        <v/>
      </c>
      <c r="L540" s="42" t="str">
        <f t="shared" ca="1" si="130"/>
        <v/>
      </c>
      <c r="M540" s="60" t="str">
        <f t="shared" ca="1" si="131"/>
        <v/>
      </c>
      <c r="N540" s="1" t="str">
        <f t="shared" ca="1" si="128"/>
        <v/>
      </c>
      <c r="O540" s="1" t="str">
        <f t="shared" ca="1" si="129"/>
        <v/>
      </c>
    </row>
    <row r="541" spans="1:15" x14ac:dyDescent="0.4">
      <c r="A541" s="1">
        <f t="shared" si="132"/>
        <v>18</v>
      </c>
      <c r="B541" s="1">
        <f t="shared" si="133"/>
        <v>1</v>
      </c>
      <c r="E541" s="39" t="str" cm="1">
        <f t="array" aca="1" ref="E541" ca="1">IF(INDIRECT(VLOOKUP(B541,B$14:C$44,2,FALSE)&amp;(9*A541+6))="","",
INDIRECT(VLOOKUP(B541,B$14:C$44,2,FALSE)&amp;(9*A541+6)))</f>
        <v/>
      </c>
      <c r="F541" s="39" t="str">
        <f t="shared" ca="1" si="127"/>
        <v/>
      </c>
      <c r="G541" s="48" t="str" cm="1">
        <f t="array" aca="1" ref="G541" ca="1">IF(F541="","",
IF(INDIRECT(VLOOKUP(B541,B$14:C$44,2,FALSE)&amp;(9*A541+8))="","",
INDIRECT(VLOOKUP(B541,B$14:C$44,2,FALSE)&amp;(9*A541+8))))</f>
        <v/>
      </c>
      <c r="H541" s="48" t="str" cm="1">
        <f t="array" aca="1" ref="H541" ca="1">IF(F541="","",
IF(INDIRECT(VLOOKUP(B541,B$14:C$44,2,FALSE)&amp;(9*A541+9))="","",
INDIRECT(VLOOKUP(B541,B$14:C$44,2,FALSE)&amp;(9*A541+9))))</f>
        <v/>
      </c>
      <c r="I541" s="43" t="str" cm="1">
        <f t="array" aca="1" ref="I541" ca="1">IF(F541="","",
IF(INDIRECT(VLOOKUP(B541,B$14:C$44,2,FALSE)&amp;(9*A541+10))="","",
INDIRECT(VLOOKUP(B541,B$14:C$44,2,FALSE)&amp;(9*A541+10))))</f>
        <v/>
      </c>
      <c r="J541" s="43" t="str" cm="1">
        <f t="array" aca="1" ref="J541" ca="1">IF(F541="","",
IF(INDIRECT(VLOOKUP(B541,B$14:C$44,2,FALSE)&amp;(9*A541+11))="","",
INDIRECT(VLOOKUP(B541,B$14:C$44,2,FALSE)&amp;(9*A541+11))))</f>
        <v/>
      </c>
      <c r="K541" s="46" t="str" cm="1">
        <f t="array" aca="1" ref="K541" ca="1">IF(F541="","",
IF(AND(OR(F541="土",F541="日"),J541="●"),"指定",
IF(INDIRECT(VLOOKUP(B541,B$14:C$44,2,FALSE)&amp;(9*A541+12))="","",
INDIRECT(VLOOKUP(B541,B$14:C$44,2,FALSE)&amp;(9*A541+12)))))</f>
        <v/>
      </c>
      <c r="L541" s="42" t="str">
        <f t="shared" ca="1" si="130"/>
        <v/>
      </c>
      <c r="M541" s="60" t="str">
        <f t="shared" ca="1" si="131"/>
        <v/>
      </c>
      <c r="N541" s="1" t="str">
        <f t="shared" ca="1" si="128"/>
        <v/>
      </c>
      <c r="O541" s="1" t="str">
        <f t="shared" ca="1" si="129"/>
        <v/>
      </c>
    </row>
    <row r="542" spans="1:15" x14ac:dyDescent="0.4">
      <c r="A542" s="1">
        <f t="shared" si="132"/>
        <v>18</v>
      </c>
      <c r="B542" s="1">
        <f t="shared" si="133"/>
        <v>2</v>
      </c>
      <c r="E542" s="39" t="str" cm="1">
        <f t="array" aca="1" ref="E542" ca="1">IF(INDIRECT(VLOOKUP(B542,B$14:C$44,2,FALSE)&amp;(9*A542+6))="","",
INDIRECT(VLOOKUP(B542,B$14:C$44,2,FALSE)&amp;(9*A542+6)))</f>
        <v/>
      </c>
      <c r="F542" s="39" t="str">
        <f t="shared" ca="1" si="127"/>
        <v/>
      </c>
      <c r="G542" s="48" t="str" cm="1">
        <f t="array" aca="1" ref="G542" ca="1">IF(F542="","",
IF(INDIRECT(VLOOKUP(B542,B$14:C$44,2,FALSE)&amp;(9*A542+8))="","",
INDIRECT(VLOOKUP(B542,B$14:C$44,2,FALSE)&amp;(9*A542+8))))</f>
        <v/>
      </c>
      <c r="H542" s="48" t="str" cm="1">
        <f t="array" aca="1" ref="H542" ca="1">IF(F542="","",
IF(INDIRECT(VLOOKUP(B542,B$14:C$44,2,FALSE)&amp;(9*A542+9))="","",
INDIRECT(VLOOKUP(B542,B$14:C$44,2,FALSE)&amp;(9*A542+9))))</f>
        <v/>
      </c>
      <c r="I542" s="43" t="str" cm="1">
        <f t="array" aca="1" ref="I542" ca="1">IF(F542="","",
IF(INDIRECT(VLOOKUP(B542,B$14:C$44,2,FALSE)&amp;(9*A542+10))="","",
INDIRECT(VLOOKUP(B542,B$14:C$44,2,FALSE)&amp;(9*A542+10))))</f>
        <v/>
      </c>
      <c r="J542" s="43" t="str" cm="1">
        <f t="array" aca="1" ref="J542" ca="1">IF(F542="","",
IF(INDIRECT(VLOOKUP(B542,B$14:C$44,2,FALSE)&amp;(9*A542+11))="","",
INDIRECT(VLOOKUP(B542,B$14:C$44,2,FALSE)&amp;(9*A542+11))))</f>
        <v/>
      </c>
      <c r="K542" s="46" t="str" cm="1">
        <f t="array" aca="1" ref="K542" ca="1">IF(F542="","",
IF(AND(OR(F542="土",F542="日"),J542="●"),"指定",
IF(INDIRECT(VLOOKUP(B542,B$14:C$44,2,FALSE)&amp;(9*A542+12))="","",
INDIRECT(VLOOKUP(B542,B$14:C$44,2,FALSE)&amp;(9*A542+12)))))</f>
        <v/>
      </c>
      <c r="L542" s="42" t="str">
        <f t="shared" ca="1" si="130"/>
        <v/>
      </c>
      <c r="M542" s="60" t="str">
        <f t="shared" ca="1" si="131"/>
        <v/>
      </c>
      <c r="N542" s="1" t="str">
        <f t="shared" ca="1" si="128"/>
        <v/>
      </c>
      <c r="O542" s="1" t="str">
        <f t="shared" ca="1" si="129"/>
        <v/>
      </c>
    </row>
    <row r="543" spans="1:15" x14ac:dyDescent="0.4">
      <c r="A543" s="1">
        <f t="shared" si="132"/>
        <v>18</v>
      </c>
      <c r="B543" s="1">
        <f t="shared" si="133"/>
        <v>3</v>
      </c>
      <c r="E543" s="39" t="str" cm="1">
        <f t="array" aca="1" ref="E543" ca="1">IF(INDIRECT(VLOOKUP(B543,B$14:C$44,2,FALSE)&amp;(9*A543+6))="","",
INDIRECT(VLOOKUP(B543,B$14:C$44,2,FALSE)&amp;(9*A543+6)))</f>
        <v/>
      </c>
      <c r="F543" s="39" t="str">
        <f t="shared" ca="1" si="127"/>
        <v/>
      </c>
      <c r="G543" s="48" t="str" cm="1">
        <f t="array" aca="1" ref="G543" ca="1">IF(F543="","",
IF(INDIRECT(VLOOKUP(B543,B$14:C$44,2,FALSE)&amp;(9*A543+8))="","",
INDIRECT(VLOOKUP(B543,B$14:C$44,2,FALSE)&amp;(9*A543+8))))</f>
        <v/>
      </c>
      <c r="H543" s="48" t="str" cm="1">
        <f t="array" aca="1" ref="H543" ca="1">IF(F543="","",
IF(INDIRECT(VLOOKUP(B543,B$14:C$44,2,FALSE)&amp;(9*A543+9))="","",
INDIRECT(VLOOKUP(B543,B$14:C$44,2,FALSE)&amp;(9*A543+9))))</f>
        <v/>
      </c>
      <c r="I543" s="43" t="str" cm="1">
        <f t="array" aca="1" ref="I543" ca="1">IF(F543="","",
IF(INDIRECT(VLOOKUP(B543,B$14:C$44,2,FALSE)&amp;(9*A543+10))="","",
INDIRECT(VLOOKUP(B543,B$14:C$44,2,FALSE)&amp;(9*A543+10))))</f>
        <v/>
      </c>
      <c r="J543" s="43" t="str" cm="1">
        <f t="array" aca="1" ref="J543" ca="1">IF(F543="","",
IF(INDIRECT(VLOOKUP(B543,B$14:C$44,2,FALSE)&amp;(9*A543+11))="","",
INDIRECT(VLOOKUP(B543,B$14:C$44,2,FALSE)&amp;(9*A543+11))))</f>
        <v/>
      </c>
      <c r="K543" s="46" t="str" cm="1">
        <f t="array" aca="1" ref="K543" ca="1">IF(F543="","",
IF(AND(OR(F543="土",F543="日"),J543="●"),"指定",
IF(INDIRECT(VLOOKUP(B543,B$14:C$44,2,FALSE)&amp;(9*A543+12))="","",
INDIRECT(VLOOKUP(B543,B$14:C$44,2,FALSE)&amp;(9*A543+12)))))</f>
        <v/>
      </c>
      <c r="L543" s="42" t="str">
        <f t="shared" ca="1" si="130"/>
        <v/>
      </c>
      <c r="M543" s="60" t="str">
        <f t="shared" ca="1" si="131"/>
        <v/>
      </c>
      <c r="N543" s="1" t="str">
        <f t="shared" ca="1" si="128"/>
        <v/>
      </c>
      <c r="O543" s="1" t="str">
        <f t="shared" ca="1" si="129"/>
        <v/>
      </c>
    </row>
    <row r="544" spans="1:15" x14ac:dyDescent="0.4">
      <c r="A544" s="1">
        <f t="shared" si="132"/>
        <v>18</v>
      </c>
      <c r="B544" s="1">
        <f t="shared" si="133"/>
        <v>4</v>
      </c>
      <c r="E544" s="39" t="str" cm="1">
        <f t="array" aca="1" ref="E544" ca="1">IF(INDIRECT(VLOOKUP(B544,B$14:C$44,2,FALSE)&amp;(9*A544+6))="","",
INDIRECT(VLOOKUP(B544,B$14:C$44,2,FALSE)&amp;(9*A544+6)))</f>
        <v/>
      </c>
      <c r="F544" s="39" t="str">
        <f t="shared" ca="1" si="127"/>
        <v/>
      </c>
      <c r="G544" s="48" t="str" cm="1">
        <f t="array" aca="1" ref="G544" ca="1">IF(F544="","",
IF(INDIRECT(VLOOKUP(B544,B$14:C$44,2,FALSE)&amp;(9*A544+8))="","",
INDIRECT(VLOOKUP(B544,B$14:C$44,2,FALSE)&amp;(9*A544+8))))</f>
        <v/>
      </c>
      <c r="H544" s="48" t="str" cm="1">
        <f t="array" aca="1" ref="H544" ca="1">IF(F544="","",
IF(INDIRECT(VLOOKUP(B544,B$14:C$44,2,FALSE)&amp;(9*A544+9))="","",
INDIRECT(VLOOKUP(B544,B$14:C$44,2,FALSE)&amp;(9*A544+9))))</f>
        <v/>
      </c>
      <c r="I544" s="43" t="str" cm="1">
        <f t="array" aca="1" ref="I544" ca="1">IF(F544="","",
IF(INDIRECT(VLOOKUP(B544,B$14:C$44,2,FALSE)&amp;(9*A544+10))="","",
INDIRECT(VLOOKUP(B544,B$14:C$44,2,FALSE)&amp;(9*A544+10))))</f>
        <v/>
      </c>
      <c r="J544" s="43" t="str" cm="1">
        <f t="array" aca="1" ref="J544" ca="1">IF(F544="","",
IF(INDIRECT(VLOOKUP(B544,B$14:C$44,2,FALSE)&amp;(9*A544+11))="","",
INDIRECT(VLOOKUP(B544,B$14:C$44,2,FALSE)&amp;(9*A544+11))))</f>
        <v/>
      </c>
      <c r="K544" s="46" t="str" cm="1">
        <f t="array" aca="1" ref="K544" ca="1">IF(F544="","",
IF(AND(OR(F544="土",F544="日"),J544="●"),"指定",
IF(INDIRECT(VLOOKUP(B544,B$14:C$44,2,FALSE)&amp;(9*A544+12))="","",
INDIRECT(VLOOKUP(B544,B$14:C$44,2,FALSE)&amp;(9*A544+12)))))</f>
        <v/>
      </c>
      <c r="L544" s="42" t="str">
        <f t="shared" ca="1" si="130"/>
        <v/>
      </c>
      <c r="M544" s="60" t="str">
        <f t="shared" ca="1" si="131"/>
        <v/>
      </c>
      <c r="N544" s="1" t="str">
        <f t="shared" ca="1" si="128"/>
        <v/>
      </c>
      <c r="O544" s="1" t="str">
        <f t="shared" ca="1" si="129"/>
        <v/>
      </c>
    </row>
    <row r="545" spans="1:15" x14ac:dyDescent="0.4">
      <c r="A545" s="1">
        <f t="shared" si="132"/>
        <v>18</v>
      </c>
      <c r="B545" s="1">
        <f t="shared" si="133"/>
        <v>5</v>
      </c>
      <c r="E545" s="39" t="str" cm="1">
        <f t="array" aca="1" ref="E545" ca="1">IF(INDIRECT(VLOOKUP(B545,B$14:C$44,2,FALSE)&amp;(9*A545+6))="","",
INDIRECT(VLOOKUP(B545,B$14:C$44,2,FALSE)&amp;(9*A545+6)))</f>
        <v/>
      </c>
      <c r="F545" s="39" t="str">
        <f t="shared" ca="1" si="127"/>
        <v/>
      </c>
      <c r="G545" s="48" t="str" cm="1">
        <f t="array" aca="1" ref="G545" ca="1">IF(F545="","",
IF(INDIRECT(VLOOKUP(B545,B$14:C$44,2,FALSE)&amp;(9*A545+8))="","",
INDIRECT(VLOOKUP(B545,B$14:C$44,2,FALSE)&amp;(9*A545+8))))</f>
        <v/>
      </c>
      <c r="H545" s="48" t="str" cm="1">
        <f t="array" aca="1" ref="H545" ca="1">IF(F545="","",
IF(INDIRECT(VLOOKUP(B545,B$14:C$44,2,FALSE)&amp;(9*A545+9))="","",
INDIRECT(VLOOKUP(B545,B$14:C$44,2,FALSE)&amp;(9*A545+9))))</f>
        <v/>
      </c>
      <c r="I545" s="43" t="str" cm="1">
        <f t="array" aca="1" ref="I545" ca="1">IF(F545="","",
IF(INDIRECT(VLOOKUP(B545,B$14:C$44,2,FALSE)&amp;(9*A545+10))="","",
INDIRECT(VLOOKUP(B545,B$14:C$44,2,FALSE)&amp;(9*A545+10))))</f>
        <v/>
      </c>
      <c r="J545" s="43" t="str" cm="1">
        <f t="array" aca="1" ref="J545" ca="1">IF(F545="","",
IF(INDIRECT(VLOOKUP(B545,B$14:C$44,2,FALSE)&amp;(9*A545+11))="","",
INDIRECT(VLOOKUP(B545,B$14:C$44,2,FALSE)&amp;(9*A545+11))))</f>
        <v/>
      </c>
      <c r="K545" s="46" t="str" cm="1">
        <f t="array" aca="1" ref="K545" ca="1">IF(F545="","",
IF(AND(OR(F545="土",F545="日"),J545="●"),"指定",
IF(INDIRECT(VLOOKUP(B545,B$14:C$44,2,FALSE)&amp;(9*A545+12))="","",
INDIRECT(VLOOKUP(B545,B$14:C$44,2,FALSE)&amp;(9*A545+12)))))</f>
        <v/>
      </c>
      <c r="L545" s="42" t="str">
        <f t="shared" ca="1" si="130"/>
        <v/>
      </c>
      <c r="M545" s="60" t="str">
        <f t="shared" ca="1" si="131"/>
        <v/>
      </c>
      <c r="N545" s="1" t="str">
        <f t="shared" ca="1" si="128"/>
        <v/>
      </c>
      <c r="O545" s="1" t="str">
        <f t="shared" ca="1" si="129"/>
        <v/>
      </c>
    </row>
    <row r="546" spans="1:15" x14ac:dyDescent="0.4">
      <c r="A546" s="1">
        <f t="shared" si="132"/>
        <v>18</v>
      </c>
      <c r="B546" s="1">
        <f t="shared" si="133"/>
        <v>6</v>
      </c>
      <c r="E546" s="39" t="str" cm="1">
        <f t="array" aca="1" ref="E546" ca="1">IF(INDIRECT(VLOOKUP(B546,B$14:C$44,2,FALSE)&amp;(9*A546+6))="","",
INDIRECT(VLOOKUP(B546,B$14:C$44,2,FALSE)&amp;(9*A546+6)))</f>
        <v/>
      </c>
      <c r="F546" s="39" t="str">
        <f t="shared" ca="1" si="127"/>
        <v/>
      </c>
      <c r="G546" s="48" t="str" cm="1">
        <f t="array" aca="1" ref="G546" ca="1">IF(F546="","",
IF(INDIRECT(VLOOKUP(B546,B$14:C$44,2,FALSE)&amp;(9*A546+8))="","",
INDIRECT(VLOOKUP(B546,B$14:C$44,2,FALSE)&amp;(9*A546+8))))</f>
        <v/>
      </c>
      <c r="H546" s="48" t="str" cm="1">
        <f t="array" aca="1" ref="H546" ca="1">IF(F546="","",
IF(INDIRECT(VLOOKUP(B546,B$14:C$44,2,FALSE)&amp;(9*A546+9))="","",
INDIRECT(VLOOKUP(B546,B$14:C$44,2,FALSE)&amp;(9*A546+9))))</f>
        <v/>
      </c>
      <c r="I546" s="43" t="str" cm="1">
        <f t="array" aca="1" ref="I546" ca="1">IF(F546="","",
IF(INDIRECT(VLOOKUP(B546,B$14:C$44,2,FALSE)&amp;(9*A546+10))="","",
INDIRECT(VLOOKUP(B546,B$14:C$44,2,FALSE)&amp;(9*A546+10))))</f>
        <v/>
      </c>
      <c r="J546" s="43" t="str" cm="1">
        <f t="array" aca="1" ref="J546" ca="1">IF(F546="","",
IF(INDIRECT(VLOOKUP(B546,B$14:C$44,2,FALSE)&amp;(9*A546+11))="","",
INDIRECT(VLOOKUP(B546,B$14:C$44,2,FALSE)&amp;(9*A546+11))))</f>
        <v/>
      </c>
      <c r="K546" s="46" t="str" cm="1">
        <f t="array" aca="1" ref="K546" ca="1">IF(F546="","",
IF(AND(OR(F546="土",F546="日"),J546="●"),"指定",
IF(INDIRECT(VLOOKUP(B546,B$14:C$44,2,FALSE)&amp;(9*A546+12))="","",
INDIRECT(VLOOKUP(B546,B$14:C$44,2,FALSE)&amp;(9*A546+12)))))</f>
        <v/>
      </c>
      <c r="L546" s="42" t="str">
        <f t="shared" ca="1" si="130"/>
        <v/>
      </c>
      <c r="M546" s="60" t="str">
        <f t="shared" ca="1" si="131"/>
        <v/>
      </c>
      <c r="N546" s="1" t="str">
        <f t="shared" ca="1" si="128"/>
        <v/>
      </c>
      <c r="O546" s="1" t="str">
        <f t="shared" ca="1" si="129"/>
        <v/>
      </c>
    </row>
    <row r="547" spans="1:15" x14ac:dyDescent="0.4">
      <c r="A547" s="1">
        <f t="shared" si="132"/>
        <v>18</v>
      </c>
      <c r="B547" s="1">
        <f t="shared" si="133"/>
        <v>7</v>
      </c>
      <c r="E547" s="39" t="str" cm="1">
        <f t="array" aca="1" ref="E547" ca="1">IF(INDIRECT(VLOOKUP(B547,B$14:C$44,2,FALSE)&amp;(9*A547+6))="","",
INDIRECT(VLOOKUP(B547,B$14:C$44,2,FALSE)&amp;(9*A547+6)))</f>
        <v/>
      </c>
      <c r="F547" s="39" t="str">
        <f t="shared" ca="1" si="127"/>
        <v/>
      </c>
      <c r="G547" s="48" t="str" cm="1">
        <f t="array" aca="1" ref="G547" ca="1">IF(F547="","",
IF(INDIRECT(VLOOKUP(B547,B$14:C$44,2,FALSE)&amp;(9*A547+8))="","",
INDIRECT(VLOOKUP(B547,B$14:C$44,2,FALSE)&amp;(9*A547+8))))</f>
        <v/>
      </c>
      <c r="H547" s="48" t="str" cm="1">
        <f t="array" aca="1" ref="H547" ca="1">IF(F547="","",
IF(INDIRECT(VLOOKUP(B547,B$14:C$44,2,FALSE)&amp;(9*A547+9))="","",
INDIRECT(VLOOKUP(B547,B$14:C$44,2,FALSE)&amp;(9*A547+9))))</f>
        <v/>
      </c>
      <c r="I547" s="43" t="str" cm="1">
        <f t="array" aca="1" ref="I547" ca="1">IF(F547="","",
IF(INDIRECT(VLOOKUP(B547,B$14:C$44,2,FALSE)&amp;(9*A547+10))="","",
INDIRECT(VLOOKUP(B547,B$14:C$44,2,FALSE)&amp;(9*A547+10))))</f>
        <v/>
      </c>
      <c r="J547" s="43" t="str" cm="1">
        <f t="array" aca="1" ref="J547" ca="1">IF(F547="","",
IF(INDIRECT(VLOOKUP(B547,B$14:C$44,2,FALSE)&amp;(9*A547+11))="","",
INDIRECT(VLOOKUP(B547,B$14:C$44,2,FALSE)&amp;(9*A547+11))))</f>
        <v/>
      </c>
      <c r="K547" s="46" t="str" cm="1">
        <f t="array" aca="1" ref="K547" ca="1">IF(F547="","",
IF(AND(OR(F547="土",F547="日"),J547="●"),"指定",
IF(INDIRECT(VLOOKUP(B547,B$14:C$44,2,FALSE)&amp;(9*A547+12))="","",
INDIRECT(VLOOKUP(B547,B$14:C$44,2,FALSE)&amp;(9*A547+12)))))</f>
        <v/>
      </c>
      <c r="L547" s="42" t="str">
        <f t="shared" ca="1" si="130"/>
        <v/>
      </c>
      <c r="M547" s="60" t="str">
        <f t="shared" ca="1" si="131"/>
        <v/>
      </c>
      <c r="N547" s="1" t="str">
        <f t="shared" ca="1" si="128"/>
        <v/>
      </c>
      <c r="O547" s="1" t="str">
        <f t="shared" ca="1" si="129"/>
        <v/>
      </c>
    </row>
    <row r="548" spans="1:15" x14ac:dyDescent="0.4">
      <c r="A548" s="1">
        <f t="shared" si="132"/>
        <v>18</v>
      </c>
      <c r="B548" s="1">
        <f t="shared" si="133"/>
        <v>8</v>
      </c>
      <c r="E548" s="39" t="str" cm="1">
        <f t="array" aca="1" ref="E548" ca="1">IF(INDIRECT(VLOOKUP(B548,B$14:C$44,2,FALSE)&amp;(9*A548+6))="","",
INDIRECT(VLOOKUP(B548,B$14:C$44,2,FALSE)&amp;(9*A548+6)))</f>
        <v/>
      </c>
      <c r="F548" s="39" t="str">
        <f t="shared" ca="1" si="127"/>
        <v/>
      </c>
      <c r="G548" s="48" t="str" cm="1">
        <f t="array" aca="1" ref="G548" ca="1">IF(F548="","",
IF(INDIRECT(VLOOKUP(B548,B$14:C$44,2,FALSE)&amp;(9*A548+8))="","",
INDIRECT(VLOOKUP(B548,B$14:C$44,2,FALSE)&amp;(9*A548+8))))</f>
        <v/>
      </c>
      <c r="H548" s="48" t="str" cm="1">
        <f t="array" aca="1" ref="H548" ca="1">IF(F548="","",
IF(INDIRECT(VLOOKUP(B548,B$14:C$44,2,FALSE)&amp;(9*A548+9))="","",
INDIRECT(VLOOKUP(B548,B$14:C$44,2,FALSE)&amp;(9*A548+9))))</f>
        <v/>
      </c>
      <c r="I548" s="43" t="str" cm="1">
        <f t="array" aca="1" ref="I548" ca="1">IF(F548="","",
IF(INDIRECT(VLOOKUP(B548,B$14:C$44,2,FALSE)&amp;(9*A548+10))="","",
INDIRECT(VLOOKUP(B548,B$14:C$44,2,FALSE)&amp;(9*A548+10))))</f>
        <v/>
      </c>
      <c r="J548" s="43" t="str" cm="1">
        <f t="array" aca="1" ref="J548" ca="1">IF(F548="","",
IF(INDIRECT(VLOOKUP(B548,B$14:C$44,2,FALSE)&amp;(9*A548+11))="","",
INDIRECT(VLOOKUP(B548,B$14:C$44,2,FALSE)&amp;(9*A548+11))))</f>
        <v/>
      </c>
      <c r="K548" s="46" t="str" cm="1">
        <f t="array" aca="1" ref="K548" ca="1">IF(F548="","",
IF(AND(OR(F548="土",F548="日"),J548="●"),"指定",
IF(INDIRECT(VLOOKUP(B548,B$14:C$44,2,FALSE)&amp;(9*A548+12))="","",
INDIRECT(VLOOKUP(B548,B$14:C$44,2,FALSE)&amp;(9*A548+12)))))</f>
        <v/>
      </c>
      <c r="L548" s="42" t="str">
        <f t="shared" ca="1" si="130"/>
        <v/>
      </c>
      <c r="M548" s="60" t="str">
        <f t="shared" ca="1" si="131"/>
        <v/>
      </c>
      <c r="N548" s="1" t="str">
        <f t="shared" ca="1" si="128"/>
        <v/>
      </c>
      <c r="O548" s="1" t="str">
        <f t="shared" ca="1" si="129"/>
        <v/>
      </c>
    </row>
    <row r="549" spans="1:15" x14ac:dyDescent="0.4">
      <c r="A549" s="1">
        <f t="shared" si="132"/>
        <v>18</v>
      </c>
      <c r="B549" s="1">
        <f t="shared" si="133"/>
        <v>9</v>
      </c>
      <c r="E549" s="39" t="str" cm="1">
        <f t="array" aca="1" ref="E549" ca="1">IF(INDIRECT(VLOOKUP(B549,B$14:C$44,2,FALSE)&amp;(9*A549+6))="","",
INDIRECT(VLOOKUP(B549,B$14:C$44,2,FALSE)&amp;(9*A549+6)))</f>
        <v/>
      </c>
      <c r="F549" s="39" t="str">
        <f t="shared" ca="1" si="127"/>
        <v/>
      </c>
      <c r="G549" s="48" t="str" cm="1">
        <f t="array" aca="1" ref="G549" ca="1">IF(F549="","",
IF(INDIRECT(VLOOKUP(B549,B$14:C$44,2,FALSE)&amp;(9*A549+8))="","",
INDIRECT(VLOOKUP(B549,B$14:C$44,2,FALSE)&amp;(9*A549+8))))</f>
        <v/>
      </c>
      <c r="H549" s="48" t="str" cm="1">
        <f t="array" aca="1" ref="H549" ca="1">IF(F549="","",
IF(INDIRECT(VLOOKUP(B549,B$14:C$44,2,FALSE)&amp;(9*A549+9))="","",
INDIRECT(VLOOKUP(B549,B$14:C$44,2,FALSE)&amp;(9*A549+9))))</f>
        <v/>
      </c>
      <c r="I549" s="43" t="str" cm="1">
        <f t="array" aca="1" ref="I549" ca="1">IF(F549="","",
IF(INDIRECT(VLOOKUP(B549,B$14:C$44,2,FALSE)&amp;(9*A549+10))="","",
INDIRECT(VLOOKUP(B549,B$14:C$44,2,FALSE)&amp;(9*A549+10))))</f>
        <v/>
      </c>
      <c r="J549" s="43" t="str" cm="1">
        <f t="array" aca="1" ref="J549" ca="1">IF(F549="","",
IF(INDIRECT(VLOOKUP(B549,B$14:C$44,2,FALSE)&amp;(9*A549+11))="","",
INDIRECT(VLOOKUP(B549,B$14:C$44,2,FALSE)&amp;(9*A549+11))))</f>
        <v/>
      </c>
      <c r="K549" s="46" t="str" cm="1">
        <f t="array" aca="1" ref="K549" ca="1">IF(F549="","",
IF(AND(OR(F549="土",F549="日"),J549="●"),"指定",
IF(INDIRECT(VLOOKUP(B549,B$14:C$44,2,FALSE)&amp;(9*A549+12))="","",
INDIRECT(VLOOKUP(B549,B$14:C$44,2,FALSE)&amp;(9*A549+12)))))</f>
        <v/>
      </c>
      <c r="L549" s="42" t="str">
        <f t="shared" ca="1" si="130"/>
        <v/>
      </c>
      <c r="M549" s="60" t="str">
        <f t="shared" ca="1" si="131"/>
        <v/>
      </c>
      <c r="N549" s="1" t="str">
        <f t="shared" ca="1" si="128"/>
        <v/>
      </c>
      <c r="O549" s="1" t="str">
        <f t="shared" ca="1" si="129"/>
        <v/>
      </c>
    </row>
    <row r="550" spans="1:15" x14ac:dyDescent="0.4">
      <c r="A550" s="1">
        <f t="shared" si="132"/>
        <v>18</v>
      </c>
      <c r="B550" s="1">
        <f t="shared" si="133"/>
        <v>10</v>
      </c>
      <c r="E550" s="39" t="str" cm="1">
        <f t="array" aca="1" ref="E550" ca="1">IF(INDIRECT(VLOOKUP(B550,B$14:C$44,2,FALSE)&amp;(9*A550+6))="","",
INDIRECT(VLOOKUP(B550,B$14:C$44,2,FALSE)&amp;(9*A550+6)))</f>
        <v/>
      </c>
      <c r="F550" s="39" t="str">
        <f t="shared" ca="1" si="127"/>
        <v/>
      </c>
      <c r="G550" s="48" t="str" cm="1">
        <f t="array" aca="1" ref="G550" ca="1">IF(F550="","",
IF(INDIRECT(VLOOKUP(B550,B$14:C$44,2,FALSE)&amp;(9*A550+8))="","",
INDIRECT(VLOOKUP(B550,B$14:C$44,2,FALSE)&amp;(9*A550+8))))</f>
        <v/>
      </c>
      <c r="H550" s="48" t="str" cm="1">
        <f t="array" aca="1" ref="H550" ca="1">IF(F550="","",
IF(INDIRECT(VLOOKUP(B550,B$14:C$44,2,FALSE)&amp;(9*A550+9))="","",
INDIRECT(VLOOKUP(B550,B$14:C$44,2,FALSE)&amp;(9*A550+9))))</f>
        <v/>
      </c>
      <c r="I550" s="43" t="str" cm="1">
        <f t="array" aca="1" ref="I550" ca="1">IF(F550="","",
IF(INDIRECT(VLOOKUP(B550,B$14:C$44,2,FALSE)&amp;(9*A550+10))="","",
INDIRECT(VLOOKUP(B550,B$14:C$44,2,FALSE)&amp;(9*A550+10))))</f>
        <v/>
      </c>
      <c r="J550" s="43" t="str" cm="1">
        <f t="array" aca="1" ref="J550" ca="1">IF(F550="","",
IF(INDIRECT(VLOOKUP(B550,B$14:C$44,2,FALSE)&amp;(9*A550+11))="","",
INDIRECT(VLOOKUP(B550,B$14:C$44,2,FALSE)&amp;(9*A550+11))))</f>
        <v/>
      </c>
      <c r="K550" s="46" t="str" cm="1">
        <f t="array" aca="1" ref="K550" ca="1">IF(F550="","",
IF(AND(OR(F550="土",F550="日"),J550="●"),"指定",
IF(INDIRECT(VLOOKUP(B550,B$14:C$44,2,FALSE)&amp;(9*A550+12))="","",
INDIRECT(VLOOKUP(B550,B$14:C$44,2,FALSE)&amp;(9*A550+12)))))</f>
        <v/>
      </c>
      <c r="L550" s="42" t="str">
        <f t="shared" ca="1" si="130"/>
        <v/>
      </c>
      <c r="M550" s="60" t="str">
        <f t="shared" ca="1" si="131"/>
        <v/>
      </c>
      <c r="N550" s="1" t="str">
        <f t="shared" ca="1" si="128"/>
        <v/>
      </c>
      <c r="O550" s="1" t="str">
        <f t="shared" ca="1" si="129"/>
        <v/>
      </c>
    </row>
    <row r="551" spans="1:15" x14ac:dyDescent="0.4">
      <c r="A551" s="1">
        <f t="shared" si="132"/>
        <v>18</v>
      </c>
      <c r="B551" s="1">
        <f t="shared" si="133"/>
        <v>11</v>
      </c>
      <c r="E551" s="39" t="str" cm="1">
        <f t="array" aca="1" ref="E551" ca="1">IF(INDIRECT(VLOOKUP(B551,B$14:C$44,2,FALSE)&amp;(9*A551+6))="","",
INDIRECT(VLOOKUP(B551,B$14:C$44,2,FALSE)&amp;(9*A551+6)))</f>
        <v/>
      </c>
      <c r="F551" s="39" t="str">
        <f t="shared" ca="1" si="127"/>
        <v/>
      </c>
      <c r="G551" s="48" t="str" cm="1">
        <f t="array" aca="1" ref="G551" ca="1">IF(F551="","",
IF(INDIRECT(VLOOKUP(B551,B$14:C$44,2,FALSE)&amp;(9*A551+8))="","",
INDIRECT(VLOOKUP(B551,B$14:C$44,2,FALSE)&amp;(9*A551+8))))</f>
        <v/>
      </c>
      <c r="H551" s="48" t="str" cm="1">
        <f t="array" aca="1" ref="H551" ca="1">IF(F551="","",
IF(INDIRECT(VLOOKUP(B551,B$14:C$44,2,FALSE)&amp;(9*A551+9))="","",
INDIRECT(VLOOKUP(B551,B$14:C$44,2,FALSE)&amp;(9*A551+9))))</f>
        <v/>
      </c>
      <c r="I551" s="43" t="str" cm="1">
        <f t="array" aca="1" ref="I551" ca="1">IF(F551="","",
IF(INDIRECT(VLOOKUP(B551,B$14:C$44,2,FALSE)&amp;(9*A551+10))="","",
INDIRECT(VLOOKUP(B551,B$14:C$44,2,FALSE)&amp;(9*A551+10))))</f>
        <v/>
      </c>
      <c r="J551" s="43" t="str" cm="1">
        <f t="array" aca="1" ref="J551" ca="1">IF(F551="","",
IF(INDIRECT(VLOOKUP(B551,B$14:C$44,2,FALSE)&amp;(9*A551+11))="","",
INDIRECT(VLOOKUP(B551,B$14:C$44,2,FALSE)&amp;(9*A551+11))))</f>
        <v/>
      </c>
      <c r="K551" s="46" t="str" cm="1">
        <f t="array" aca="1" ref="K551" ca="1">IF(F551="","",
IF(AND(OR(F551="土",F551="日"),J551="●"),"指定",
IF(INDIRECT(VLOOKUP(B551,B$14:C$44,2,FALSE)&amp;(9*A551+12))="","",
INDIRECT(VLOOKUP(B551,B$14:C$44,2,FALSE)&amp;(9*A551+12)))))</f>
        <v/>
      </c>
      <c r="L551" s="42" t="str">
        <f t="shared" ca="1" si="130"/>
        <v/>
      </c>
      <c r="M551" s="60" t="str">
        <f t="shared" ca="1" si="131"/>
        <v/>
      </c>
      <c r="N551" s="1" t="str">
        <f t="shared" ca="1" si="128"/>
        <v/>
      </c>
      <c r="O551" s="1" t="str">
        <f t="shared" ca="1" si="129"/>
        <v/>
      </c>
    </row>
    <row r="552" spans="1:15" x14ac:dyDescent="0.4">
      <c r="A552" s="1">
        <f t="shared" si="132"/>
        <v>18</v>
      </c>
      <c r="B552" s="1">
        <f t="shared" si="133"/>
        <v>12</v>
      </c>
      <c r="E552" s="39" t="str" cm="1">
        <f t="array" aca="1" ref="E552" ca="1">IF(INDIRECT(VLOOKUP(B552,B$14:C$44,2,FALSE)&amp;(9*A552+6))="","",
INDIRECT(VLOOKUP(B552,B$14:C$44,2,FALSE)&amp;(9*A552+6)))</f>
        <v/>
      </c>
      <c r="F552" s="39" t="str">
        <f t="shared" ca="1" si="127"/>
        <v/>
      </c>
      <c r="G552" s="48" t="str" cm="1">
        <f t="array" aca="1" ref="G552" ca="1">IF(F552="","",
IF(INDIRECT(VLOOKUP(B552,B$14:C$44,2,FALSE)&amp;(9*A552+8))="","",
INDIRECT(VLOOKUP(B552,B$14:C$44,2,FALSE)&amp;(9*A552+8))))</f>
        <v/>
      </c>
      <c r="H552" s="48" t="str" cm="1">
        <f t="array" aca="1" ref="H552" ca="1">IF(F552="","",
IF(INDIRECT(VLOOKUP(B552,B$14:C$44,2,FALSE)&amp;(9*A552+9))="","",
INDIRECT(VLOOKUP(B552,B$14:C$44,2,FALSE)&amp;(9*A552+9))))</f>
        <v/>
      </c>
      <c r="I552" s="43" t="str" cm="1">
        <f t="array" aca="1" ref="I552" ca="1">IF(F552="","",
IF(INDIRECT(VLOOKUP(B552,B$14:C$44,2,FALSE)&amp;(9*A552+10))="","",
INDIRECT(VLOOKUP(B552,B$14:C$44,2,FALSE)&amp;(9*A552+10))))</f>
        <v/>
      </c>
      <c r="J552" s="43" t="str" cm="1">
        <f t="array" aca="1" ref="J552" ca="1">IF(F552="","",
IF(INDIRECT(VLOOKUP(B552,B$14:C$44,2,FALSE)&amp;(9*A552+11))="","",
INDIRECT(VLOOKUP(B552,B$14:C$44,2,FALSE)&amp;(9*A552+11))))</f>
        <v/>
      </c>
      <c r="K552" s="46" t="str" cm="1">
        <f t="array" aca="1" ref="K552" ca="1">IF(F552="","",
IF(AND(OR(F552="土",F552="日"),J552="●"),"指定",
IF(INDIRECT(VLOOKUP(B552,B$14:C$44,2,FALSE)&amp;(9*A552+12))="","",
INDIRECT(VLOOKUP(B552,B$14:C$44,2,FALSE)&amp;(9*A552+12)))))</f>
        <v/>
      </c>
      <c r="L552" s="42" t="str">
        <f t="shared" ca="1" si="130"/>
        <v/>
      </c>
      <c r="M552" s="60" t="str">
        <f t="shared" ca="1" si="131"/>
        <v/>
      </c>
      <c r="N552" s="1" t="str">
        <f t="shared" ca="1" si="128"/>
        <v/>
      </c>
      <c r="O552" s="1" t="str">
        <f t="shared" ca="1" si="129"/>
        <v/>
      </c>
    </row>
    <row r="553" spans="1:15" x14ac:dyDescent="0.4">
      <c r="A553" s="1">
        <f t="shared" si="132"/>
        <v>18</v>
      </c>
      <c r="B553" s="1">
        <f t="shared" si="133"/>
        <v>13</v>
      </c>
      <c r="E553" s="39" t="str" cm="1">
        <f t="array" aca="1" ref="E553" ca="1">IF(INDIRECT(VLOOKUP(B553,B$14:C$44,2,FALSE)&amp;(9*A553+6))="","",
INDIRECT(VLOOKUP(B553,B$14:C$44,2,FALSE)&amp;(9*A553+6)))</f>
        <v/>
      </c>
      <c r="F553" s="39" t="str">
        <f t="shared" ca="1" si="127"/>
        <v/>
      </c>
      <c r="G553" s="48" t="str" cm="1">
        <f t="array" aca="1" ref="G553" ca="1">IF(F553="","",
IF(INDIRECT(VLOOKUP(B553,B$14:C$44,2,FALSE)&amp;(9*A553+8))="","",
INDIRECT(VLOOKUP(B553,B$14:C$44,2,FALSE)&amp;(9*A553+8))))</f>
        <v/>
      </c>
      <c r="H553" s="48" t="str" cm="1">
        <f t="array" aca="1" ref="H553" ca="1">IF(F553="","",
IF(INDIRECT(VLOOKUP(B553,B$14:C$44,2,FALSE)&amp;(9*A553+9))="","",
INDIRECT(VLOOKUP(B553,B$14:C$44,2,FALSE)&amp;(9*A553+9))))</f>
        <v/>
      </c>
      <c r="I553" s="43" t="str" cm="1">
        <f t="array" aca="1" ref="I553" ca="1">IF(F553="","",
IF(INDIRECT(VLOOKUP(B553,B$14:C$44,2,FALSE)&amp;(9*A553+10))="","",
INDIRECT(VLOOKUP(B553,B$14:C$44,2,FALSE)&amp;(9*A553+10))))</f>
        <v/>
      </c>
      <c r="J553" s="43" t="str" cm="1">
        <f t="array" aca="1" ref="J553" ca="1">IF(F553="","",
IF(INDIRECT(VLOOKUP(B553,B$14:C$44,2,FALSE)&amp;(9*A553+11))="","",
INDIRECT(VLOOKUP(B553,B$14:C$44,2,FALSE)&amp;(9*A553+11))))</f>
        <v/>
      </c>
      <c r="K553" s="46" t="str" cm="1">
        <f t="array" aca="1" ref="K553" ca="1">IF(F553="","",
IF(AND(OR(F553="土",F553="日"),J553="●"),"指定",
IF(INDIRECT(VLOOKUP(B553,B$14:C$44,2,FALSE)&amp;(9*A553+12))="","",
INDIRECT(VLOOKUP(B553,B$14:C$44,2,FALSE)&amp;(9*A553+12)))))</f>
        <v/>
      </c>
      <c r="L553" s="42" t="str">
        <f t="shared" ca="1" si="130"/>
        <v/>
      </c>
      <c r="M553" s="60" t="str">
        <f t="shared" ca="1" si="131"/>
        <v/>
      </c>
      <c r="N553" s="1" t="str">
        <f t="shared" ca="1" si="128"/>
        <v/>
      </c>
      <c r="O553" s="1" t="str">
        <f t="shared" ca="1" si="129"/>
        <v/>
      </c>
    </row>
    <row r="554" spans="1:15" x14ac:dyDescent="0.4">
      <c r="A554" s="1">
        <f t="shared" si="132"/>
        <v>18</v>
      </c>
      <c r="B554" s="1">
        <f t="shared" si="133"/>
        <v>14</v>
      </c>
      <c r="E554" s="39" t="str" cm="1">
        <f t="array" aca="1" ref="E554" ca="1">IF(INDIRECT(VLOOKUP(B554,B$14:C$44,2,FALSE)&amp;(9*A554+6))="","",
INDIRECT(VLOOKUP(B554,B$14:C$44,2,FALSE)&amp;(9*A554+6)))</f>
        <v/>
      </c>
      <c r="F554" s="39" t="str">
        <f t="shared" ca="1" si="127"/>
        <v/>
      </c>
      <c r="G554" s="48" t="str" cm="1">
        <f t="array" aca="1" ref="G554" ca="1">IF(F554="","",
IF(INDIRECT(VLOOKUP(B554,B$14:C$44,2,FALSE)&amp;(9*A554+8))="","",
INDIRECT(VLOOKUP(B554,B$14:C$44,2,FALSE)&amp;(9*A554+8))))</f>
        <v/>
      </c>
      <c r="H554" s="48" t="str" cm="1">
        <f t="array" aca="1" ref="H554" ca="1">IF(F554="","",
IF(INDIRECT(VLOOKUP(B554,B$14:C$44,2,FALSE)&amp;(9*A554+9))="","",
INDIRECT(VLOOKUP(B554,B$14:C$44,2,FALSE)&amp;(9*A554+9))))</f>
        <v/>
      </c>
      <c r="I554" s="43" t="str" cm="1">
        <f t="array" aca="1" ref="I554" ca="1">IF(F554="","",
IF(INDIRECT(VLOOKUP(B554,B$14:C$44,2,FALSE)&amp;(9*A554+10))="","",
INDIRECT(VLOOKUP(B554,B$14:C$44,2,FALSE)&amp;(9*A554+10))))</f>
        <v/>
      </c>
      <c r="J554" s="43" t="str" cm="1">
        <f t="array" aca="1" ref="J554" ca="1">IF(F554="","",
IF(INDIRECT(VLOOKUP(B554,B$14:C$44,2,FALSE)&amp;(9*A554+11))="","",
INDIRECT(VLOOKUP(B554,B$14:C$44,2,FALSE)&amp;(9*A554+11))))</f>
        <v/>
      </c>
      <c r="K554" s="46" t="str" cm="1">
        <f t="array" aca="1" ref="K554" ca="1">IF(F554="","",
IF(AND(OR(F554="土",F554="日"),J554="●"),"指定",
IF(INDIRECT(VLOOKUP(B554,B$14:C$44,2,FALSE)&amp;(9*A554+12))="","",
INDIRECT(VLOOKUP(B554,B$14:C$44,2,FALSE)&amp;(9*A554+12)))))</f>
        <v/>
      </c>
      <c r="L554" s="42" t="str">
        <f t="shared" ca="1" si="130"/>
        <v/>
      </c>
      <c r="M554" s="60" t="str">
        <f t="shared" ca="1" si="131"/>
        <v/>
      </c>
      <c r="N554" s="1" t="str">
        <f t="shared" ca="1" si="128"/>
        <v/>
      </c>
      <c r="O554" s="1" t="str">
        <f t="shared" ca="1" si="129"/>
        <v/>
      </c>
    </row>
    <row r="555" spans="1:15" x14ac:dyDescent="0.4">
      <c r="A555" s="1">
        <f t="shared" si="132"/>
        <v>18</v>
      </c>
      <c r="B555" s="1">
        <f t="shared" si="133"/>
        <v>15</v>
      </c>
      <c r="E555" s="39" t="str" cm="1">
        <f t="array" aca="1" ref="E555" ca="1">IF(INDIRECT(VLOOKUP(B555,B$14:C$44,2,FALSE)&amp;(9*A555+6))="","",
INDIRECT(VLOOKUP(B555,B$14:C$44,2,FALSE)&amp;(9*A555+6)))</f>
        <v/>
      </c>
      <c r="F555" s="39" t="str">
        <f t="shared" ca="1" si="127"/>
        <v/>
      </c>
      <c r="G555" s="48" t="str" cm="1">
        <f t="array" aca="1" ref="G555" ca="1">IF(F555="","",
IF(INDIRECT(VLOOKUP(B555,B$14:C$44,2,FALSE)&amp;(9*A555+8))="","",
INDIRECT(VLOOKUP(B555,B$14:C$44,2,FALSE)&amp;(9*A555+8))))</f>
        <v/>
      </c>
      <c r="H555" s="48" t="str" cm="1">
        <f t="array" aca="1" ref="H555" ca="1">IF(F555="","",
IF(INDIRECT(VLOOKUP(B555,B$14:C$44,2,FALSE)&amp;(9*A555+9))="","",
INDIRECT(VLOOKUP(B555,B$14:C$44,2,FALSE)&amp;(9*A555+9))))</f>
        <v/>
      </c>
      <c r="I555" s="43" t="str" cm="1">
        <f t="array" aca="1" ref="I555" ca="1">IF(F555="","",
IF(INDIRECT(VLOOKUP(B555,B$14:C$44,2,FALSE)&amp;(9*A555+10))="","",
INDIRECT(VLOOKUP(B555,B$14:C$44,2,FALSE)&amp;(9*A555+10))))</f>
        <v/>
      </c>
      <c r="J555" s="43" t="str" cm="1">
        <f t="array" aca="1" ref="J555" ca="1">IF(F555="","",
IF(INDIRECT(VLOOKUP(B555,B$14:C$44,2,FALSE)&amp;(9*A555+11))="","",
INDIRECT(VLOOKUP(B555,B$14:C$44,2,FALSE)&amp;(9*A555+11))))</f>
        <v/>
      </c>
      <c r="K555" s="46" t="str" cm="1">
        <f t="array" aca="1" ref="K555" ca="1">IF(F555="","",
IF(AND(OR(F555="土",F555="日"),J555="●"),"指定",
IF(INDIRECT(VLOOKUP(B555,B$14:C$44,2,FALSE)&amp;(9*A555+12))="","",
INDIRECT(VLOOKUP(B555,B$14:C$44,2,FALSE)&amp;(9*A555+12)))))</f>
        <v/>
      </c>
      <c r="L555" s="42" t="str">
        <f t="shared" ca="1" si="130"/>
        <v/>
      </c>
      <c r="M555" s="60" t="str">
        <f t="shared" ca="1" si="131"/>
        <v/>
      </c>
      <c r="N555" s="1" t="str">
        <f t="shared" ca="1" si="128"/>
        <v/>
      </c>
      <c r="O555" s="1" t="str">
        <f t="shared" ca="1" si="129"/>
        <v/>
      </c>
    </row>
    <row r="556" spans="1:15" x14ac:dyDescent="0.4">
      <c r="A556" s="1">
        <f t="shared" si="132"/>
        <v>18</v>
      </c>
      <c r="B556" s="1">
        <f t="shared" si="133"/>
        <v>16</v>
      </c>
      <c r="E556" s="39" t="str" cm="1">
        <f t="array" aca="1" ref="E556" ca="1">IF(INDIRECT(VLOOKUP(B556,B$14:C$44,2,FALSE)&amp;(9*A556+6))="","",
INDIRECT(VLOOKUP(B556,B$14:C$44,2,FALSE)&amp;(9*A556+6)))</f>
        <v/>
      </c>
      <c r="F556" s="39" t="str">
        <f t="shared" ca="1" si="127"/>
        <v/>
      </c>
      <c r="G556" s="48" t="str" cm="1">
        <f t="array" aca="1" ref="G556" ca="1">IF(F556="","",
IF(INDIRECT(VLOOKUP(B556,B$14:C$44,2,FALSE)&amp;(9*A556+8))="","",
INDIRECT(VLOOKUP(B556,B$14:C$44,2,FALSE)&amp;(9*A556+8))))</f>
        <v/>
      </c>
      <c r="H556" s="48" t="str" cm="1">
        <f t="array" aca="1" ref="H556" ca="1">IF(F556="","",
IF(INDIRECT(VLOOKUP(B556,B$14:C$44,2,FALSE)&amp;(9*A556+9))="","",
INDIRECT(VLOOKUP(B556,B$14:C$44,2,FALSE)&amp;(9*A556+9))))</f>
        <v/>
      </c>
      <c r="I556" s="43" t="str" cm="1">
        <f t="array" aca="1" ref="I556" ca="1">IF(F556="","",
IF(INDIRECT(VLOOKUP(B556,B$14:C$44,2,FALSE)&amp;(9*A556+10))="","",
INDIRECT(VLOOKUP(B556,B$14:C$44,2,FALSE)&amp;(9*A556+10))))</f>
        <v/>
      </c>
      <c r="J556" s="43" t="str" cm="1">
        <f t="array" aca="1" ref="J556" ca="1">IF(F556="","",
IF(INDIRECT(VLOOKUP(B556,B$14:C$44,2,FALSE)&amp;(9*A556+11))="","",
INDIRECT(VLOOKUP(B556,B$14:C$44,2,FALSE)&amp;(9*A556+11))))</f>
        <v/>
      </c>
      <c r="K556" s="46" t="str" cm="1">
        <f t="array" aca="1" ref="K556" ca="1">IF(F556="","",
IF(AND(OR(F556="土",F556="日"),J556="●"),"指定",
IF(INDIRECT(VLOOKUP(B556,B$14:C$44,2,FALSE)&amp;(9*A556+12))="","",
INDIRECT(VLOOKUP(B556,B$14:C$44,2,FALSE)&amp;(9*A556+12)))))</f>
        <v/>
      </c>
      <c r="L556" s="42" t="str">
        <f t="shared" ca="1" si="130"/>
        <v/>
      </c>
      <c r="M556" s="60" t="str">
        <f t="shared" ca="1" si="131"/>
        <v/>
      </c>
      <c r="N556" s="1" t="str">
        <f t="shared" ca="1" si="128"/>
        <v/>
      </c>
      <c r="O556" s="1" t="str">
        <f t="shared" ca="1" si="129"/>
        <v/>
      </c>
    </row>
    <row r="557" spans="1:15" x14ac:dyDescent="0.4">
      <c r="A557" s="1">
        <f t="shared" si="132"/>
        <v>18</v>
      </c>
      <c r="B557" s="1">
        <f t="shared" si="133"/>
        <v>17</v>
      </c>
      <c r="E557" s="39" t="str" cm="1">
        <f t="array" aca="1" ref="E557" ca="1">IF(INDIRECT(VLOOKUP(B557,B$14:C$44,2,FALSE)&amp;(9*A557+6))="","",
INDIRECT(VLOOKUP(B557,B$14:C$44,2,FALSE)&amp;(9*A557+6)))</f>
        <v/>
      </c>
      <c r="F557" s="39" t="str">
        <f t="shared" ca="1" si="127"/>
        <v/>
      </c>
      <c r="G557" s="48" t="str" cm="1">
        <f t="array" aca="1" ref="G557" ca="1">IF(F557="","",
IF(INDIRECT(VLOOKUP(B557,B$14:C$44,2,FALSE)&amp;(9*A557+8))="","",
INDIRECT(VLOOKUP(B557,B$14:C$44,2,FALSE)&amp;(9*A557+8))))</f>
        <v/>
      </c>
      <c r="H557" s="48" t="str" cm="1">
        <f t="array" aca="1" ref="H557" ca="1">IF(F557="","",
IF(INDIRECT(VLOOKUP(B557,B$14:C$44,2,FALSE)&amp;(9*A557+9))="","",
INDIRECT(VLOOKUP(B557,B$14:C$44,2,FALSE)&amp;(9*A557+9))))</f>
        <v/>
      </c>
      <c r="I557" s="43" t="str" cm="1">
        <f t="array" aca="1" ref="I557" ca="1">IF(F557="","",
IF(INDIRECT(VLOOKUP(B557,B$14:C$44,2,FALSE)&amp;(9*A557+10))="","",
INDIRECT(VLOOKUP(B557,B$14:C$44,2,FALSE)&amp;(9*A557+10))))</f>
        <v/>
      </c>
      <c r="J557" s="43" t="str" cm="1">
        <f t="array" aca="1" ref="J557" ca="1">IF(F557="","",
IF(INDIRECT(VLOOKUP(B557,B$14:C$44,2,FALSE)&amp;(9*A557+11))="","",
INDIRECT(VLOOKUP(B557,B$14:C$44,2,FALSE)&amp;(9*A557+11))))</f>
        <v/>
      </c>
      <c r="K557" s="46" t="str" cm="1">
        <f t="array" aca="1" ref="K557" ca="1">IF(F557="","",
IF(AND(OR(F557="土",F557="日"),J557="●"),"指定",
IF(INDIRECT(VLOOKUP(B557,B$14:C$44,2,FALSE)&amp;(9*A557+12))="","",
INDIRECT(VLOOKUP(B557,B$14:C$44,2,FALSE)&amp;(9*A557+12)))))</f>
        <v/>
      </c>
      <c r="L557" s="42" t="str">
        <f t="shared" ca="1" si="130"/>
        <v/>
      </c>
      <c r="M557" s="60" t="str">
        <f t="shared" ca="1" si="131"/>
        <v/>
      </c>
      <c r="N557" s="1" t="str">
        <f t="shared" ca="1" si="128"/>
        <v/>
      </c>
      <c r="O557" s="1" t="str">
        <f t="shared" ca="1" si="129"/>
        <v/>
      </c>
    </row>
    <row r="558" spans="1:15" x14ac:dyDescent="0.4">
      <c r="A558" s="1">
        <f t="shared" si="132"/>
        <v>18</v>
      </c>
      <c r="B558" s="1">
        <f t="shared" si="133"/>
        <v>18</v>
      </c>
      <c r="E558" s="39" t="str" cm="1">
        <f t="array" aca="1" ref="E558" ca="1">IF(INDIRECT(VLOOKUP(B558,B$14:C$44,2,FALSE)&amp;(9*A558+6))="","",
INDIRECT(VLOOKUP(B558,B$14:C$44,2,FALSE)&amp;(9*A558+6)))</f>
        <v/>
      </c>
      <c r="F558" s="39" t="str">
        <f t="shared" ca="1" si="127"/>
        <v/>
      </c>
      <c r="G558" s="48" t="str" cm="1">
        <f t="array" aca="1" ref="G558" ca="1">IF(F558="","",
IF(INDIRECT(VLOOKUP(B558,B$14:C$44,2,FALSE)&amp;(9*A558+8))="","",
INDIRECT(VLOOKUP(B558,B$14:C$44,2,FALSE)&amp;(9*A558+8))))</f>
        <v/>
      </c>
      <c r="H558" s="48" t="str" cm="1">
        <f t="array" aca="1" ref="H558" ca="1">IF(F558="","",
IF(INDIRECT(VLOOKUP(B558,B$14:C$44,2,FALSE)&amp;(9*A558+9))="","",
INDIRECT(VLOOKUP(B558,B$14:C$44,2,FALSE)&amp;(9*A558+9))))</f>
        <v/>
      </c>
      <c r="I558" s="43" t="str" cm="1">
        <f t="array" aca="1" ref="I558" ca="1">IF(F558="","",
IF(INDIRECT(VLOOKUP(B558,B$14:C$44,2,FALSE)&amp;(9*A558+10))="","",
INDIRECT(VLOOKUP(B558,B$14:C$44,2,FALSE)&amp;(9*A558+10))))</f>
        <v/>
      </c>
      <c r="J558" s="43" t="str" cm="1">
        <f t="array" aca="1" ref="J558" ca="1">IF(F558="","",
IF(INDIRECT(VLOOKUP(B558,B$14:C$44,2,FALSE)&amp;(9*A558+11))="","",
INDIRECT(VLOOKUP(B558,B$14:C$44,2,FALSE)&amp;(9*A558+11))))</f>
        <v/>
      </c>
      <c r="K558" s="46" t="str" cm="1">
        <f t="array" aca="1" ref="K558" ca="1">IF(F558="","",
IF(AND(OR(F558="土",F558="日"),J558="●"),"指定",
IF(INDIRECT(VLOOKUP(B558,B$14:C$44,2,FALSE)&amp;(9*A558+12))="","",
INDIRECT(VLOOKUP(B558,B$14:C$44,2,FALSE)&amp;(9*A558+12)))))</f>
        <v/>
      </c>
      <c r="L558" s="42" t="str">
        <f t="shared" ca="1" si="130"/>
        <v/>
      </c>
      <c r="M558" s="60" t="str">
        <f t="shared" ca="1" si="131"/>
        <v/>
      </c>
      <c r="N558" s="1" t="str">
        <f t="shared" ca="1" si="128"/>
        <v/>
      </c>
      <c r="O558" s="1" t="str">
        <f t="shared" ca="1" si="129"/>
        <v/>
      </c>
    </row>
    <row r="559" spans="1:15" x14ac:dyDescent="0.4">
      <c r="A559" s="1">
        <f t="shared" si="132"/>
        <v>18</v>
      </c>
      <c r="B559" s="1">
        <f t="shared" si="133"/>
        <v>19</v>
      </c>
      <c r="E559" s="39" t="str" cm="1">
        <f t="array" aca="1" ref="E559" ca="1">IF(INDIRECT(VLOOKUP(B559,B$14:C$44,2,FALSE)&amp;(9*A559+6))="","",
INDIRECT(VLOOKUP(B559,B$14:C$44,2,FALSE)&amp;(9*A559+6)))</f>
        <v/>
      </c>
      <c r="F559" s="39" t="str">
        <f t="shared" ca="1" si="127"/>
        <v/>
      </c>
      <c r="G559" s="48" t="str" cm="1">
        <f t="array" aca="1" ref="G559" ca="1">IF(F559="","",
IF(INDIRECT(VLOOKUP(B559,B$14:C$44,2,FALSE)&amp;(9*A559+8))="","",
INDIRECT(VLOOKUP(B559,B$14:C$44,2,FALSE)&amp;(9*A559+8))))</f>
        <v/>
      </c>
      <c r="H559" s="48" t="str" cm="1">
        <f t="array" aca="1" ref="H559" ca="1">IF(F559="","",
IF(INDIRECT(VLOOKUP(B559,B$14:C$44,2,FALSE)&amp;(9*A559+9))="","",
INDIRECT(VLOOKUP(B559,B$14:C$44,2,FALSE)&amp;(9*A559+9))))</f>
        <v/>
      </c>
      <c r="I559" s="43" t="str" cm="1">
        <f t="array" aca="1" ref="I559" ca="1">IF(F559="","",
IF(INDIRECT(VLOOKUP(B559,B$14:C$44,2,FALSE)&amp;(9*A559+10))="","",
INDIRECT(VLOOKUP(B559,B$14:C$44,2,FALSE)&amp;(9*A559+10))))</f>
        <v/>
      </c>
      <c r="J559" s="43" t="str" cm="1">
        <f t="array" aca="1" ref="J559" ca="1">IF(F559="","",
IF(INDIRECT(VLOOKUP(B559,B$14:C$44,2,FALSE)&amp;(9*A559+11))="","",
INDIRECT(VLOOKUP(B559,B$14:C$44,2,FALSE)&amp;(9*A559+11))))</f>
        <v/>
      </c>
      <c r="K559" s="46" t="str" cm="1">
        <f t="array" aca="1" ref="K559" ca="1">IF(F559="","",
IF(AND(OR(F559="土",F559="日"),J559="●"),"指定",
IF(INDIRECT(VLOOKUP(B559,B$14:C$44,2,FALSE)&amp;(9*A559+12))="","",
INDIRECT(VLOOKUP(B559,B$14:C$44,2,FALSE)&amp;(9*A559+12)))))</f>
        <v/>
      </c>
      <c r="L559" s="42" t="str">
        <f t="shared" ca="1" si="130"/>
        <v/>
      </c>
      <c r="M559" s="60" t="str">
        <f t="shared" ca="1" si="131"/>
        <v/>
      </c>
      <c r="N559" s="1" t="str">
        <f t="shared" ca="1" si="128"/>
        <v/>
      </c>
      <c r="O559" s="1" t="str">
        <f t="shared" ca="1" si="129"/>
        <v/>
      </c>
    </row>
    <row r="560" spans="1:15" x14ac:dyDescent="0.4">
      <c r="A560" s="1">
        <f t="shared" si="132"/>
        <v>18</v>
      </c>
      <c r="B560" s="1">
        <f t="shared" si="133"/>
        <v>20</v>
      </c>
      <c r="E560" s="39" t="str" cm="1">
        <f t="array" aca="1" ref="E560" ca="1">IF(INDIRECT(VLOOKUP(B560,B$14:C$44,2,FALSE)&amp;(9*A560+6))="","",
INDIRECT(VLOOKUP(B560,B$14:C$44,2,FALSE)&amp;(9*A560+6)))</f>
        <v/>
      </c>
      <c r="F560" s="39" t="str">
        <f t="shared" ca="1" si="127"/>
        <v/>
      </c>
      <c r="G560" s="48" t="str" cm="1">
        <f t="array" aca="1" ref="G560" ca="1">IF(F560="","",
IF(INDIRECT(VLOOKUP(B560,B$14:C$44,2,FALSE)&amp;(9*A560+8))="","",
INDIRECT(VLOOKUP(B560,B$14:C$44,2,FALSE)&amp;(9*A560+8))))</f>
        <v/>
      </c>
      <c r="H560" s="48" t="str" cm="1">
        <f t="array" aca="1" ref="H560" ca="1">IF(F560="","",
IF(INDIRECT(VLOOKUP(B560,B$14:C$44,2,FALSE)&amp;(9*A560+9))="","",
INDIRECT(VLOOKUP(B560,B$14:C$44,2,FALSE)&amp;(9*A560+9))))</f>
        <v/>
      </c>
      <c r="I560" s="43" t="str" cm="1">
        <f t="array" aca="1" ref="I560" ca="1">IF(F560="","",
IF(INDIRECT(VLOOKUP(B560,B$14:C$44,2,FALSE)&amp;(9*A560+10))="","",
INDIRECT(VLOOKUP(B560,B$14:C$44,2,FALSE)&amp;(9*A560+10))))</f>
        <v/>
      </c>
      <c r="J560" s="43" t="str" cm="1">
        <f t="array" aca="1" ref="J560" ca="1">IF(F560="","",
IF(INDIRECT(VLOOKUP(B560,B$14:C$44,2,FALSE)&amp;(9*A560+11))="","",
INDIRECT(VLOOKUP(B560,B$14:C$44,2,FALSE)&amp;(9*A560+11))))</f>
        <v/>
      </c>
      <c r="K560" s="46" t="str" cm="1">
        <f t="array" aca="1" ref="K560" ca="1">IF(F560="","",
IF(AND(OR(F560="土",F560="日"),J560="●"),"指定",
IF(INDIRECT(VLOOKUP(B560,B$14:C$44,2,FALSE)&amp;(9*A560+12))="","",
INDIRECT(VLOOKUP(B560,B$14:C$44,2,FALSE)&amp;(9*A560+12)))))</f>
        <v/>
      </c>
      <c r="L560" s="42" t="str">
        <f t="shared" ca="1" si="130"/>
        <v/>
      </c>
      <c r="M560" s="60" t="str">
        <f t="shared" ca="1" si="131"/>
        <v/>
      </c>
      <c r="N560" s="1" t="str">
        <f t="shared" ca="1" si="128"/>
        <v/>
      </c>
      <c r="O560" s="1" t="str">
        <f t="shared" ca="1" si="129"/>
        <v/>
      </c>
    </row>
    <row r="561" spans="1:15" x14ac:dyDescent="0.4">
      <c r="A561" s="1">
        <f t="shared" si="132"/>
        <v>18</v>
      </c>
      <c r="B561" s="1">
        <f t="shared" si="133"/>
        <v>21</v>
      </c>
      <c r="E561" s="39" t="str" cm="1">
        <f t="array" aca="1" ref="E561" ca="1">IF(INDIRECT(VLOOKUP(B561,B$14:C$44,2,FALSE)&amp;(9*A561+6))="","",
INDIRECT(VLOOKUP(B561,B$14:C$44,2,FALSE)&amp;(9*A561+6)))</f>
        <v/>
      </c>
      <c r="F561" s="39" t="str">
        <f t="shared" ca="1" si="127"/>
        <v/>
      </c>
      <c r="G561" s="48" t="str" cm="1">
        <f t="array" aca="1" ref="G561" ca="1">IF(F561="","",
IF(INDIRECT(VLOOKUP(B561,B$14:C$44,2,FALSE)&amp;(9*A561+8))="","",
INDIRECT(VLOOKUP(B561,B$14:C$44,2,FALSE)&amp;(9*A561+8))))</f>
        <v/>
      </c>
      <c r="H561" s="48" t="str" cm="1">
        <f t="array" aca="1" ref="H561" ca="1">IF(F561="","",
IF(INDIRECT(VLOOKUP(B561,B$14:C$44,2,FALSE)&amp;(9*A561+9))="","",
INDIRECT(VLOOKUP(B561,B$14:C$44,2,FALSE)&amp;(9*A561+9))))</f>
        <v/>
      </c>
      <c r="I561" s="43" t="str" cm="1">
        <f t="array" aca="1" ref="I561" ca="1">IF(F561="","",
IF(INDIRECT(VLOOKUP(B561,B$14:C$44,2,FALSE)&amp;(9*A561+10))="","",
INDIRECT(VLOOKUP(B561,B$14:C$44,2,FALSE)&amp;(9*A561+10))))</f>
        <v/>
      </c>
      <c r="J561" s="43" t="str" cm="1">
        <f t="array" aca="1" ref="J561" ca="1">IF(F561="","",
IF(INDIRECT(VLOOKUP(B561,B$14:C$44,2,FALSE)&amp;(9*A561+11))="","",
INDIRECT(VLOOKUP(B561,B$14:C$44,2,FALSE)&amp;(9*A561+11))))</f>
        <v/>
      </c>
      <c r="K561" s="46" t="str" cm="1">
        <f t="array" aca="1" ref="K561" ca="1">IF(F561="","",
IF(AND(OR(F561="土",F561="日"),J561="●"),"指定",
IF(INDIRECT(VLOOKUP(B561,B$14:C$44,2,FALSE)&amp;(9*A561+12))="","",
INDIRECT(VLOOKUP(B561,B$14:C$44,2,FALSE)&amp;(9*A561+12)))))</f>
        <v/>
      </c>
      <c r="L561" s="42" t="str">
        <f t="shared" ca="1" si="130"/>
        <v/>
      </c>
      <c r="M561" s="60" t="str">
        <f t="shared" ca="1" si="131"/>
        <v/>
      </c>
      <c r="N561" s="1" t="str">
        <f t="shared" ca="1" si="128"/>
        <v/>
      </c>
      <c r="O561" s="1" t="str">
        <f t="shared" ca="1" si="129"/>
        <v/>
      </c>
    </row>
    <row r="562" spans="1:15" x14ac:dyDescent="0.4">
      <c r="A562" s="1">
        <f t="shared" si="132"/>
        <v>18</v>
      </c>
      <c r="B562" s="1">
        <f t="shared" si="133"/>
        <v>22</v>
      </c>
      <c r="E562" s="39" t="str" cm="1">
        <f t="array" aca="1" ref="E562" ca="1">IF(INDIRECT(VLOOKUP(B562,B$14:C$44,2,FALSE)&amp;(9*A562+6))="","",
INDIRECT(VLOOKUP(B562,B$14:C$44,2,FALSE)&amp;(9*A562+6)))</f>
        <v/>
      </c>
      <c r="F562" s="39" t="str">
        <f t="shared" ca="1" si="127"/>
        <v/>
      </c>
      <c r="G562" s="48" t="str" cm="1">
        <f t="array" aca="1" ref="G562" ca="1">IF(F562="","",
IF(INDIRECT(VLOOKUP(B562,B$14:C$44,2,FALSE)&amp;(9*A562+8))="","",
INDIRECT(VLOOKUP(B562,B$14:C$44,2,FALSE)&amp;(9*A562+8))))</f>
        <v/>
      </c>
      <c r="H562" s="48" t="str" cm="1">
        <f t="array" aca="1" ref="H562" ca="1">IF(F562="","",
IF(INDIRECT(VLOOKUP(B562,B$14:C$44,2,FALSE)&amp;(9*A562+9))="","",
INDIRECT(VLOOKUP(B562,B$14:C$44,2,FALSE)&amp;(9*A562+9))))</f>
        <v/>
      </c>
      <c r="I562" s="43" t="str" cm="1">
        <f t="array" aca="1" ref="I562" ca="1">IF(F562="","",
IF(INDIRECT(VLOOKUP(B562,B$14:C$44,2,FALSE)&amp;(9*A562+10))="","",
INDIRECT(VLOOKUP(B562,B$14:C$44,2,FALSE)&amp;(9*A562+10))))</f>
        <v/>
      </c>
      <c r="J562" s="43" t="str" cm="1">
        <f t="array" aca="1" ref="J562" ca="1">IF(F562="","",
IF(INDIRECT(VLOOKUP(B562,B$14:C$44,2,FALSE)&amp;(9*A562+11))="","",
INDIRECT(VLOOKUP(B562,B$14:C$44,2,FALSE)&amp;(9*A562+11))))</f>
        <v/>
      </c>
      <c r="K562" s="46" t="str" cm="1">
        <f t="array" aca="1" ref="K562" ca="1">IF(F562="","",
IF(AND(OR(F562="土",F562="日"),J562="●"),"指定",
IF(INDIRECT(VLOOKUP(B562,B$14:C$44,2,FALSE)&amp;(9*A562+12))="","",
INDIRECT(VLOOKUP(B562,B$14:C$44,2,FALSE)&amp;(9*A562+12)))))</f>
        <v/>
      </c>
      <c r="L562" s="42" t="str">
        <f t="shared" ca="1" si="130"/>
        <v/>
      </c>
      <c r="M562" s="60" t="str">
        <f t="shared" ca="1" si="131"/>
        <v/>
      </c>
      <c r="N562" s="1" t="str">
        <f t="shared" ca="1" si="128"/>
        <v/>
      </c>
      <c r="O562" s="1" t="str">
        <f t="shared" ca="1" si="129"/>
        <v/>
      </c>
    </row>
    <row r="563" spans="1:15" x14ac:dyDescent="0.4">
      <c r="A563" s="1">
        <f t="shared" si="132"/>
        <v>18</v>
      </c>
      <c r="B563" s="1">
        <f t="shared" si="133"/>
        <v>23</v>
      </c>
      <c r="E563" s="39" t="str" cm="1">
        <f t="array" aca="1" ref="E563" ca="1">IF(INDIRECT(VLOOKUP(B563,B$14:C$44,2,FALSE)&amp;(9*A563+6))="","",
INDIRECT(VLOOKUP(B563,B$14:C$44,2,FALSE)&amp;(9*A563+6)))</f>
        <v/>
      </c>
      <c r="F563" s="39" t="str">
        <f t="shared" ca="1" si="127"/>
        <v/>
      </c>
      <c r="G563" s="48" t="str" cm="1">
        <f t="array" aca="1" ref="G563" ca="1">IF(F563="","",
IF(INDIRECT(VLOOKUP(B563,B$14:C$44,2,FALSE)&amp;(9*A563+8))="","",
INDIRECT(VLOOKUP(B563,B$14:C$44,2,FALSE)&amp;(9*A563+8))))</f>
        <v/>
      </c>
      <c r="H563" s="48" t="str" cm="1">
        <f t="array" aca="1" ref="H563" ca="1">IF(F563="","",
IF(INDIRECT(VLOOKUP(B563,B$14:C$44,2,FALSE)&amp;(9*A563+9))="","",
INDIRECT(VLOOKUP(B563,B$14:C$44,2,FALSE)&amp;(9*A563+9))))</f>
        <v/>
      </c>
      <c r="I563" s="43" t="str" cm="1">
        <f t="array" aca="1" ref="I563" ca="1">IF(F563="","",
IF(INDIRECT(VLOOKUP(B563,B$14:C$44,2,FALSE)&amp;(9*A563+10))="","",
INDIRECT(VLOOKUP(B563,B$14:C$44,2,FALSE)&amp;(9*A563+10))))</f>
        <v/>
      </c>
      <c r="J563" s="43" t="str" cm="1">
        <f t="array" aca="1" ref="J563" ca="1">IF(F563="","",
IF(INDIRECT(VLOOKUP(B563,B$14:C$44,2,FALSE)&amp;(9*A563+11))="","",
INDIRECT(VLOOKUP(B563,B$14:C$44,2,FALSE)&amp;(9*A563+11))))</f>
        <v/>
      </c>
      <c r="K563" s="46" t="str" cm="1">
        <f t="array" aca="1" ref="K563" ca="1">IF(F563="","",
IF(AND(OR(F563="土",F563="日"),J563="●"),"指定",
IF(INDIRECT(VLOOKUP(B563,B$14:C$44,2,FALSE)&amp;(9*A563+12))="","",
INDIRECT(VLOOKUP(B563,B$14:C$44,2,FALSE)&amp;(9*A563+12)))))</f>
        <v/>
      </c>
      <c r="L563" s="42" t="str">
        <f t="shared" ca="1" si="130"/>
        <v/>
      </c>
      <c r="M563" s="60" t="str">
        <f t="shared" ca="1" si="131"/>
        <v/>
      </c>
      <c r="N563" s="1" t="str">
        <f t="shared" ca="1" si="128"/>
        <v/>
      </c>
      <c r="O563" s="1" t="str">
        <f t="shared" ca="1" si="129"/>
        <v/>
      </c>
    </row>
    <row r="564" spans="1:15" x14ac:dyDescent="0.4">
      <c r="A564" s="1">
        <f t="shared" si="132"/>
        <v>18</v>
      </c>
      <c r="B564" s="1">
        <f t="shared" si="133"/>
        <v>24</v>
      </c>
      <c r="E564" s="39" t="str" cm="1">
        <f t="array" aca="1" ref="E564" ca="1">IF(INDIRECT(VLOOKUP(B564,B$14:C$44,2,FALSE)&amp;(9*A564+6))="","",
INDIRECT(VLOOKUP(B564,B$14:C$44,2,FALSE)&amp;(9*A564+6)))</f>
        <v/>
      </c>
      <c r="F564" s="39" t="str">
        <f t="shared" ca="1" si="127"/>
        <v/>
      </c>
      <c r="G564" s="48" t="str" cm="1">
        <f t="array" aca="1" ref="G564" ca="1">IF(F564="","",
IF(INDIRECT(VLOOKUP(B564,B$14:C$44,2,FALSE)&amp;(9*A564+8))="","",
INDIRECT(VLOOKUP(B564,B$14:C$44,2,FALSE)&amp;(9*A564+8))))</f>
        <v/>
      </c>
      <c r="H564" s="48" t="str" cm="1">
        <f t="array" aca="1" ref="H564" ca="1">IF(F564="","",
IF(INDIRECT(VLOOKUP(B564,B$14:C$44,2,FALSE)&amp;(9*A564+9))="","",
INDIRECT(VLOOKUP(B564,B$14:C$44,2,FALSE)&amp;(9*A564+9))))</f>
        <v/>
      </c>
      <c r="I564" s="43" t="str" cm="1">
        <f t="array" aca="1" ref="I564" ca="1">IF(F564="","",
IF(INDIRECT(VLOOKUP(B564,B$14:C$44,2,FALSE)&amp;(9*A564+10))="","",
INDIRECT(VLOOKUP(B564,B$14:C$44,2,FALSE)&amp;(9*A564+10))))</f>
        <v/>
      </c>
      <c r="J564" s="43" t="str" cm="1">
        <f t="array" aca="1" ref="J564" ca="1">IF(F564="","",
IF(INDIRECT(VLOOKUP(B564,B$14:C$44,2,FALSE)&amp;(9*A564+11))="","",
INDIRECT(VLOOKUP(B564,B$14:C$44,2,FALSE)&amp;(9*A564+11))))</f>
        <v/>
      </c>
      <c r="K564" s="46" t="str" cm="1">
        <f t="array" aca="1" ref="K564" ca="1">IF(F564="","",
IF(AND(OR(F564="土",F564="日"),J564="●"),"指定",
IF(INDIRECT(VLOOKUP(B564,B$14:C$44,2,FALSE)&amp;(9*A564+12))="","",
INDIRECT(VLOOKUP(B564,B$14:C$44,2,FALSE)&amp;(9*A564+12)))))</f>
        <v/>
      </c>
      <c r="L564" s="42" t="str">
        <f t="shared" ca="1" si="130"/>
        <v/>
      </c>
      <c r="M564" s="60" t="str">
        <f t="shared" ca="1" si="131"/>
        <v/>
      </c>
      <c r="N564" s="1" t="str">
        <f t="shared" ca="1" si="128"/>
        <v/>
      </c>
      <c r="O564" s="1" t="str">
        <f t="shared" ca="1" si="129"/>
        <v/>
      </c>
    </row>
    <row r="565" spans="1:15" x14ac:dyDescent="0.4">
      <c r="A565" s="1">
        <f t="shared" si="132"/>
        <v>18</v>
      </c>
      <c r="B565" s="1">
        <f t="shared" si="133"/>
        <v>25</v>
      </c>
      <c r="E565" s="39" t="str" cm="1">
        <f t="array" aca="1" ref="E565" ca="1">IF(INDIRECT(VLOOKUP(B565,B$14:C$44,2,FALSE)&amp;(9*A565+6))="","",
INDIRECT(VLOOKUP(B565,B$14:C$44,2,FALSE)&amp;(9*A565+6)))</f>
        <v/>
      </c>
      <c r="F565" s="39" t="str">
        <f t="shared" ca="1" si="127"/>
        <v/>
      </c>
      <c r="G565" s="48" t="str" cm="1">
        <f t="array" aca="1" ref="G565" ca="1">IF(F565="","",
IF(INDIRECT(VLOOKUP(B565,B$14:C$44,2,FALSE)&amp;(9*A565+8))="","",
INDIRECT(VLOOKUP(B565,B$14:C$44,2,FALSE)&amp;(9*A565+8))))</f>
        <v/>
      </c>
      <c r="H565" s="48" t="str" cm="1">
        <f t="array" aca="1" ref="H565" ca="1">IF(F565="","",
IF(INDIRECT(VLOOKUP(B565,B$14:C$44,2,FALSE)&amp;(9*A565+9))="","",
INDIRECT(VLOOKUP(B565,B$14:C$44,2,FALSE)&amp;(9*A565+9))))</f>
        <v/>
      </c>
      <c r="I565" s="43" t="str" cm="1">
        <f t="array" aca="1" ref="I565" ca="1">IF(F565="","",
IF(INDIRECT(VLOOKUP(B565,B$14:C$44,2,FALSE)&amp;(9*A565+10))="","",
INDIRECT(VLOOKUP(B565,B$14:C$44,2,FALSE)&amp;(9*A565+10))))</f>
        <v/>
      </c>
      <c r="J565" s="43" t="str" cm="1">
        <f t="array" aca="1" ref="J565" ca="1">IF(F565="","",
IF(INDIRECT(VLOOKUP(B565,B$14:C$44,2,FALSE)&amp;(9*A565+11))="","",
INDIRECT(VLOOKUP(B565,B$14:C$44,2,FALSE)&amp;(9*A565+11))))</f>
        <v/>
      </c>
      <c r="K565" s="46" t="str" cm="1">
        <f t="array" aca="1" ref="K565" ca="1">IF(F565="","",
IF(AND(OR(F565="土",F565="日"),J565="●"),"指定",
IF(INDIRECT(VLOOKUP(B565,B$14:C$44,2,FALSE)&amp;(9*A565+12))="","",
INDIRECT(VLOOKUP(B565,B$14:C$44,2,FALSE)&amp;(9*A565+12)))))</f>
        <v/>
      </c>
      <c r="L565" s="42" t="str">
        <f t="shared" ca="1" si="130"/>
        <v/>
      </c>
      <c r="M565" s="60" t="str">
        <f t="shared" ca="1" si="131"/>
        <v/>
      </c>
      <c r="N565" s="1" t="str">
        <f t="shared" ca="1" si="128"/>
        <v/>
      </c>
      <c r="O565" s="1" t="str">
        <f t="shared" ca="1" si="129"/>
        <v/>
      </c>
    </row>
    <row r="566" spans="1:15" x14ac:dyDescent="0.4">
      <c r="A566" s="1">
        <f t="shared" si="132"/>
        <v>18</v>
      </c>
      <c r="B566" s="1">
        <f t="shared" si="133"/>
        <v>26</v>
      </c>
      <c r="E566" s="39" t="str" cm="1">
        <f t="array" aca="1" ref="E566" ca="1">IF(INDIRECT(VLOOKUP(B566,B$14:C$44,2,FALSE)&amp;(9*A566+6))="","",
INDIRECT(VLOOKUP(B566,B$14:C$44,2,FALSE)&amp;(9*A566+6)))</f>
        <v/>
      </c>
      <c r="F566" s="39" t="str">
        <f t="shared" ca="1" si="127"/>
        <v/>
      </c>
      <c r="G566" s="48" t="str" cm="1">
        <f t="array" aca="1" ref="G566" ca="1">IF(F566="","",
IF(INDIRECT(VLOOKUP(B566,B$14:C$44,2,FALSE)&amp;(9*A566+8))="","",
INDIRECT(VLOOKUP(B566,B$14:C$44,2,FALSE)&amp;(9*A566+8))))</f>
        <v/>
      </c>
      <c r="H566" s="48" t="str" cm="1">
        <f t="array" aca="1" ref="H566" ca="1">IF(F566="","",
IF(INDIRECT(VLOOKUP(B566,B$14:C$44,2,FALSE)&amp;(9*A566+9))="","",
INDIRECT(VLOOKUP(B566,B$14:C$44,2,FALSE)&amp;(9*A566+9))))</f>
        <v/>
      </c>
      <c r="I566" s="43" t="str" cm="1">
        <f t="array" aca="1" ref="I566" ca="1">IF(F566="","",
IF(INDIRECT(VLOOKUP(B566,B$14:C$44,2,FALSE)&amp;(9*A566+10))="","",
INDIRECT(VLOOKUP(B566,B$14:C$44,2,FALSE)&amp;(9*A566+10))))</f>
        <v/>
      </c>
      <c r="J566" s="43" t="str" cm="1">
        <f t="array" aca="1" ref="J566" ca="1">IF(F566="","",
IF(INDIRECT(VLOOKUP(B566,B$14:C$44,2,FALSE)&amp;(9*A566+11))="","",
INDIRECT(VLOOKUP(B566,B$14:C$44,2,FALSE)&amp;(9*A566+11))))</f>
        <v/>
      </c>
      <c r="K566" s="46" t="str" cm="1">
        <f t="array" aca="1" ref="K566" ca="1">IF(F566="","",
IF(AND(OR(F566="土",F566="日"),J566="●"),"指定",
IF(INDIRECT(VLOOKUP(B566,B$14:C$44,2,FALSE)&amp;(9*A566+12))="","",
INDIRECT(VLOOKUP(B566,B$14:C$44,2,FALSE)&amp;(9*A566+12)))))</f>
        <v/>
      </c>
      <c r="L566" s="42" t="str">
        <f t="shared" ca="1" si="130"/>
        <v/>
      </c>
      <c r="M566" s="60" t="str">
        <f t="shared" ca="1" si="131"/>
        <v/>
      </c>
      <c r="N566" s="1" t="str">
        <f t="shared" ca="1" si="128"/>
        <v/>
      </c>
      <c r="O566" s="1" t="str">
        <f t="shared" ca="1" si="129"/>
        <v/>
      </c>
    </row>
    <row r="567" spans="1:15" x14ac:dyDescent="0.4">
      <c r="A567" s="1">
        <f t="shared" si="132"/>
        <v>18</v>
      </c>
      <c r="B567" s="1">
        <f t="shared" si="133"/>
        <v>27</v>
      </c>
      <c r="E567" s="39" t="str" cm="1">
        <f t="array" aca="1" ref="E567" ca="1">IF(INDIRECT(VLOOKUP(B567,B$14:C$44,2,FALSE)&amp;(9*A567+6))="","",
INDIRECT(VLOOKUP(B567,B$14:C$44,2,FALSE)&amp;(9*A567+6)))</f>
        <v/>
      </c>
      <c r="F567" s="39" t="str">
        <f t="shared" ca="1" si="127"/>
        <v/>
      </c>
      <c r="G567" s="48" t="str" cm="1">
        <f t="array" aca="1" ref="G567" ca="1">IF(F567="","",
IF(INDIRECT(VLOOKUP(B567,B$14:C$44,2,FALSE)&amp;(9*A567+8))="","",
INDIRECT(VLOOKUP(B567,B$14:C$44,2,FALSE)&amp;(9*A567+8))))</f>
        <v/>
      </c>
      <c r="H567" s="48" t="str" cm="1">
        <f t="array" aca="1" ref="H567" ca="1">IF(F567="","",
IF(INDIRECT(VLOOKUP(B567,B$14:C$44,2,FALSE)&amp;(9*A567+9))="","",
INDIRECT(VLOOKUP(B567,B$14:C$44,2,FALSE)&amp;(9*A567+9))))</f>
        <v/>
      </c>
      <c r="I567" s="43" t="str" cm="1">
        <f t="array" aca="1" ref="I567" ca="1">IF(F567="","",
IF(INDIRECT(VLOOKUP(B567,B$14:C$44,2,FALSE)&amp;(9*A567+10))="","",
INDIRECT(VLOOKUP(B567,B$14:C$44,2,FALSE)&amp;(9*A567+10))))</f>
        <v/>
      </c>
      <c r="J567" s="43" t="str" cm="1">
        <f t="array" aca="1" ref="J567" ca="1">IF(F567="","",
IF(INDIRECT(VLOOKUP(B567,B$14:C$44,2,FALSE)&amp;(9*A567+11))="","",
INDIRECT(VLOOKUP(B567,B$14:C$44,2,FALSE)&amp;(9*A567+11))))</f>
        <v/>
      </c>
      <c r="K567" s="46" t="str" cm="1">
        <f t="array" aca="1" ref="K567" ca="1">IF(F567="","",
IF(AND(OR(F567="土",F567="日"),J567="●"),"指定",
IF(INDIRECT(VLOOKUP(B567,B$14:C$44,2,FALSE)&amp;(9*A567+12))="","",
INDIRECT(VLOOKUP(B567,B$14:C$44,2,FALSE)&amp;(9*A567+12)))))</f>
        <v/>
      </c>
      <c r="L567" s="42" t="str">
        <f t="shared" ca="1" si="130"/>
        <v/>
      </c>
      <c r="M567" s="60" t="str">
        <f t="shared" ca="1" si="131"/>
        <v/>
      </c>
      <c r="N567" s="1" t="str">
        <f t="shared" ca="1" si="128"/>
        <v/>
      </c>
      <c r="O567" s="1" t="str">
        <f t="shared" ca="1" si="129"/>
        <v/>
      </c>
    </row>
    <row r="568" spans="1:15" x14ac:dyDescent="0.4">
      <c r="A568" s="1">
        <f t="shared" si="132"/>
        <v>18</v>
      </c>
      <c r="B568" s="1">
        <f t="shared" si="133"/>
        <v>28</v>
      </c>
      <c r="E568" s="39" t="str" cm="1">
        <f t="array" aca="1" ref="E568" ca="1">IF(INDIRECT(VLOOKUP(B568,B$14:C$44,2,FALSE)&amp;(9*A568+6))="","",
INDIRECT(VLOOKUP(B568,B$14:C$44,2,FALSE)&amp;(9*A568+6)))</f>
        <v/>
      </c>
      <c r="F568" s="39" t="str">
        <f t="shared" ca="1" si="127"/>
        <v/>
      </c>
      <c r="G568" s="48" t="str" cm="1">
        <f t="array" aca="1" ref="G568" ca="1">IF(F568="","",
IF(INDIRECT(VLOOKUP(B568,B$14:C$44,2,FALSE)&amp;(9*A568+8))="","",
INDIRECT(VLOOKUP(B568,B$14:C$44,2,FALSE)&amp;(9*A568+8))))</f>
        <v/>
      </c>
      <c r="H568" s="48" t="str" cm="1">
        <f t="array" aca="1" ref="H568" ca="1">IF(F568="","",
IF(INDIRECT(VLOOKUP(B568,B$14:C$44,2,FALSE)&amp;(9*A568+9))="","",
INDIRECT(VLOOKUP(B568,B$14:C$44,2,FALSE)&amp;(9*A568+9))))</f>
        <v/>
      </c>
      <c r="I568" s="43" t="str" cm="1">
        <f t="array" aca="1" ref="I568" ca="1">IF(F568="","",
IF(INDIRECT(VLOOKUP(B568,B$14:C$44,2,FALSE)&amp;(9*A568+10))="","",
INDIRECT(VLOOKUP(B568,B$14:C$44,2,FALSE)&amp;(9*A568+10))))</f>
        <v/>
      </c>
      <c r="J568" s="43" t="str" cm="1">
        <f t="array" aca="1" ref="J568" ca="1">IF(F568="","",
IF(INDIRECT(VLOOKUP(B568,B$14:C$44,2,FALSE)&amp;(9*A568+11))="","",
INDIRECT(VLOOKUP(B568,B$14:C$44,2,FALSE)&amp;(9*A568+11))))</f>
        <v/>
      </c>
      <c r="K568" s="46" t="str" cm="1">
        <f t="array" aca="1" ref="K568" ca="1">IF(F568="","",
IF(AND(OR(F568="土",F568="日"),J568="●"),"指定",
IF(INDIRECT(VLOOKUP(B568,B$14:C$44,2,FALSE)&amp;(9*A568+12))="","",
INDIRECT(VLOOKUP(B568,B$14:C$44,2,FALSE)&amp;(9*A568+12)))))</f>
        <v/>
      </c>
      <c r="L568" s="42" t="str">
        <f t="shared" ca="1" si="130"/>
        <v/>
      </c>
      <c r="M568" s="60" t="str">
        <f t="shared" ca="1" si="131"/>
        <v/>
      </c>
      <c r="N568" s="1" t="str">
        <f t="shared" ca="1" si="128"/>
        <v/>
      </c>
      <c r="O568" s="1" t="str">
        <f t="shared" ca="1" si="129"/>
        <v/>
      </c>
    </row>
    <row r="569" spans="1:15" x14ac:dyDescent="0.4">
      <c r="A569" s="1">
        <f t="shared" si="132"/>
        <v>18</v>
      </c>
      <c r="B569" s="1">
        <f t="shared" si="133"/>
        <v>29</v>
      </c>
      <c r="E569" s="39" t="str" cm="1">
        <f t="array" aca="1" ref="E569" ca="1">IF(INDIRECT(VLOOKUP(B569,B$14:C$44,2,FALSE)&amp;(9*A569+6))="","",
INDIRECT(VLOOKUP(B569,B$14:C$44,2,FALSE)&amp;(9*A569+6)))</f>
        <v/>
      </c>
      <c r="F569" s="39" t="str">
        <f t="shared" ca="1" si="127"/>
        <v/>
      </c>
      <c r="G569" s="48" t="str" cm="1">
        <f t="array" aca="1" ref="G569" ca="1">IF(F569="","",
IF(INDIRECT(VLOOKUP(B569,B$14:C$44,2,FALSE)&amp;(9*A569+8))="","",
INDIRECT(VLOOKUP(B569,B$14:C$44,2,FALSE)&amp;(9*A569+8))))</f>
        <v/>
      </c>
      <c r="H569" s="48" t="str" cm="1">
        <f t="array" aca="1" ref="H569" ca="1">IF(F569="","",
IF(INDIRECT(VLOOKUP(B569,B$14:C$44,2,FALSE)&amp;(9*A569+9))="","",
INDIRECT(VLOOKUP(B569,B$14:C$44,2,FALSE)&amp;(9*A569+9))))</f>
        <v/>
      </c>
      <c r="I569" s="43" t="str" cm="1">
        <f t="array" aca="1" ref="I569" ca="1">IF(F569="","",
IF(INDIRECT(VLOOKUP(B569,B$14:C$44,2,FALSE)&amp;(9*A569+10))="","",
INDIRECT(VLOOKUP(B569,B$14:C$44,2,FALSE)&amp;(9*A569+10))))</f>
        <v/>
      </c>
      <c r="J569" s="43" t="str" cm="1">
        <f t="array" aca="1" ref="J569" ca="1">IF(F569="","",
IF(INDIRECT(VLOOKUP(B569,B$14:C$44,2,FALSE)&amp;(9*A569+11))="","",
INDIRECT(VLOOKUP(B569,B$14:C$44,2,FALSE)&amp;(9*A569+11))))</f>
        <v/>
      </c>
      <c r="K569" s="46" t="str" cm="1">
        <f t="array" aca="1" ref="K569" ca="1">IF(F569="","",
IF(AND(OR(F569="土",F569="日"),J569="●"),"指定",
IF(INDIRECT(VLOOKUP(B569,B$14:C$44,2,FALSE)&amp;(9*A569+12))="","",
INDIRECT(VLOOKUP(B569,B$14:C$44,2,FALSE)&amp;(9*A569+12)))))</f>
        <v/>
      </c>
      <c r="L569" s="42" t="str">
        <f t="shared" ca="1" si="130"/>
        <v/>
      </c>
      <c r="M569" s="60" t="str">
        <f t="shared" ca="1" si="131"/>
        <v/>
      </c>
      <c r="N569" s="1" t="str">
        <f t="shared" ca="1" si="128"/>
        <v/>
      </c>
      <c r="O569" s="1" t="str">
        <f t="shared" ca="1" si="129"/>
        <v/>
      </c>
    </row>
    <row r="570" spans="1:15" x14ac:dyDescent="0.4">
      <c r="A570" s="1">
        <f t="shared" si="132"/>
        <v>18</v>
      </c>
      <c r="B570" s="1">
        <f t="shared" si="133"/>
        <v>30</v>
      </c>
      <c r="E570" s="39" t="str" cm="1">
        <f t="array" aca="1" ref="E570" ca="1">IF(INDIRECT(VLOOKUP(B570,B$14:C$44,2,FALSE)&amp;(9*A570+6))="","",
INDIRECT(VLOOKUP(B570,B$14:C$44,2,FALSE)&amp;(9*A570+6)))</f>
        <v/>
      </c>
      <c r="F570" s="39" t="str">
        <f t="shared" ca="1" si="127"/>
        <v/>
      </c>
      <c r="G570" s="48" t="str" cm="1">
        <f t="array" aca="1" ref="G570" ca="1">IF(F570="","",
IF(INDIRECT(VLOOKUP(B570,B$14:C$44,2,FALSE)&amp;(9*A570+8))="","",
INDIRECT(VLOOKUP(B570,B$14:C$44,2,FALSE)&amp;(9*A570+8))))</f>
        <v/>
      </c>
      <c r="H570" s="48" t="str" cm="1">
        <f t="array" aca="1" ref="H570" ca="1">IF(F570="","",
IF(INDIRECT(VLOOKUP(B570,B$14:C$44,2,FALSE)&amp;(9*A570+9))="","",
INDIRECT(VLOOKUP(B570,B$14:C$44,2,FALSE)&amp;(9*A570+9))))</f>
        <v/>
      </c>
      <c r="I570" s="43" t="str" cm="1">
        <f t="array" aca="1" ref="I570" ca="1">IF(F570="","",
IF(INDIRECT(VLOOKUP(B570,B$14:C$44,2,FALSE)&amp;(9*A570+10))="","",
INDIRECT(VLOOKUP(B570,B$14:C$44,2,FALSE)&amp;(9*A570+10))))</f>
        <v/>
      </c>
      <c r="J570" s="43" t="str" cm="1">
        <f t="array" aca="1" ref="J570" ca="1">IF(F570="","",
IF(INDIRECT(VLOOKUP(B570,B$14:C$44,2,FALSE)&amp;(9*A570+11))="","",
INDIRECT(VLOOKUP(B570,B$14:C$44,2,FALSE)&amp;(9*A570+11))))</f>
        <v/>
      </c>
      <c r="K570" s="46" t="str" cm="1">
        <f t="array" aca="1" ref="K570" ca="1">IF(F570="","",
IF(AND(OR(F570="土",F570="日"),J570="●"),"指定",
IF(INDIRECT(VLOOKUP(B570,B$14:C$44,2,FALSE)&amp;(9*A570+12))="","",
INDIRECT(VLOOKUP(B570,B$14:C$44,2,FALSE)&amp;(9*A570+12)))))</f>
        <v/>
      </c>
      <c r="L570" s="42" t="str">
        <f t="shared" ca="1" si="130"/>
        <v/>
      </c>
      <c r="M570" s="60" t="str">
        <f t="shared" ca="1" si="131"/>
        <v/>
      </c>
      <c r="N570" s="1" t="str">
        <f t="shared" ca="1" si="128"/>
        <v/>
      </c>
      <c r="O570" s="1" t="str">
        <f t="shared" ca="1" si="129"/>
        <v/>
      </c>
    </row>
    <row r="571" spans="1:15" x14ac:dyDescent="0.4">
      <c r="A571" s="1">
        <f t="shared" si="132"/>
        <v>18</v>
      </c>
      <c r="B571" s="1">
        <f t="shared" si="133"/>
        <v>31</v>
      </c>
      <c r="E571" s="39" t="str" cm="1">
        <f t="array" aca="1" ref="E571" ca="1">IF(INDIRECT(VLOOKUP(B571,B$14:C$44,2,FALSE)&amp;(9*A571+6))="","",
INDIRECT(VLOOKUP(B571,B$14:C$44,2,FALSE)&amp;(9*A571+6)))</f>
        <v/>
      </c>
      <c r="F571" s="39" t="str">
        <f t="shared" ca="1" si="127"/>
        <v/>
      </c>
      <c r="G571" s="48" t="str" cm="1">
        <f t="array" aca="1" ref="G571" ca="1">IF(F571="","",
IF(INDIRECT(VLOOKUP(B571,B$14:C$44,2,FALSE)&amp;(9*A571+8))="","",
INDIRECT(VLOOKUP(B571,B$14:C$44,2,FALSE)&amp;(9*A571+8))))</f>
        <v/>
      </c>
      <c r="H571" s="48" t="str" cm="1">
        <f t="array" aca="1" ref="H571" ca="1">IF(F571="","",
IF(INDIRECT(VLOOKUP(B571,B$14:C$44,2,FALSE)&amp;(9*A571+9))="","",
INDIRECT(VLOOKUP(B571,B$14:C$44,2,FALSE)&amp;(9*A571+9))))</f>
        <v/>
      </c>
      <c r="I571" s="43" t="str" cm="1">
        <f t="array" aca="1" ref="I571" ca="1">IF(F571="","",
IF(INDIRECT(VLOOKUP(B571,B$14:C$44,2,FALSE)&amp;(9*A571+10))="","",
INDIRECT(VLOOKUP(B571,B$14:C$44,2,FALSE)&amp;(9*A571+10))))</f>
        <v/>
      </c>
      <c r="J571" s="43" t="str" cm="1">
        <f t="array" aca="1" ref="J571" ca="1">IF(F571="","",
IF(INDIRECT(VLOOKUP(B571,B$14:C$44,2,FALSE)&amp;(9*A571+11))="","",
INDIRECT(VLOOKUP(B571,B$14:C$44,2,FALSE)&amp;(9*A571+11))))</f>
        <v/>
      </c>
      <c r="K571" s="46" t="str" cm="1">
        <f t="array" aca="1" ref="K571" ca="1">IF(F571="","",
IF(AND(OR(F571="土",F571="日"),J571="●"),"指定",
IF(INDIRECT(VLOOKUP(B571,B$14:C$44,2,FALSE)&amp;(9*A571+12))="","",
INDIRECT(VLOOKUP(B571,B$14:C$44,2,FALSE)&amp;(9*A571+12)))))</f>
        <v/>
      </c>
      <c r="L571" s="42" t="str">
        <f t="shared" ca="1" si="130"/>
        <v/>
      </c>
      <c r="M571" s="60" t="str">
        <f t="shared" ca="1" si="131"/>
        <v/>
      </c>
      <c r="N571" s="1" t="str">
        <f t="shared" ca="1" si="128"/>
        <v/>
      </c>
      <c r="O571" s="1" t="str">
        <f t="shared" ca="1" si="129"/>
        <v/>
      </c>
    </row>
    <row r="572" spans="1:15" x14ac:dyDescent="0.4">
      <c r="A572" s="1">
        <f t="shared" si="132"/>
        <v>19</v>
      </c>
      <c r="B572" s="1">
        <f t="shared" si="133"/>
        <v>1</v>
      </c>
      <c r="E572" s="39" t="str" cm="1">
        <f t="array" aca="1" ref="E572" ca="1">IF(INDIRECT(VLOOKUP(B572,B$14:C$44,2,FALSE)&amp;(9*A572+6))="","",
INDIRECT(VLOOKUP(B572,B$14:C$44,2,FALSE)&amp;(9*A572+6)))</f>
        <v/>
      </c>
      <c r="F572" s="39" t="str">
        <f t="shared" ca="1" si="127"/>
        <v/>
      </c>
      <c r="G572" s="48" t="str" cm="1">
        <f t="array" aca="1" ref="G572" ca="1">IF(F572="","",
IF(INDIRECT(VLOOKUP(B572,B$14:C$44,2,FALSE)&amp;(9*A572+8))="","",
INDIRECT(VLOOKUP(B572,B$14:C$44,2,FALSE)&amp;(9*A572+8))))</f>
        <v/>
      </c>
      <c r="H572" s="48" t="str" cm="1">
        <f t="array" aca="1" ref="H572" ca="1">IF(F572="","",
IF(INDIRECT(VLOOKUP(B572,B$14:C$44,2,FALSE)&amp;(9*A572+9))="","",
INDIRECT(VLOOKUP(B572,B$14:C$44,2,FALSE)&amp;(9*A572+9))))</f>
        <v/>
      </c>
      <c r="I572" s="43" t="str" cm="1">
        <f t="array" aca="1" ref="I572" ca="1">IF(F572="","",
IF(INDIRECT(VLOOKUP(B572,B$14:C$44,2,FALSE)&amp;(9*A572+10))="","",
INDIRECT(VLOOKUP(B572,B$14:C$44,2,FALSE)&amp;(9*A572+10))))</f>
        <v/>
      </c>
      <c r="J572" s="43" t="str" cm="1">
        <f t="array" aca="1" ref="J572" ca="1">IF(F572="","",
IF(INDIRECT(VLOOKUP(B572,B$14:C$44,2,FALSE)&amp;(9*A572+11))="","",
INDIRECT(VLOOKUP(B572,B$14:C$44,2,FALSE)&amp;(9*A572+11))))</f>
        <v/>
      </c>
      <c r="K572" s="46" t="str" cm="1">
        <f t="array" aca="1" ref="K572" ca="1">IF(F572="","",
IF(AND(OR(F572="土",F572="日"),J572="●"),"指定",
IF(INDIRECT(VLOOKUP(B572,B$14:C$44,2,FALSE)&amp;(9*A572+12))="","",
INDIRECT(VLOOKUP(B572,B$14:C$44,2,FALSE)&amp;(9*A572+12)))))</f>
        <v/>
      </c>
      <c r="L572" s="42" t="str">
        <f t="shared" ca="1" si="130"/>
        <v/>
      </c>
      <c r="M572" s="60" t="str">
        <f t="shared" ca="1" si="131"/>
        <v/>
      </c>
      <c r="N572" s="1" t="str">
        <f t="shared" ca="1" si="128"/>
        <v/>
      </c>
      <c r="O572" s="1" t="str">
        <f t="shared" ca="1" si="129"/>
        <v/>
      </c>
    </row>
    <row r="573" spans="1:15" x14ac:dyDescent="0.4">
      <c r="A573" s="1">
        <f t="shared" si="132"/>
        <v>19</v>
      </c>
      <c r="B573" s="1">
        <f t="shared" si="133"/>
        <v>2</v>
      </c>
      <c r="E573" s="39" t="str" cm="1">
        <f t="array" aca="1" ref="E573" ca="1">IF(INDIRECT(VLOOKUP(B573,B$14:C$44,2,FALSE)&amp;(9*A573+6))="","",
INDIRECT(VLOOKUP(B573,B$14:C$44,2,FALSE)&amp;(9*A573+6)))</f>
        <v/>
      </c>
      <c r="F573" s="39" t="str">
        <f t="shared" ca="1" si="127"/>
        <v/>
      </c>
      <c r="G573" s="48" t="str" cm="1">
        <f t="array" aca="1" ref="G573" ca="1">IF(F573="","",
IF(INDIRECT(VLOOKUP(B573,B$14:C$44,2,FALSE)&amp;(9*A573+8))="","",
INDIRECT(VLOOKUP(B573,B$14:C$44,2,FALSE)&amp;(9*A573+8))))</f>
        <v/>
      </c>
      <c r="H573" s="48" t="str" cm="1">
        <f t="array" aca="1" ref="H573" ca="1">IF(F573="","",
IF(INDIRECT(VLOOKUP(B573,B$14:C$44,2,FALSE)&amp;(9*A573+9))="","",
INDIRECT(VLOOKUP(B573,B$14:C$44,2,FALSE)&amp;(9*A573+9))))</f>
        <v/>
      </c>
      <c r="I573" s="43" t="str" cm="1">
        <f t="array" aca="1" ref="I573" ca="1">IF(F573="","",
IF(INDIRECT(VLOOKUP(B573,B$14:C$44,2,FALSE)&amp;(9*A573+10))="","",
INDIRECT(VLOOKUP(B573,B$14:C$44,2,FALSE)&amp;(9*A573+10))))</f>
        <v/>
      </c>
      <c r="J573" s="43" t="str" cm="1">
        <f t="array" aca="1" ref="J573" ca="1">IF(F573="","",
IF(INDIRECT(VLOOKUP(B573,B$14:C$44,2,FALSE)&amp;(9*A573+11))="","",
INDIRECT(VLOOKUP(B573,B$14:C$44,2,FALSE)&amp;(9*A573+11))))</f>
        <v/>
      </c>
      <c r="K573" s="46" t="str" cm="1">
        <f t="array" aca="1" ref="K573" ca="1">IF(F573="","",
IF(AND(OR(F573="土",F573="日"),J573="●"),"指定",
IF(INDIRECT(VLOOKUP(B573,B$14:C$44,2,FALSE)&amp;(9*A573+12))="","",
INDIRECT(VLOOKUP(B573,B$14:C$44,2,FALSE)&amp;(9*A573+12)))))</f>
        <v/>
      </c>
      <c r="L573" s="42" t="str">
        <f t="shared" ca="1" si="130"/>
        <v/>
      </c>
      <c r="M573" s="60" t="str">
        <f t="shared" ca="1" si="131"/>
        <v/>
      </c>
      <c r="N573" s="1" t="str">
        <f t="shared" ca="1" si="128"/>
        <v/>
      </c>
      <c r="O573" s="1" t="str">
        <f t="shared" ca="1" si="129"/>
        <v/>
      </c>
    </row>
    <row r="574" spans="1:15" x14ac:dyDescent="0.4">
      <c r="A574" s="1">
        <f t="shared" si="132"/>
        <v>19</v>
      </c>
      <c r="B574" s="1">
        <f t="shared" si="133"/>
        <v>3</v>
      </c>
      <c r="E574" s="39" t="str" cm="1">
        <f t="array" aca="1" ref="E574" ca="1">IF(INDIRECT(VLOOKUP(B574,B$14:C$44,2,FALSE)&amp;(9*A574+6))="","",
INDIRECT(VLOOKUP(B574,B$14:C$44,2,FALSE)&amp;(9*A574+6)))</f>
        <v/>
      </c>
      <c r="F574" s="39" t="str">
        <f t="shared" ca="1" si="127"/>
        <v/>
      </c>
      <c r="G574" s="48" t="str" cm="1">
        <f t="array" aca="1" ref="G574" ca="1">IF(F574="","",
IF(INDIRECT(VLOOKUP(B574,B$14:C$44,2,FALSE)&amp;(9*A574+8))="","",
INDIRECT(VLOOKUP(B574,B$14:C$44,2,FALSE)&amp;(9*A574+8))))</f>
        <v/>
      </c>
      <c r="H574" s="48" t="str" cm="1">
        <f t="array" aca="1" ref="H574" ca="1">IF(F574="","",
IF(INDIRECT(VLOOKUP(B574,B$14:C$44,2,FALSE)&amp;(9*A574+9))="","",
INDIRECT(VLOOKUP(B574,B$14:C$44,2,FALSE)&amp;(9*A574+9))))</f>
        <v/>
      </c>
      <c r="I574" s="43" t="str" cm="1">
        <f t="array" aca="1" ref="I574" ca="1">IF(F574="","",
IF(INDIRECT(VLOOKUP(B574,B$14:C$44,2,FALSE)&amp;(9*A574+10))="","",
INDIRECT(VLOOKUP(B574,B$14:C$44,2,FALSE)&amp;(9*A574+10))))</f>
        <v/>
      </c>
      <c r="J574" s="43" t="str" cm="1">
        <f t="array" aca="1" ref="J574" ca="1">IF(F574="","",
IF(INDIRECT(VLOOKUP(B574,B$14:C$44,2,FALSE)&amp;(9*A574+11))="","",
INDIRECT(VLOOKUP(B574,B$14:C$44,2,FALSE)&amp;(9*A574+11))))</f>
        <v/>
      </c>
      <c r="K574" s="46" t="str" cm="1">
        <f t="array" aca="1" ref="K574" ca="1">IF(F574="","",
IF(AND(OR(F574="土",F574="日"),J574="●"),"指定",
IF(INDIRECT(VLOOKUP(B574,B$14:C$44,2,FALSE)&amp;(9*A574+12))="","",
INDIRECT(VLOOKUP(B574,B$14:C$44,2,FALSE)&amp;(9*A574+12)))))</f>
        <v/>
      </c>
      <c r="L574" s="42" t="str">
        <f t="shared" ca="1" si="130"/>
        <v/>
      </c>
      <c r="M574" s="60" t="str">
        <f t="shared" ca="1" si="131"/>
        <v/>
      </c>
      <c r="N574" s="1" t="str">
        <f t="shared" ca="1" si="128"/>
        <v/>
      </c>
      <c r="O574" s="1" t="str">
        <f t="shared" ca="1" si="129"/>
        <v/>
      </c>
    </row>
    <row r="575" spans="1:15" x14ac:dyDescent="0.4">
      <c r="A575" s="1">
        <f t="shared" si="132"/>
        <v>19</v>
      </c>
      <c r="B575" s="1">
        <f t="shared" si="133"/>
        <v>4</v>
      </c>
      <c r="E575" s="39" t="str" cm="1">
        <f t="array" aca="1" ref="E575" ca="1">IF(INDIRECT(VLOOKUP(B575,B$14:C$44,2,FALSE)&amp;(9*A575+6))="","",
INDIRECT(VLOOKUP(B575,B$14:C$44,2,FALSE)&amp;(9*A575+6)))</f>
        <v/>
      </c>
      <c r="F575" s="39" t="str">
        <f t="shared" ca="1" si="127"/>
        <v/>
      </c>
      <c r="G575" s="48" t="str" cm="1">
        <f t="array" aca="1" ref="G575" ca="1">IF(F575="","",
IF(INDIRECT(VLOOKUP(B575,B$14:C$44,2,FALSE)&amp;(9*A575+8))="","",
INDIRECT(VLOOKUP(B575,B$14:C$44,2,FALSE)&amp;(9*A575+8))))</f>
        <v/>
      </c>
      <c r="H575" s="48" t="str" cm="1">
        <f t="array" aca="1" ref="H575" ca="1">IF(F575="","",
IF(INDIRECT(VLOOKUP(B575,B$14:C$44,2,FALSE)&amp;(9*A575+9))="","",
INDIRECT(VLOOKUP(B575,B$14:C$44,2,FALSE)&amp;(9*A575+9))))</f>
        <v/>
      </c>
      <c r="I575" s="43" t="str" cm="1">
        <f t="array" aca="1" ref="I575" ca="1">IF(F575="","",
IF(INDIRECT(VLOOKUP(B575,B$14:C$44,2,FALSE)&amp;(9*A575+10))="","",
INDIRECT(VLOOKUP(B575,B$14:C$44,2,FALSE)&amp;(9*A575+10))))</f>
        <v/>
      </c>
      <c r="J575" s="43" t="str" cm="1">
        <f t="array" aca="1" ref="J575" ca="1">IF(F575="","",
IF(INDIRECT(VLOOKUP(B575,B$14:C$44,2,FALSE)&amp;(9*A575+11))="","",
INDIRECT(VLOOKUP(B575,B$14:C$44,2,FALSE)&amp;(9*A575+11))))</f>
        <v/>
      </c>
      <c r="K575" s="46" t="str" cm="1">
        <f t="array" aca="1" ref="K575" ca="1">IF(F575="","",
IF(AND(OR(F575="土",F575="日"),J575="●"),"指定",
IF(INDIRECT(VLOOKUP(B575,B$14:C$44,2,FALSE)&amp;(9*A575+12))="","",
INDIRECT(VLOOKUP(B575,B$14:C$44,2,FALSE)&amp;(9*A575+12)))))</f>
        <v/>
      </c>
      <c r="L575" s="42" t="str">
        <f t="shared" ca="1" si="130"/>
        <v/>
      </c>
      <c r="M575" s="60" t="str">
        <f t="shared" ca="1" si="131"/>
        <v/>
      </c>
      <c r="N575" s="1" t="str">
        <f t="shared" ca="1" si="128"/>
        <v/>
      </c>
      <c r="O575" s="1" t="str">
        <f t="shared" ca="1" si="129"/>
        <v/>
      </c>
    </row>
    <row r="576" spans="1:15" x14ac:dyDescent="0.4">
      <c r="A576" s="1">
        <f t="shared" si="132"/>
        <v>19</v>
      </c>
      <c r="B576" s="1">
        <f t="shared" si="133"/>
        <v>5</v>
      </c>
      <c r="E576" s="39" t="str" cm="1">
        <f t="array" aca="1" ref="E576" ca="1">IF(INDIRECT(VLOOKUP(B576,B$14:C$44,2,FALSE)&amp;(9*A576+6))="","",
INDIRECT(VLOOKUP(B576,B$14:C$44,2,FALSE)&amp;(9*A576+6)))</f>
        <v/>
      </c>
      <c r="F576" s="39" t="str">
        <f t="shared" ca="1" si="127"/>
        <v/>
      </c>
      <c r="G576" s="48" t="str" cm="1">
        <f t="array" aca="1" ref="G576" ca="1">IF(F576="","",
IF(INDIRECT(VLOOKUP(B576,B$14:C$44,2,FALSE)&amp;(9*A576+8))="","",
INDIRECT(VLOOKUP(B576,B$14:C$44,2,FALSE)&amp;(9*A576+8))))</f>
        <v/>
      </c>
      <c r="H576" s="48" t="str" cm="1">
        <f t="array" aca="1" ref="H576" ca="1">IF(F576="","",
IF(INDIRECT(VLOOKUP(B576,B$14:C$44,2,FALSE)&amp;(9*A576+9))="","",
INDIRECT(VLOOKUP(B576,B$14:C$44,2,FALSE)&amp;(9*A576+9))))</f>
        <v/>
      </c>
      <c r="I576" s="43" t="str" cm="1">
        <f t="array" aca="1" ref="I576" ca="1">IF(F576="","",
IF(INDIRECT(VLOOKUP(B576,B$14:C$44,2,FALSE)&amp;(9*A576+10))="","",
INDIRECT(VLOOKUP(B576,B$14:C$44,2,FALSE)&amp;(9*A576+10))))</f>
        <v/>
      </c>
      <c r="J576" s="43" t="str" cm="1">
        <f t="array" aca="1" ref="J576" ca="1">IF(F576="","",
IF(INDIRECT(VLOOKUP(B576,B$14:C$44,2,FALSE)&amp;(9*A576+11))="","",
INDIRECT(VLOOKUP(B576,B$14:C$44,2,FALSE)&amp;(9*A576+11))))</f>
        <v/>
      </c>
      <c r="K576" s="46" t="str" cm="1">
        <f t="array" aca="1" ref="K576" ca="1">IF(F576="","",
IF(AND(OR(F576="土",F576="日"),J576="●"),"指定",
IF(INDIRECT(VLOOKUP(B576,B$14:C$44,2,FALSE)&amp;(9*A576+12))="","",
INDIRECT(VLOOKUP(B576,B$14:C$44,2,FALSE)&amp;(9*A576+12)))))</f>
        <v/>
      </c>
      <c r="L576" s="42" t="str">
        <f t="shared" ca="1" si="130"/>
        <v/>
      </c>
      <c r="M576" s="60" t="str">
        <f t="shared" ca="1" si="131"/>
        <v/>
      </c>
      <c r="N576" s="1" t="str">
        <f t="shared" ca="1" si="128"/>
        <v/>
      </c>
      <c r="O576" s="1" t="str">
        <f t="shared" ca="1" si="129"/>
        <v/>
      </c>
    </row>
    <row r="577" spans="1:15" x14ac:dyDescent="0.4">
      <c r="A577" s="1">
        <f t="shared" si="132"/>
        <v>19</v>
      </c>
      <c r="B577" s="1">
        <f t="shared" si="133"/>
        <v>6</v>
      </c>
      <c r="E577" s="39" t="str" cm="1">
        <f t="array" aca="1" ref="E577" ca="1">IF(INDIRECT(VLOOKUP(B577,B$14:C$44,2,FALSE)&amp;(9*A577+6))="","",
INDIRECT(VLOOKUP(B577,B$14:C$44,2,FALSE)&amp;(9*A577+6)))</f>
        <v/>
      </c>
      <c r="F577" s="39" t="str">
        <f t="shared" ca="1" si="127"/>
        <v/>
      </c>
      <c r="G577" s="48" t="str" cm="1">
        <f t="array" aca="1" ref="G577" ca="1">IF(F577="","",
IF(INDIRECT(VLOOKUP(B577,B$14:C$44,2,FALSE)&amp;(9*A577+8))="","",
INDIRECT(VLOOKUP(B577,B$14:C$44,2,FALSE)&amp;(9*A577+8))))</f>
        <v/>
      </c>
      <c r="H577" s="48" t="str" cm="1">
        <f t="array" aca="1" ref="H577" ca="1">IF(F577="","",
IF(INDIRECT(VLOOKUP(B577,B$14:C$44,2,FALSE)&amp;(9*A577+9))="","",
INDIRECT(VLOOKUP(B577,B$14:C$44,2,FALSE)&amp;(9*A577+9))))</f>
        <v/>
      </c>
      <c r="I577" s="43" t="str" cm="1">
        <f t="array" aca="1" ref="I577" ca="1">IF(F577="","",
IF(INDIRECT(VLOOKUP(B577,B$14:C$44,2,FALSE)&amp;(9*A577+10))="","",
INDIRECT(VLOOKUP(B577,B$14:C$44,2,FALSE)&amp;(9*A577+10))))</f>
        <v/>
      </c>
      <c r="J577" s="43" t="str" cm="1">
        <f t="array" aca="1" ref="J577" ca="1">IF(F577="","",
IF(INDIRECT(VLOOKUP(B577,B$14:C$44,2,FALSE)&amp;(9*A577+11))="","",
INDIRECT(VLOOKUP(B577,B$14:C$44,2,FALSE)&amp;(9*A577+11))))</f>
        <v/>
      </c>
      <c r="K577" s="46" t="str" cm="1">
        <f t="array" aca="1" ref="K577" ca="1">IF(F577="","",
IF(AND(OR(F577="土",F577="日"),J577="●"),"指定",
IF(INDIRECT(VLOOKUP(B577,B$14:C$44,2,FALSE)&amp;(9*A577+12))="","",
INDIRECT(VLOOKUP(B577,B$14:C$44,2,FALSE)&amp;(9*A577+12)))))</f>
        <v/>
      </c>
      <c r="L577" s="42" t="str">
        <f t="shared" ca="1" si="130"/>
        <v/>
      </c>
      <c r="M577" s="60" t="str">
        <f t="shared" ca="1" si="131"/>
        <v/>
      </c>
      <c r="N577" s="1" t="str">
        <f t="shared" ca="1" si="128"/>
        <v/>
      </c>
      <c r="O577" s="1" t="str">
        <f t="shared" ca="1" si="129"/>
        <v/>
      </c>
    </row>
    <row r="578" spans="1:15" x14ac:dyDescent="0.4">
      <c r="A578" s="1">
        <f t="shared" si="132"/>
        <v>19</v>
      </c>
      <c r="B578" s="1">
        <f t="shared" si="133"/>
        <v>7</v>
      </c>
      <c r="E578" s="39" t="str" cm="1">
        <f t="array" aca="1" ref="E578" ca="1">IF(INDIRECT(VLOOKUP(B578,B$14:C$44,2,FALSE)&amp;(9*A578+6))="","",
INDIRECT(VLOOKUP(B578,B$14:C$44,2,FALSE)&amp;(9*A578+6)))</f>
        <v/>
      </c>
      <c r="F578" s="39" t="str">
        <f t="shared" ca="1" si="127"/>
        <v/>
      </c>
      <c r="G578" s="48" t="str" cm="1">
        <f t="array" aca="1" ref="G578" ca="1">IF(F578="","",
IF(INDIRECT(VLOOKUP(B578,B$14:C$44,2,FALSE)&amp;(9*A578+8))="","",
INDIRECT(VLOOKUP(B578,B$14:C$44,2,FALSE)&amp;(9*A578+8))))</f>
        <v/>
      </c>
      <c r="H578" s="48" t="str" cm="1">
        <f t="array" aca="1" ref="H578" ca="1">IF(F578="","",
IF(INDIRECT(VLOOKUP(B578,B$14:C$44,2,FALSE)&amp;(9*A578+9))="","",
INDIRECT(VLOOKUP(B578,B$14:C$44,2,FALSE)&amp;(9*A578+9))))</f>
        <v/>
      </c>
      <c r="I578" s="43" t="str" cm="1">
        <f t="array" aca="1" ref="I578" ca="1">IF(F578="","",
IF(INDIRECT(VLOOKUP(B578,B$14:C$44,2,FALSE)&amp;(9*A578+10))="","",
INDIRECT(VLOOKUP(B578,B$14:C$44,2,FALSE)&amp;(9*A578+10))))</f>
        <v/>
      </c>
      <c r="J578" s="43" t="str" cm="1">
        <f t="array" aca="1" ref="J578" ca="1">IF(F578="","",
IF(INDIRECT(VLOOKUP(B578,B$14:C$44,2,FALSE)&amp;(9*A578+11))="","",
INDIRECT(VLOOKUP(B578,B$14:C$44,2,FALSE)&amp;(9*A578+11))))</f>
        <v/>
      </c>
      <c r="K578" s="46" t="str" cm="1">
        <f t="array" aca="1" ref="K578" ca="1">IF(F578="","",
IF(AND(OR(F578="土",F578="日"),J578="●"),"指定",
IF(INDIRECT(VLOOKUP(B578,B$14:C$44,2,FALSE)&amp;(9*A578+12))="","",
INDIRECT(VLOOKUP(B578,B$14:C$44,2,FALSE)&amp;(9*A578+12)))))</f>
        <v/>
      </c>
      <c r="L578" s="42" t="str">
        <f t="shared" ca="1" si="130"/>
        <v/>
      </c>
      <c r="M578" s="60" t="str">
        <f t="shared" ca="1" si="131"/>
        <v/>
      </c>
      <c r="N578" s="1" t="str">
        <f t="shared" ca="1" si="128"/>
        <v/>
      </c>
      <c r="O578" s="1" t="str">
        <f t="shared" ca="1" si="129"/>
        <v/>
      </c>
    </row>
    <row r="579" spans="1:15" x14ac:dyDescent="0.4">
      <c r="A579" s="1">
        <f t="shared" si="132"/>
        <v>19</v>
      </c>
      <c r="B579" s="1">
        <f t="shared" si="133"/>
        <v>8</v>
      </c>
      <c r="E579" s="39" t="str" cm="1">
        <f t="array" aca="1" ref="E579" ca="1">IF(INDIRECT(VLOOKUP(B579,B$14:C$44,2,FALSE)&amp;(9*A579+6))="","",
INDIRECT(VLOOKUP(B579,B$14:C$44,2,FALSE)&amp;(9*A579+6)))</f>
        <v/>
      </c>
      <c r="F579" s="39" t="str">
        <f t="shared" ca="1" si="127"/>
        <v/>
      </c>
      <c r="G579" s="48" t="str" cm="1">
        <f t="array" aca="1" ref="G579" ca="1">IF(F579="","",
IF(INDIRECT(VLOOKUP(B579,B$14:C$44,2,FALSE)&amp;(9*A579+8))="","",
INDIRECT(VLOOKUP(B579,B$14:C$44,2,FALSE)&amp;(9*A579+8))))</f>
        <v/>
      </c>
      <c r="H579" s="48" t="str" cm="1">
        <f t="array" aca="1" ref="H579" ca="1">IF(F579="","",
IF(INDIRECT(VLOOKUP(B579,B$14:C$44,2,FALSE)&amp;(9*A579+9))="","",
INDIRECT(VLOOKUP(B579,B$14:C$44,2,FALSE)&amp;(9*A579+9))))</f>
        <v/>
      </c>
      <c r="I579" s="43" t="str" cm="1">
        <f t="array" aca="1" ref="I579" ca="1">IF(F579="","",
IF(INDIRECT(VLOOKUP(B579,B$14:C$44,2,FALSE)&amp;(9*A579+10))="","",
INDIRECT(VLOOKUP(B579,B$14:C$44,2,FALSE)&amp;(9*A579+10))))</f>
        <v/>
      </c>
      <c r="J579" s="43" t="str" cm="1">
        <f t="array" aca="1" ref="J579" ca="1">IF(F579="","",
IF(INDIRECT(VLOOKUP(B579,B$14:C$44,2,FALSE)&amp;(9*A579+11))="","",
INDIRECT(VLOOKUP(B579,B$14:C$44,2,FALSE)&amp;(9*A579+11))))</f>
        <v/>
      </c>
      <c r="K579" s="46" t="str" cm="1">
        <f t="array" aca="1" ref="K579" ca="1">IF(F579="","",
IF(AND(OR(F579="土",F579="日"),J579="●"),"指定",
IF(INDIRECT(VLOOKUP(B579,B$14:C$44,2,FALSE)&amp;(9*A579+12))="","",
INDIRECT(VLOOKUP(B579,B$14:C$44,2,FALSE)&amp;(9*A579+12)))))</f>
        <v/>
      </c>
      <c r="L579" s="42" t="str">
        <f t="shared" ca="1" si="130"/>
        <v/>
      </c>
      <c r="M579" s="60" t="str">
        <f t="shared" ca="1" si="131"/>
        <v/>
      </c>
      <c r="N579" s="1" t="str">
        <f t="shared" ca="1" si="128"/>
        <v/>
      </c>
      <c r="O579" s="1" t="str">
        <f t="shared" ca="1" si="129"/>
        <v/>
      </c>
    </row>
    <row r="580" spans="1:15" x14ac:dyDescent="0.4">
      <c r="A580" s="1">
        <f t="shared" si="132"/>
        <v>19</v>
      </c>
      <c r="B580" s="1">
        <f t="shared" si="133"/>
        <v>9</v>
      </c>
      <c r="E580" s="39" t="str" cm="1">
        <f t="array" aca="1" ref="E580" ca="1">IF(INDIRECT(VLOOKUP(B580,B$14:C$44,2,FALSE)&amp;(9*A580+6))="","",
INDIRECT(VLOOKUP(B580,B$14:C$44,2,FALSE)&amp;(9*A580+6)))</f>
        <v/>
      </c>
      <c r="F580" s="39" t="str">
        <f t="shared" ca="1" si="127"/>
        <v/>
      </c>
      <c r="G580" s="48" t="str" cm="1">
        <f t="array" aca="1" ref="G580" ca="1">IF(F580="","",
IF(INDIRECT(VLOOKUP(B580,B$14:C$44,2,FALSE)&amp;(9*A580+8))="","",
INDIRECT(VLOOKUP(B580,B$14:C$44,2,FALSE)&amp;(9*A580+8))))</f>
        <v/>
      </c>
      <c r="H580" s="48" t="str" cm="1">
        <f t="array" aca="1" ref="H580" ca="1">IF(F580="","",
IF(INDIRECT(VLOOKUP(B580,B$14:C$44,2,FALSE)&amp;(9*A580+9))="","",
INDIRECT(VLOOKUP(B580,B$14:C$44,2,FALSE)&amp;(9*A580+9))))</f>
        <v/>
      </c>
      <c r="I580" s="43" t="str" cm="1">
        <f t="array" aca="1" ref="I580" ca="1">IF(F580="","",
IF(INDIRECT(VLOOKUP(B580,B$14:C$44,2,FALSE)&amp;(9*A580+10))="","",
INDIRECT(VLOOKUP(B580,B$14:C$44,2,FALSE)&amp;(9*A580+10))))</f>
        <v/>
      </c>
      <c r="J580" s="43" t="str" cm="1">
        <f t="array" aca="1" ref="J580" ca="1">IF(F580="","",
IF(INDIRECT(VLOOKUP(B580,B$14:C$44,2,FALSE)&amp;(9*A580+11))="","",
INDIRECT(VLOOKUP(B580,B$14:C$44,2,FALSE)&amp;(9*A580+11))))</f>
        <v/>
      </c>
      <c r="K580" s="46" t="str" cm="1">
        <f t="array" aca="1" ref="K580" ca="1">IF(F580="","",
IF(AND(OR(F580="土",F580="日"),J580="●"),"指定",
IF(INDIRECT(VLOOKUP(B580,B$14:C$44,2,FALSE)&amp;(9*A580+12))="","",
INDIRECT(VLOOKUP(B580,B$14:C$44,2,FALSE)&amp;(9*A580+12)))))</f>
        <v/>
      </c>
      <c r="L580" s="42" t="str">
        <f t="shared" ca="1" si="130"/>
        <v/>
      </c>
      <c r="M580" s="60" t="str">
        <f t="shared" ca="1" si="131"/>
        <v/>
      </c>
      <c r="N580" s="1" t="str">
        <f t="shared" ca="1" si="128"/>
        <v/>
      </c>
      <c r="O580" s="1" t="str">
        <f t="shared" ca="1" si="129"/>
        <v/>
      </c>
    </row>
    <row r="581" spans="1:15" x14ac:dyDescent="0.4">
      <c r="A581" s="1">
        <f t="shared" si="132"/>
        <v>19</v>
      </c>
      <c r="B581" s="1">
        <f t="shared" si="133"/>
        <v>10</v>
      </c>
      <c r="E581" s="39" t="str" cm="1">
        <f t="array" aca="1" ref="E581" ca="1">IF(INDIRECT(VLOOKUP(B581,B$14:C$44,2,FALSE)&amp;(9*A581+6))="","",
INDIRECT(VLOOKUP(B581,B$14:C$44,2,FALSE)&amp;(9*A581+6)))</f>
        <v/>
      </c>
      <c r="F581" s="39" t="str">
        <f t="shared" ca="1" si="127"/>
        <v/>
      </c>
      <c r="G581" s="48" t="str" cm="1">
        <f t="array" aca="1" ref="G581" ca="1">IF(F581="","",
IF(INDIRECT(VLOOKUP(B581,B$14:C$44,2,FALSE)&amp;(9*A581+8))="","",
INDIRECT(VLOOKUP(B581,B$14:C$44,2,FALSE)&amp;(9*A581+8))))</f>
        <v/>
      </c>
      <c r="H581" s="48" t="str" cm="1">
        <f t="array" aca="1" ref="H581" ca="1">IF(F581="","",
IF(INDIRECT(VLOOKUP(B581,B$14:C$44,2,FALSE)&amp;(9*A581+9))="","",
INDIRECT(VLOOKUP(B581,B$14:C$44,2,FALSE)&amp;(9*A581+9))))</f>
        <v/>
      </c>
      <c r="I581" s="43" t="str" cm="1">
        <f t="array" aca="1" ref="I581" ca="1">IF(F581="","",
IF(INDIRECT(VLOOKUP(B581,B$14:C$44,2,FALSE)&amp;(9*A581+10))="","",
INDIRECT(VLOOKUP(B581,B$14:C$44,2,FALSE)&amp;(9*A581+10))))</f>
        <v/>
      </c>
      <c r="J581" s="43" t="str" cm="1">
        <f t="array" aca="1" ref="J581" ca="1">IF(F581="","",
IF(INDIRECT(VLOOKUP(B581,B$14:C$44,2,FALSE)&amp;(9*A581+11))="","",
INDIRECT(VLOOKUP(B581,B$14:C$44,2,FALSE)&amp;(9*A581+11))))</f>
        <v/>
      </c>
      <c r="K581" s="46" t="str" cm="1">
        <f t="array" aca="1" ref="K581" ca="1">IF(F581="","",
IF(AND(OR(F581="土",F581="日"),J581="●"),"指定",
IF(INDIRECT(VLOOKUP(B581,B$14:C$44,2,FALSE)&amp;(9*A581+12))="","",
INDIRECT(VLOOKUP(B581,B$14:C$44,2,FALSE)&amp;(9*A581+12)))))</f>
        <v/>
      </c>
      <c r="L581" s="42" t="str">
        <f t="shared" ca="1" si="130"/>
        <v/>
      </c>
      <c r="M581" s="60" t="str">
        <f t="shared" ca="1" si="131"/>
        <v/>
      </c>
      <c r="N581" s="1" t="str">
        <f t="shared" ca="1" si="128"/>
        <v/>
      </c>
      <c r="O581" s="1" t="str">
        <f t="shared" ca="1" si="129"/>
        <v/>
      </c>
    </row>
    <row r="582" spans="1:15" x14ac:dyDescent="0.4">
      <c r="A582" s="1">
        <f t="shared" si="132"/>
        <v>19</v>
      </c>
      <c r="B582" s="1">
        <f t="shared" si="133"/>
        <v>11</v>
      </c>
      <c r="E582" s="39" t="str" cm="1">
        <f t="array" aca="1" ref="E582" ca="1">IF(INDIRECT(VLOOKUP(B582,B$14:C$44,2,FALSE)&amp;(9*A582+6))="","",
INDIRECT(VLOOKUP(B582,B$14:C$44,2,FALSE)&amp;(9*A582+6)))</f>
        <v/>
      </c>
      <c r="F582" s="39" t="str">
        <f t="shared" ca="1" si="127"/>
        <v/>
      </c>
      <c r="G582" s="48" t="str" cm="1">
        <f t="array" aca="1" ref="G582" ca="1">IF(F582="","",
IF(INDIRECT(VLOOKUP(B582,B$14:C$44,2,FALSE)&amp;(9*A582+8))="","",
INDIRECT(VLOOKUP(B582,B$14:C$44,2,FALSE)&amp;(9*A582+8))))</f>
        <v/>
      </c>
      <c r="H582" s="48" t="str" cm="1">
        <f t="array" aca="1" ref="H582" ca="1">IF(F582="","",
IF(INDIRECT(VLOOKUP(B582,B$14:C$44,2,FALSE)&amp;(9*A582+9))="","",
INDIRECT(VLOOKUP(B582,B$14:C$44,2,FALSE)&amp;(9*A582+9))))</f>
        <v/>
      </c>
      <c r="I582" s="43" t="str" cm="1">
        <f t="array" aca="1" ref="I582" ca="1">IF(F582="","",
IF(INDIRECT(VLOOKUP(B582,B$14:C$44,2,FALSE)&amp;(9*A582+10))="","",
INDIRECT(VLOOKUP(B582,B$14:C$44,2,FALSE)&amp;(9*A582+10))))</f>
        <v/>
      </c>
      <c r="J582" s="43" t="str" cm="1">
        <f t="array" aca="1" ref="J582" ca="1">IF(F582="","",
IF(INDIRECT(VLOOKUP(B582,B$14:C$44,2,FALSE)&amp;(9*A582+11))="","",
INDIRECT(VLOOKUP(B582,B$14:C$44,2,FALSE)&amp;(9*A582+11))))</f>
        <v/>
      </c>
      <c r="K582" s="46" t="str" cm="1">
        <f t="array" aca="1" ref="K582" ca="1">IF(F582="","",
IF(AND(OR(F582="土",F582="日"),J582="●"),"指定",
IF(INDIRECT(VLOOKUP(B582,B$14:C$44,2,FALSE)&amp;(9*A582+12))="","",
INDIRECT(VLOOKUP(B582,B$14:C$44,2,FALSE)&amp;(9*A582+12)))))</f>
        <v/>
      </c>
      <c r="L582" s="42" t="str">
        <f t="shared" ca="1" si="130"/>
        <v/>
      </c>
      <c r="M582" s="60" t="str">
        <f t="shared" ca="1" si="131"/>
        <v/>
      </c>
      <c r="N582" s="1" t="str">
        <f t="shared" ca="1" si="128"/>
        <v/>
      </c>
      <c r="O582" s="1" t="str">
        <f t="shared" ca="1" si="129"/>
        <v/>
      </c>
    </row>
    <row r="583" spans="1:15" x14ac:dyDescent="0.4">
      <c r="A583" s="1">
        <f t="shared" si="132"/>
        <v>19</v>
      </c>
      <c r="B583" s="1">
        <f t="shared" si="133"/>
        <v>12</v>
      </c>
      <c r="E583" s="39" t="str" cm="1">
        <f t="array" aca="1" ref="E583" ca="1">IF(INDIRECT(VLOOKUP(B583,B$14:C$44,2,FALSE)&amp;(9*A583+6))="","",
INDIRECT(VLOOKUP(B583,B$14:C$44,2,FALSE)&amp;(9*A583+6)))</f>
        <v/>
      </c>
      <c r="F583" s="39" t="str">
        <f t="shared" ca="1" si="127"/>
        <v/>
      </c>
      <c r="G583" s="48" t="str" cm="1">
        <f t="array" aca="1" ref="G583" ca="1">IF(F583="","",
IF(INDIRECT(VLOOKUP(B583,B$14:C$44,2,FALSE)&amp;(9*A583+8))="","",
INDIRECT(VLOOKUP(B583,B$14:C$44,2,FALSE)&amp;(9*A583+8))))</f>
        <v/>
      </c>
      <c r="H583" s="48" t="str" cm="1">
        <f t="array" aca="1" ref="H583" ca="1">IF(F583="","",
IF(INDIRECT(VLOOKUP(B583,B$14:C$44,2,FALSE)&amp;(9*A583+9))="","",
INDIRECT(VLOOKUP(B583,B$14:C$44,2,FALSE)&amp;(9*A583+9))))</f>
        <v/>
      </c>
      <c r="I583" s="43" t="str" cm="1">
        <f t="array" aca="1" ref="I583" ca="1">IF(F583="","",
IF(INDIRECT(VLOOKUP(B583,B$14:C$44,2,FALSE)&amp;(9*A583+10))="","",
INDIRECT(VLOOKUP(B583,B$14:C$44,2,FALSE)&amp;(9*A583+10))))</f>
        <v/>
      </c>
      <c r="J583" s="43" t="str" cm="1">
        <f t="array" aca="1" ref="J583" ca="1">IF(F583="","",
IF(INDIRECT(VLOOKUP(B583,B$14:C$44,2,FALSE)&amp;(9*A583+11))="","",
INDIRECT(VLOOKUP(B583,B$14:C$44,2,FALSE)&amp;(9*A583+11))))</f>
        <v/>
      </c>
      <c r="K583" s="46" t="str" cm="1">
        <f t="array" aca="1" ref="K583" ca="1">IF(F583="","",
IF(AND(OR(F583="土",F583="日"),J583="●"),"指定",
IF(INDIRECT(VLOOKUP(B583,B$14:C$44,2,FALSE)&amp;(9*A583+12))="","",
INDIRECT(VLOOKUP(B583,B$14:C$44,2,FALSE)&amp;(9*A583+12)))))</f>
        <v/>
      </c>
      <c r="L583" s="42" t="str">
        <f t="shared" ca="1" si="130"/>
        <v/>
      </c>
      <c r="M583" s="60" t="str">
        <f t="shared" ca="1" si="131"/>
        <v/>
      </c>
      <c r="N583" s="1" t="str">
        <f t="shared" ca="1" si="128"/>
        <v/>
      </c>
      <c r="O583" s="1" t="str">
        <f t="shared" ca="1" si="129"/>
        <v/>
      </c>
    </row>
    <row r="584" spans="1:15" x14ac:dyDescent="0.4">
      <c r="A584" s="1">
        <f t="shared" si="132"/>
        <v>19</v>
      </c>
      <c r="B584" s="1">
        <f t="shared" si="133"/>
        <v>13</v>
      </c>
      <c r="E584" s="39" t="str" cm="1">
        <f t="array" aca="1" ref="E584" ca="1">IF(INDIRECT(VLOOKUP(B584,B$14:C$44,2,FALSE)&amp;(9*A584+6))="","",
INDIRECT(VLOOKUP(B584,B$14:C$44,2,FALSE)&amp;(9*A584+6)))</f>
        <v/>
      </c>
      <c r="F584" s="39" t="str">
        <f t="shared" ca="1" si="127"/>
        <v/>
      </c>
      <c r="G584" s="48" t="str" cm="1">
        <f t="array" aca="1" ref="G584" ca="1">IF(F584="","",
IF(INDIRECT(VLOOKUP(B584,B$14:C$44,2,FALSE)&amp;(9*A584+8))="","",
INDIRECT(VLOOKUP(B584,B$14:C$44,2,FALSE)&amp;(9*A584+8))))</f>
        <v/>
      </c>
      <c r="H584" s="48" t="str" cm="1">
        <f t="array" aca="1" ref="H584" ca="1">IF(F584="","",
IF(INDIRECT(VLOOKUP(B584,B$14:C$44,2,FALSE)&amp;(9*A584+9))="","",
INDIRECT(VLOOKUP(B584,B$14:C$44,2,FALSE)&amp;(9*A584+9))))</f>
        <v/>
      </c>
      <c r="I584" s="43" t="str" cm="1">
        <f t="array" aca="1" ref="I584" ca="1">IF(F584="","",
IF(INDIRECT(VLOOKUP(B584,B$14:C$44,2,FALSE)&amp;(9*A584+10))="","",
INDIRECT(VLOOKUP(B584,B$14:C$44,2,FALSE)&amp;(9*A584+10))))</f>
        <v/>
      </c>
      <c r="J584" s="43" t="str" cm="1">
        <f t="array" aca="1" ref="J584" ca="1">IF(F584="","",
IF(INDIRECT(VLOOKUP(B584,B$14:C$44,2,FALSE)&amp;(9*A584+11))="","",
INDIRECT(VLOOKUP(B584,B$14:C$44,2,FALSE)&amp;(9*A584+11))))</f>
        <v/>
      </c>
      <c r="K584" s="46" t="str" cm="1">
        <f t="array" aca="1" ref="K584" ca="1">IF(F584="","",
IF(AND(OR(F584="土",F584="日"),J584="●"),"指定",
IF(INDIRECT(VLOOKUP(B584,B$14:C$44,2,FALSE)&amp;(9*A584+12))="","",
INDIRECT(VLOOKUP(B584,B$14:C$44,2,FALSE)&amp;(9*A584+12)))))</f>
        <v/>
      </c>
      <c r="L584" s="42" t="str">
        <f t="shared" ca="1" si="130"/>
        <v/>
      </c>
      <c r="M584" s="60" t="str">
        <f t="shared" ca="1" si="131"/>
        <v/>
      </c>
      <c r="N584" s="1" t="str">
        <f t="shared" ca="1" si="128"/>
        <v/>
      </c>
      <c r="O584" s="1" t="str">
        <f t="shared" ca="1" si="129"/>
        <v/>
      </c>
    </row>
    <row r="585" spans="1:15" x14ac:dyDescent="0.4">
      <c r="A585" s="1">
        <f t="shared" si="132"/>
        <v>19</v>
      </c>
      <c r="B585" s="1">
        <f t="shared" si="133"/>
        <v>14</v>
      </c>
      <c r="E585" s="39" t="str" cm="1">
        <f t="array" aca="1" ref="E585" ca="1">IF(INDIRECT(VLOOKUP(B585,B$14:C$44,2,FALSE)&amp;(9*A585+6))="","",
INDIRECT(VLOOKUP(B585,B$14:C$44,2,FALSE)&amp;(9*A585+6)))</f>
        <v/>
      </c>
      <c r="F585" s="39" t="str">
        <f t="shared" ca="1" si="127"/>
        <v/>
      </c>
      <c r="G585" s="48" t="str" cm="1">
        <f t="array" aca="1" ref="G585" ca="1">IF(F585="","",
IF(INDIRECT(VLOOKUP(B585,B$14:C$44,2,FALSE)&amp;(9*A585+8))="","",
INDIRECT(VLOOKUP(B585,B$14:C$44,2,FALSE)&amp;(9*A585+8))))</f>
        <v/>
      </c>
      <c r="H585" s="48" t="str" cm="1">
        <f t="array" aca="1" ref="H585" ca="1">IF(F585="","",
IF(INDIRECT(VLOOKUP(B585,B$14:C$44,2,FALSE)&amp;(9*A585+9))="","",
INDIRECT(VLOOKUP(B585,B$14:C$44,2,FALSE)&amp;(9*A585+9))))</f>
        <v/>
      </c>
      <c r="I585" s="43" t="str" cm="1">
        <f t="array" aca="1" ref="I585" ca="1">IF(F585="","",
IF(INDIRECT(VLOOKUP(B585,B$14:C$44,2,FALSE)&amp;(9*A585+10))="","",
INDIRECT(VLOOKUP(B585,B$14:C$44,2,FALSE)&amp;(9*A585+10))))</f>
        <v/>
      </c>
      <c r="J585" s="43" t="str" cm="1">
        <f t="array" aca="1" ref="J585" ca="1">IF(F585="","",
IF(INDIRECT(VLOOKUP(B585,B$14:C$44,2,FALSE)&amp;(9*A585+11))="","",
INDIRECT(VLOOKUP(B585,B$14:C$44,2,FALSE)&amp;(9*A585+11))))</f>
        <v/>
      </c>
      <c r="K585" s="46" t="str" cm="1">
        <f t="array" aca="1" ref="K585" ca="1">IF(F585="","",
IF(AND(OR(F585="土",F585="日"),J585="●"),"指定",
IF(INDIRECT(VLOOKUP(B585,B$14:C$44,2,FALSE)&amp;(9*A585+12))="","",
INDIRECT(VLOOKUP(B585,B$14:C$44,2,FALSE)&amp;(9*A585+12)))))</f>
        <v/>
      </c>
      <c r="L585" s="42" t="str">
        <f t="shared" ca="1" si="130"/>
        <v/>
      </c>
      <c r="M585" s="60" t="str">
        <f t="shared" ca="1" si="131"/>
        <v/>
      </c>
      <c r="N585" s="1" t="str">
        <f t="shared" ca="1" si="128"/>
        <v/>
      </c>
      <c r="O585" s="1" t="str">
        <f t="shared" ca="1" si="129"/>
        <v/>
      </c>
    </row>
    <row r="586" spans="1:15" x14ac:dyDescent="0.4">
      <c r="A586" s="1">
        <f t="shared" si="132"/>
        <v>19</v>
      </c>
      <c r="B586" s="1">
        <f t="shared" si="133"/>
        <v>15</v>
      </c>
      <c r="E586" s="39" t="str" cm="1">
        <f t="array" aca="1" ref="E586" ca="1">IF(INDIRECT(VLOOKUP(B586,B$14:C$44,2,FALSE)&amp;(9*A586+6))="","",
INDIRECT(VLOOKUP(B586,B$14:C$44,2,FALSE)&amp;(9*A586+6)))</f>
        <v/>
      </c>
      <c r="F586" s="39" t="str">
        <f t="shared" ca="1" si="127"/>
        <v/>
      </c>
      <c r="G586" s="48" t="str" cm="1">
        <f t="array" aca="1" ref="G586" ca="1">IF(F586="","",
IF(INDIRECT(VLOOKUP(B586,B$14:C$44,2,FALSE)&amp;(9*A586+8))="","",
INDIRECT(VLOOKUP(B586,B$14:C$44,2,FALSE)&amp;(9*A586+8))))</f>
        <v/>
      </c>
      <c r="H586" s="48" t="str" cm="1">
        <f t="array" aca="1" ref="H586" ca="1">IF(F586="","",
IF(INDIRECT(VLOOKUP(B586,B$14:C$44,2,FALSE)&amp;(9*A586+9))="","",
INDIRECT(VLOOKUP(B586,B$14:C$44,2,FALSE)&amp;(9*A586+9))))</f>
        <v/>
      </c>
      <c r="I586" s="43" t="str" cm="1">
        <f t="array" aca="1" ref="I586" ca="1">IF(F586="","",
IF(INDIRECT(VLOOKUP(B586,B$14:C$44,2,FALSE)&amp;(9*A586+10))="","",
INDIRECT(VLOOKUP(B586,B$14:C$44,2,FALSE)&amp;(9*A586+10))))</f>
        <v/>
      </c>
      <c r="J586" s="43" t="str" cm="1">
        <f t="array" aca="1" ref="J586" ca="1">IF(F586="","",
IF(INDIRECT(VLOOKUP(B586,B$14:C$44,2,FALSE)&amp;(9*A586+11))="","",
INDIRECT(VLOOKUP(B586,B$14:C$44,2,FALSE)&amp;(9*A586+11))))</f>
        <v/>
      </c>
      <c r="K586" s="46" t="str" cm="1">
        <f t="array" aca="1" ref="K586" ca="1">IF(F586="","",
IF(AND(OR(F586="土",F586="日"),J586="●"),"指定",
IF(INDIRECT(VLOOKUP(B586,B$14:C$44,2,FALSE)&amp;(9*A586+12))="","",
INDIRECT(VLOOKUP(B586,B$14:C$44,2,FALSE)&amp;(9*A586+12)))))</f>
        <v/>
      </c>
      <c r="L586" s="42" t="str">
        <f t="shared" ca="1" si="130"/>
        <v/>
      </c>
      <c r="M586" s="60" t="str">
        <f t="shared" ca="1" si="131"/>
        <v/>
      </c>
      <c r="N586" s="1" t="str">
        <f t="shared" ca="1" si="128"/>
        <v/>
      </c>
      <c r="O586" s="1" t="str">
        <f t="shared" ca="1" si="129"/>
        <v/>
      </c>
    </row>
    <row r="587" spans="1:15" x14ac:dyDescent="0.4">
      <c r="A587" s="1">
        <f t="shared" si="132"/>
        <v>19</v>
      </c>
      <c r="B587" s="1">
        <f t="shared" si="133"/>
        <v>16</v>
      </c>
      <c r="E587" s="39" t="str" cm="1">
        <f t="array" aca="1" ref="E587" ca="1">IF(INDIRECT(VLOOKUP(B587,B$14:C$44,2,FALSE)&amp;(9*A587+6))="","",
INDIRECT(VLOOKUP(B587,B$14:C$44,2,FALSE)&amp;(9*A587+6)))</f>
        <v/>
      </c>
      <c r="F587" s="39" t="str">
        <f t="shared" ca="1" si="127"/>
        <v/>
      </c>
      <c r="G587" s="48" t="str" cm="1">
        <f t="array" aca="1" ref="G587" ca="1">IF(F587="","",
IF(INDIRECT(VLOOKUP(B587,B$14:C$44,2,FALSE)&amp;(9*A587+8))="","",
INDIRECT(VLOOKUP(B587,B$14:C$44,2,FALSE)&amp;(9*A587+8))))</f>
        <v/>
      </c>
      <c r="H587" s="48" t="str" cm="1">
        <f t="array" aca="1" ref="H587" ca="1">IF(F587="","",
IF(INDIRECT(VLOOKUP(B587,B$14:C$44,2,FALSE)&amp;(9*A587+9))="","",
INDIRECT(VLOOKUP(B587,B$14:C$44,2,FALSE)&amp;(9*A587+9))))</f>
        <v/>
      </c>
      <c r="I587" s="43" t="str" cm="1">
        <f t="array" aca="1" ref="I587" ca="1">IF(F587="","",
IF(INDIRECT(VLOOKUP(B587,B$14:C$44,2,FALSE)&amp;(9*A587+10))="","",
INDIRECT(VLOOKUP(B587,B$14:C$44,2,FALSE)&amp;(9*A587+10))))</f>
        <v/>
      </c>
      <c r="J587" s="43" t="str" cm="1">
        <f t="array" aca="1" ref="J587" ca="1">IF(F587="","",
IF(INDIRECT(VLOOKUP(B587,B$14:C$44,2,FALSE)&amp;(9*A587+11))="","",
INDIRECT(VLOOKUP(B587,B$14:C$44,2,FALSE)&amp;(9*A587+11))))</f>
        <v/>
      </c>
      <c r="K587" s="46" t="str" cm="1">
        <f t="array" aca="1" ref="K587" ca="1">IF(F587="","",
IF(AND(OR(F587="土",F587="日"),J587="●"),"指定",
IF(INDIRECT(VLOOKUP(B587,B$14:C$44,2,FALSE)&amp;(9*A587+12))="","",
INDIRECT(VLOOKUP(B587,B$14:C$44,2,FALSE)&amp;(9*A587+12)))))</f>
        <v/>
      </c>
      <c r="L587" s="42" t="str">
        <f t="shared" ca="1" si="130"/>
        <v/>
      </c>
      <c r="M587" s="60" t="str">
        <f t="shared" ca="1" si="131"/>
        <v/>
      </c>
      <c r="N587" s="1" t="str">
        <f t="shared" ca="1" si="128"/>
        <v/>
      </c>
      <c r="O587" s="1" t="str">
        <f t="shared" ca="1" si="129"/>
        <v/>
      </c>
    </row>
    <row r="588" spans="1:15" x14ac:dyDescent="0.4">
      <c r="A588" s="1">
        <f t="shared" si="132"/>
        <v>19</v>
      </c>
      <c r="B588" s="1">
        <f t="shared" si="133"/>
        <v>17</v>
      </c>
      <c r="E588" s="39" t="str" cm="1">
        <f t="array" aca="1" ref="E588" ca="1">IF(INDIRECT(VLOOKUP(B588,B$14:C$44,2,FALSE)&amp;(9*A588+6))="","",
INDIRECT(VLOOKUP(B588,B$14:C$44,2,FALSE)&amp;(9*A588+6)))</f>
        <v/>
      </c>
      <c r="F588" s="39" t="str">
        <f t="shared" ca="1" si="127"/>
        <v/>
      </c>
      <c r="G588" s="48" t="str" cm="1">
        <f t="array" aca="1" ref="G588" ca="1">IF(F588="","",
IF(INDIRECT(VLOOKUP(B588,B$14:C$44,2,FALSE)&amp;(9*A588+8))="","",
INDIRECT(VLOOKUP(B588,B$14:C$44,2,FALSE)&amp;(9*A588+8))))</f>
        <v/>
      </c>
      <c r="H588" s="48" t="str" cm="1">
        <f t="array" aca="1" ref="H588" ca="1">IF(F588="","",
IF(INDIRECT(VLOOKUP(B588,B$14:C$44,2,FALSE)&amp;(9*A588+9))="","",
INDIRECT(VLOOKUP(B588,B$14:C$44,2,FALSE)&amp;(9*A588+9))))</f>
        <v/>
      </c>
      <c r="I588" s="43" t="str" cm="1">
        <f t="array" aca="1" ref="I588" ca="1">IF(F588="","",
IF(INDIRECT(VLOOKUP(B588,B$14:C$44,2,FALSE)&amp;(9*A588+10))="","",
INDIRECT(VLOOKUP(B588,B$14:C$44,2,FALSE)&amp;(9*A588+10))))</f>
        <v/>
      </c>
      <c r="J588" s="43" t="str" cm="1">
        <f t="array" aca="1" ref="J588" ca="1">IF(F588="","",
IF(INDIRECT(VLOOKUP(B588,B$14:C$44,2,FALSE)&amp;(9*A588+11))="","",
INDIRECT(VLOOKUP(B588,B$14:C$44,2,FALSE)&amp;(9*A588+11))))</f>
        <v/>
      </c>
      <c r="K588" s="46" t="str" cm="1">
        <f t="array" aca="1" ref="K588" ca="1">IF(F588="","",
IF(AND(OR(F588="土",F588="日"),J588="●"),"指定",
IF(INDIRECT(VLOOKUP(B588,B$14:C$44,2,FALSE)&amp;(9*A588+12))="","",
INDIRECT(VLOOKUP(B588,B$14:C$44,2,FALSE)&amp;(9*A588+12)))))</f>
        <v/>
      </c>
      <c r="L588" s="42" t="str">
        <f t="shared" ca="1" si="130"/>
        <v/>
      </c>
      <c r="M588" s="60" t="str">
        <f t="shared" ca="1" si="131"/>
        <v/>
      </c>
      <c r="N588" s="1" t="str">
        <f t="shared" ca="1" si="128"/>
        <v/>
      </c>
      <c r="O588" s="1" t="str">
        <f t="shared" ca="1" si="129"/>
        <v/>
      </c>
    </row>
    <row r="589" spans="1:15" x14ac:dyDescent="0.4">
      <c r="A589" s="1">
        <f t="shared" si="132"/>
        <v>19</v>
      </c>
      <c r="B589" s="1">
        <f t="shared" si="133"/>
        <v>18</v>
      </c>
      <c r="E589" s="39" t="str" cm="1">
        <f t="array" aca="1" ref="E589" ca="1">IF(INDIRECT(VLOOKUP(B589,B$14:C$44,2,FALSE)&amp;(9*A589+6))="","",
INDIRECT(VLOOKUP(B589,B$14:C$44,2,FALSE)&amp;(9*A589+6)))</f>
        <v/>
      </c>
      <c r="F589" s="39" t="str">
        <f t="shared" ca="1" si="127"/>
        <v/>
      </c>
      <c r="G589" s="48" t="str" cm="1">
        <f t="array" aca="1" ref="G589" ca="1">IF(F589="","",
IF(INDIRECT(VLOOKUP(B589,B$14:C$44,2,FALSE)&amp;(9*A589+8))="","",
INDIRECT(VLOOKUP(B589,B$14:C$44,2,FALSE)&amp;(9*A589+8))))</f>
        <v/>
      </c>
      <c r="H589" s="48" t="str" cm="1">
        <f t="array" aca="1" ref="H589" ca="1">IF(F589="","",
IF(INDIRECT(VLOOKUP(B589,B$14:C$44,2,FALSE)&amp;(9*A589+9))="","",
INDIRECT(VLOOKUP(B589,B$14:C$44,2,FALSE)&amp;(9*A589+9))))</f>
        <v/>
      </c>
      <c r="I589" s="43" t="str" cm="1">
        <f t="array" aca="1" ref="I589" ca="1">IF(F589="","",
IF(INDIRECT(VLOOKUP(B589,B$14:C$44,2,FALSE)&amp;(9*A589+10))="","",
INDIRECT(VLOOKUP(B589,B$14:C$44,2,FALSE)&amp;(9*A589+10))))</f>
        <v/>
      </c>
      <c r="J589" s="43" t="str" cm="1">
        <f t="array" aca="1" ref="J589" ca="1">IF(F589="","",
IF(INDIRECT(VLOOKUP(B589,B$14:C$44,2,FALSE)&amp;(9*A589+11))="","",
INDIRECT(VLOOKUP(B589,B$14:C$44,2,FALSE)&amp;(9*A589+11))))</f>
        <v/>
      </c>
      <c r="K589" s="46" t="str" cm="1">
        <f t="array" aca="1" ref="K589" ca="1">IF(F589="","",
IF(AND(OR(F589="土",F589="日"),J589="●"),"指定",
IF(INDIRECT(VLOOKUP(B589,B$14:C$44,2,FALSE)&amp;(9*A589+12))="","",
INDIRECT(VLOOKUP(B589,B$14:C$44,2,FALSE)&amp;(9*A589+12)))))</f>
        <v/>
      </c>
      <c r="L589" s="42" t="str">
        <f t="shared" ca="1" si="130"/>
        <v/>
      </c>
      <c r="M589" s="60" t="str">
        <f t="shared" ca="1" si="131"/>
        <v/>
      </c>
      <c r="N589" s="1" t="str">
        <f t="shared" ca="1" si="128"/>
        <v/>
      </c>
      <c r="O589" s="1" t="str">
        <f t="shared" ca="1" si="129"/>
        <v/>
      </c>
    </row>
    <row r="590" spans="1:15" x14ac:dyDescent="0.4">
      <c r="A590" s="1">
        <f t="shared" si="132"/>
        <v>19</v>
      </c>
      <c r="B590" s="1">
        <f t="shared" si="133"/>
        <v>19</v>
      </c>
      <c r="E590" s="39" t="str" cm="1">
        <f t="array" aca="1" ref="E590" ca="1">IF(INDIRECT(VLOOKUP(B590,B$14:C$44,2,FALSE)&amp;(9*A590+6))="","",
INDIRECT(VLOOKUP(B590,B$14:C$44,2,FALSE)&amp;(9*A590+6)))</f>
        <v/>
      </c>
      <c r="F590" s="39" t="str">
        <f t="shared" ref="F590:F653" ca="1" si="134">IF(OR(E590="",E590&lt;X$5,AF$5&lt;E590),"",
IF(WEEKDAY(E590,1)=1,"日",
IF(WEEKDAY(E590,1)=2,"月",
IF(WEEKDAY(E590,1)=3,"火",
IF(WEEKDAY(E590,1)=4,"水",
IF(WEEKDAY(E590,1)=5,"木",
IF(WEEKDAY(E590,1)=6,"金","土")))))))</f>
        <v/>
      </c>
      <c r="G590" s="48" t="str" cm="1">
        <f t="array" aca="1" ref="G590" ca="1">IF(F590="","",
IF(INDIRECT(VLOOKUP(B590,B$14:C$44,2,FALSE)&amp;(9*A590+8))="","",
INDIRECT(VLOOKUP(B590,B$14:C$44,2,FALSE)&amp;(9*A590+8))))</f>
        <v/>
      </c>
      <c r="H590" s="48" t="str" cm="1">
        <f t="array" aca="1" ref="H590" ca="1">IF(F590="","",
IF(INDIRECT(VLOOKUP(B590,B$14:C$44,2,FALSE)&amp;(9*A590+9))="","",
INDIRECT(VLOOKUP(B590,B$14:C$44,2,FALSE)&amp;(9*A590+9))))</f>
        <v/>
      </c>
      <c r="I590" s="43" t="str" cm="1">
        <f t="array" aca="1" ref="I590" ca="1">IF(F590="","",
IF(INDIRECT(VLOOKUP(B590,B$14:C$44,2,FALSE)&amp;(9*A590+10))="","",
INDIRECT(VLOOKUP(B590,B$14:C$44,2,FALSE)&amp;(9*A590+10))))</f>
        <v/>
      </c>
      <c r="J590" s="43" t="str" cm="1">
        <f t="array" aca="1" ref="J590" ca="1">IF(F590="","",
IF(INDIRECT(VLOOKUP(B590,B$14:C$44,2,FALSE)&amp;(9*A590+11))="","",
INDIRECT(VLOOKUP(B590,B$14:C$44,2,FALSE)&amp;(9*A590+11))))</f>
        <v/>
      </c>
      <c r="K590" s="46" t="str" cm="1">
        <f t="array" aca="1" ref="K590" ca="1">IF(F590="","",
IF(AND(OR(F590="土",F590="日"),J590="●"),"指定",
IF(INDIRECT(VLOOKUP(B590,B$14:C$44,2,FALSE)&amp;(9*A590+12))="","",
INDIRECT(VLOOKUP(B590,B$14:C$44,2,FALSE)&amp;(9*A590+12)))))</f>
        <v/>
      </c>
      <c r="L590" s="42" t="str">
        <f t="shared" ca="1" si="130"/>
        <v/>
      </c>
      <c r="M590" s="60" t="str">
        <f t="shared" ca="1" si="131"/>
        <v/>
      </c>
      <c r="N590" s="1" t="str">
        <f t="shared" ref="N590:N653" ca="1" si="135">IF(OR(E590="",F590=""),"",
YEAR(E590))</f>
        <v/>
      </c>
      <c r="O590" s="1" t="str">
        <f t="shared" ref="O590:O653" ca="1" si="136">IF(OR(E590="",F590=""),"",
MONTH(E590))</f>
        <v/>
      </c>
    </row>
    <row r="591" spans="1:15" x14ac:dyDescent="0.4">
      <c r="A591" s="1">
        <f t="shared" si="132"/>
        <v>19</v>
      </c>
      <c r="B591" s="1">
        <f t="shared" si="133"/>
        <v>20</v>
      </c>
      <c r="E591" s="39" t="str" cm="1">
        <f t="array" aca="1" ref="E591" ca="1">IF(INDIRECT(VLOOKUP(B591,B$14:C$44,2,FALSE)&amp;(9*A591+6))="","",
INDIRECT(VLOOKUP(B591,B$14:C$44,2,FALSE)&amp;(9*A591+6)))</f>
        <v/>
      </c>
      <c r="F591" s="39" t="str">
        <f t="shared" ca="1" si="134"/>
        <v/>
      </c>
      <c r="G591" s="48" t="str" cm="1">
        <f t="array" aca="1" ref="G591" ca="1">IF(F591="","",
IF(INDIRECT(VLOOKUP(B591,B$14:C$44,2,FALSE)&amp;(9*A591+8))="","",
INDIRECT(VLOOKUP(B591,B$14:C$44,2,FALSE)&amp;(9*A591+8))))</f>
        <v/>
      </c>
      <c r="H591" s="48" t="str" cm="1">
        <f t="array" aca="1" ref="H591" ca="1">IF(F591="","",
IF(INDIRECT(VLOOKUP(B591,B$14:C$44,2,FALSE)&amp;(9*A591+9))="","",
INDIRECT(VLOOKUP(B591,B$14:C$44,2,FALSE)&amp;(9*A591+9))))</f>
        <v/>
      </c>
      <c r="I591" s="43" t="str" cm="1">
        <f t="array" aca="1" ref="I591" ca="1">IF(F591="","",
IF(INDIRECT(VLOOKUP(B591,B$14:C$44,2,FALSE)&amp;(9*A591+10))="","",
INDIRECT(VLOOKUP(B591,B$14:C$44,2,FALSE)&amp;(9*A591+10))))</f>
        <v/>
      </c>
      <c r="J591" s="43" t="str" cm="1">
        <f t="array" aca="1" ref="J591" ca="1">IF(F591="","",
IF(INDIRECT(VLOOKUP(B591,B$14:C$44,2,FALSE)&amp;(9*A591+11))="","",
INDIRECT(VLOOKUP(B591,B$14:C$44,2,FALSE)&amp;(9*A591+11))))</f>
        <v/>
      </c>
      <c r="K591" s="46" t="str" cm="1">
        <f t="array" aca="1" ref="K591" ca="1">IF(F591="","",
IF(AND(OR(F591="土",F591="日"),J591="●"),"指定",
IF(INDIRECT(VLOOKUP(B591,B$14:C$44,2,FALSE)&amp;(9*A591+12))="","",
INDIRECT(VLOOKUP(B591,B$14:C$44,2,FALSE)&amp;(9*A591+12)))))</f>
        <v/>
      </c>
      <c r="L591" s="42" t="str">
        <f t="shared" ref="L591:L654" ca="1" si="137">IF(F591="","",
IF(I591="準","準備",
IF(I591="夏","夏休",
IF(I591="年","年末年始休",
IF(I591="製","工場製作",
IF(I591="片","片付",
IF(I591="事","事故",
IF(I591="災","災害",
IF(I591="他","その他",
IF(AND(F591&lt;&gt;"土",F591&lt;&gt;"日",J591="●",K591="振替"),"振替",
IF(AND(OR(F591="土",F591="日"),J591="●",K591="指定"),"閉所",
IF(AND(OR(F591="土",F591="日"),J591="",K591="事前"),"事前",
IF(AND(F591&lt;&gt;"土",F591&lt;&gt;"日",J591="●",K591=""),"閉所","")))))))))))))</f>
        <v/>
      </c>
      <c r="M591" s="60" t="str">
        <f t="shared" ref="M591:M654" ca="1" si="138">IFERROR(IF(VLOOKUP(E591,BJ:BL,3,FALSE)="〇","適",""),"")</f>
        <v/>
      </c>
      <c r="N591" s="1" t="str">
        <f t="shared" ca="1" si="135"/>
        <v/>
      </c>
      <c r="O591" s="1" t="str">
        <f t="shared" ca="1" si="136"/>
        <v/>
      </c>
    </row>
    <row r="592" spans="1:15" x14ac:dyDescent="0.4">
      <c r="A592" s="1">
        <f t="shared" ref="A592:A655" si="139">IF(B592=1,A591+1,A591)</f>
        <v>19</v>
      </c>
      <c r="B592" s="1">
        <f t="shared" ref="B592:B655" si="140">IF(B591=31,1,B591+1)</f>
        <v>21</v>
      </c>
      <c r="E592" s="39" t="str" cm="1">
        <f t="array" aca="1" ref="E592" ca="1">IF(INDIRECT(VLOOKUP(B592,B$14:C$44,2,FALSE)&amp;(9*A592+6))="","",
INDIRECT(VLOOKUP(B592,B$14:C$44,2,FALSE)&amp;(9*A592+6)))</f>
        <v/>
      </c>
      <c r="F592" s="39" t="str">
        <f t="shared" ca="1" si="134"/>
        <v/>
      </c>
      <c r="G592" s="48" t="str" cm="1">
        <f t="array" aca="1" ref="G592" ca="1">IF(F592="","",
IF(INDIRECT(VLOOKUP(B592,B$14:C$44,2,FALSE)&amp;(9*A592+8))="","",
INDIRECT(VLOOKUP(B592,B$14:C$44,2,FALSE)&amp;(9*A592+8))))</f>
        <v/>
      </c>
      <c r="H592" s="48" t="str" cm="1">
        <f t="array" aca="1" ref="H592" ca="1">IF(F592="","",
IF(INDIRECT(VLOOKUP(B592,B$14:C$44,2,FALSE)&amp;(9*A592+9))="","",
INDIRECT(VLOOKUP(B592,B$14:C$44,2,FALSE)&amp;(9*A592+9))))</f>
        <v/>
      </c>
      <c r="I592" s="43" t="str" cm="1">
        <f t="array" aca="1" ref="I592" ca="1">IF(F592="","",
IF(INDIRECT(VLOOKUP(B592,B$14:C$44,2,FALSE)&amp;(9*A592+10))="","",
INDIRECT(VLOOKUP(B592,B$14:C$44,2,FALSE)&amp;(9*A592+10))))</f>
        <v/>
      </c>
      <c r="J592" s="43" t="str" cm="1">
        <f t="array" aca="1" ref="J592" ca="1">IF(F592="","",
IF(INDIRECT(VLOOKUP(B592,B$14:C$44,2,FALSE)&amp;(9*A592+11))="","",
INDIRECT(VLOOKUP(B592,B$14:C$44,2,FALSE)&amp;(9*A592+11))))</f>
        <v/>
      </c>
      <c r="K592" s="46" t="str" cm="1">
        <f t="array" aca="1" ref="K592" ca="1">IF(F592="","",
IF(AND(OR(F592="土",F592="日"),J592="●"),"指定",
IF(INDIRECT(VLOOKUP(B592,B$14:C$44,2,FALSE)&amp;(9*A592+12))="","",
INDIRECT(VLOOKUP(B592,B$14:C$44,2,FALSE)&amp;(9*A592+12)))))</f>
        <v/>
      </c>
      <c r="L592" s="42" t="str">
        <f t="shared" ca="1" si="137"/>
        <v/>
      </c>
      <c r="M592" s="60" t="str">
        <f t="shared" ca="1" si="138"/>
        <v/>
      </c>
      <c r="N592" s="1" t="str">
        <f t="shared" ca="1" si="135"/>
        <v/>
      </c>
      <c r="O592" s="1" t="str">
        <f t="shared" ca="1" si="136"/>
        <v/>
      </c>
    </row>
    <row r="593" spans="1:15" x14ac:dyDescent="0.4">
      <c r="A593" s="1">
        <f t="shared" si="139"/>
        <v>19</v>
      </c>
      <c r="B593" s="1">
        <f t="shared" si="140"/>
        <v>22</v>
      </c>
      <c r="E593" s="39" t="str" cm="1">
        <f t="array" aca="1" ref="E593" ca="1">IF(INDIRECT(VLOOKUP(B593,B$14:C$44,2,FALSE)&amp;(9*A593+6))="","",
INDIRECT(VLOOKUP(B593,B$14:C$44,2,FALSE)&amp;(9*A593+6)))</f>
        <v/>
      </c>
      <c r="F593" s="39" t="str">
        <f t="shared" ca="1" si="134"/>
        <v/>
      </c>
      <c r="G593" s="48" t="str" cm="1">
        <f t="array" aca="1" ref="G593" ca="1">IF(F593="","",
IF(INDIRECT(VLOOKUP(B593,B$14:C$44,2,FALSE)&amp;(9*A593+8))="","",
INDIRECT(VLOOKUP(B593,B$14:C$44,2,FALSE)&amp;(9*A593+8))))</f>
        <v/>
      </c>
      <c r="H593" s="48" t="str" cm="1">
        <f t="array" aca="1" ref="H593" ca="1">IF(F593="","",
IF(INDIRECT(VLOOKUP(B593,B$14:C$44,2,FALSE)&amp;(9*A593+9))="","",
INDIRECT(VLOOKUP(B593,B$14:C$44,2,FALSE)&amp;(9*A593+9))))</f>
        <v/>
      </c>
      <c r="I593" s="43" t="str" cm="1">
        <f t="array" aca="1" ref="I593" ca="1">IF(F593="","",
IF(INDIRECT(VLOOKUP(B593,B$14:C$44,2,FALSE)&amp;(9*A593+10))="","",
INDIRECT(VLOOKUP(B593,B$14:C$44,2,FALSE)&amp;(9*A593+10))))</f>
        <v/>
      </c>
      <c r="J593" s="43" t="str" cm="1">
        <f t="array" aca="1" ref="J593" ca="1">IF(F593="","",
IF(INDIRECT(VLOOKUP(B593,B$14:C$44,2,FALSE)&amp;(9*A593+11))="","",
INDIRECT(VLOOKUP(B593,B$14:C$44,2,FALSE)&amp;(9*A593+11))))</f>
        <v/>
      </c>
      <c r="K593" s="46" t="str" cm="1">
        <f t="array" aca="1" ref="K593" ca="1">IF(F593="","",
IF(AND(OR(F593="土",F593="日"),J593="●"),"指定",
IF(INDIRECT(VLOOKUP(B593,B$14:C$44,2,FALSE)&amp;(9*A593+12))="","",
INDIRECT(VLOOKUP(B593,B$14:C$44,2,FALSE)&amp;(9*A593+12)))))</f>
        <v/>
      </c>
      <c r="L593" s="42" t="str">
        <f t="shared" ca="1" si="137"/>
        <v/>
      </c>
      <c r="M593" s="60" t="str">
        <f t="shared" ca="1" si="138"/>
        <v/>
      </c>
      <c r="N593" s="1" t="str">
        <f t="shared" ca="1" si="135"/>
        <v/>
      </c>
      <c r="O593" s="1" t="str">
        <f t="shared" ca="1" si="136"/>
        <v/>
      </c>
    </row>
    <row r="594" spans="1:15" x14ac:dyDescent="0.4">
      <c r="A594" s="1">
        <f t="shared" si="139"/>
        <v>19</v>
      </c>
      <c r="B594" s="1">
        <f t="shared" si="140"/>
        <v>23</v>
      </c>
      <c r="E594" s="39" t="str" cm="1">
        <f t="array" aca="1" ref="E594" ca="1">IF(INDIRECT(VLOOKUP(B594,B$14:C$44,2,FALSE)&amp;(9*A594+6))="","",
INDIRECT(VLOOKUP(B594,B$14:C$44,2,FALSE)&amp;(9*A594+6)))</f>
        <v/>
      </c>
      <c r="F594" s="39" t="str">
        <f t="shared" ca="1" si="134"/>
        <v/>
      </c>
      <c r="G594" s="48" t="str" cm="1">
        <f t="array" aca="1" ref="G594" ca="1">IF(F594="","",
IF(INDIRECT(VLOOKUP(B594,B$14:C$44,2,FALSE)&amp;(9*A594+8))="","",
INDIRECT(VLOOKUP(B594,B$14:C$44,2,FALSE)&amp;(9*A594+8))))</f>
        <v/>
      </c>
      <c r="H594" s="48" t="str" cm="1">
        <f t="array" aca="1" ref="H594" ca="1">IF(F594="","",
IF(INDIRECT(VLOOKUP(B594,B$14:C$44,2,FALSE)&amp;(9*A594+9))="","",
INDIRECT(VLOOKUP(B594,B$14:C$44,2,FALSE)&amp;(9*A594+9))))</f>
        <v/>
      </c>
      <c r="I594" s="43" t="str" cm="1">
        <f t="array" aca="1" ref="I594" ca="1">IF(F594="","",
IF(INDIRECT(VLOOKUP(B594,B$14:C$44,2,FALSE)&amp;(9*A594+10))="","",
INDIRECT(VLOOKUP(B594,B$14:C$44,2,FALSE)&amp;(9*A594+10))))</f>
        <v/>
      </c>
      <c r="J594" s="43" t="str" cm="1">
        <f t="array" aca="1" ref="J594" ca="1">IF(F594="","",
IF(INDIRECT(VLOOKUP(B594,B$14:C$44,2,FALSE)&amp;(9*A594+11))="","",
INDIRECT(VLOOKUP(B594,B$14:C$44,2,FALSE)&amp;(9*A594+11))))</f>
        <v/>
      </c>
      <c r="K594" s="46" t="str" cm="1">
        <f t="array" aca="1" ref="K594" ca="1">IF(F594="","",
IF(AND(OR(F594="土",F594="日"),J594="●"),"指定",
IF(INDIRECT(VLOOKUP(B594,B$14:C$44,2,FALSE)&amp;(9*A594+12))="","",
INDIRECT(VLOOKUP(B594,B$14:C$44,2,FALSE)&amp;(9*A594+12)))))</f>
        <v/>
      </c>
      <c r="L594" s="42" t="str">
        <f t="shared" ca="1" si="137"/>
        <v/>
      </c>
      <c r="M594" s="60" t="str">
        <f t="shared" ca="1" si="138"/>
        <v/>
      </c>
      <c r="N594" s="1" t="str">
        <f t="shared" ca="1" si="135"/>
        <v/>
      </c>
      <c r="O594" s="1" t="str">
        <f t="shared" ca="1" si="136"/>
        <v/>
      </c>
    </row>
    <row r="595" spans="1:15" x14ac:dyDescent="0.4">
      <c r="A595" s="1">
        <f t="shared" si="139"/>
        <v>19</v>
      </c>
      <c r="B595" s="1">
        <f t="shared" si="140"/>
        <v>24</v>
      </c>
      <c r="E595" s="39" t="str" cm="1">
        <f t="array" aca="1" ref="E595" ca="1">IF(INDIRECT(VLOOKUP(B595,B$14:C$44,2,FALSE)&amp;(9*A595+6))="","",
INDIRECT(VLOOKUP(B595,B$14:C$44,2,FALSE)&amp;(9*A595+6)))</f>
        <v/>
      </c>
      <c r="F595" s="39" t="str">
        <f t="shared" ca="1" si="134"/>
        <v/>
      </c>
      <c r="G595" s="48" t="str" cm="1">
        <f t="array" aca="1" ref="G595" ca="1">IF(F595="","",
IF(INDIRECT(VLOOKUP(B595,B$14:C$44,2,FALSE)&amp;(9*A595+8))="","",
INDIRECT(VLOOKUP(B595,B$14:C$44,2,FALSE)&amp;(9*A595+8))))</f>
        <v/>
      </c>
      <c r="H595" s="48" t="str" cm="1">
        <f t="array" aca="1" ref="H595" ca="1">IF(F595="","",
IF(INDIRECT(VLOOKUP(B595,B$14:C$44,2,FALSE)&amp;(9*A595+9))="","",
INDIRECT(VLOOKUP(B595,B$14:C$44,2,FALSE)&amp;(9*A595+9))))</f>
        <v/>
      </c>
      <c r="I595" s="43" t="str" cm="1">
        <f t="array" aca="1" ref="I595" ca="1">IF(F595="","",
IF(INDIRECT(VLOOKUP(B595,B$14:C$44,2,FALSE)&amp;(9*A595+10))="","",
INDIRECT(VLOOKUP(B595,B$14:C$44,2,FALSE)&amp;(9*A595+10))))</f>
        <v/>
      </c>
      <c r="J595" s="43" t="str" cm="1">
        <f t="array" aca="1" ref="J595" ca="1">IF(F595="","",
IF(INDIRECT(VLOOKUP(B595,B$14:C$44,2,FALSE)&amp;(9*A595+11))="","",
INDIRECT(VLOOKUP(B595,B$14:C$44,2,FALSE)&amp;(9*A595+11))))</f>
        <v/>
      </c>
      <c r="K595" s="46" t="str" cm="1">
        <f t="array" aca="1" ref="K595" ca="1">IF(F595="","",
IF(AND(OR(F595="土",F595="日"),J595="●"),"指定",
IF(INDIRECT(VLOOKUP(B595,B$14:C$44,2,FALSE)&amp;(9*A595+12))="","",
INDIRECT(VLOOKUP(B595,B$14:C$44,2,FALSE)&amp;(9*A595+12)))))</f>
        <v/>
      </c>
      <c r="L595" s="42" t="str">
        <f t="shared" ca="1" si="137"/>
        <v/>
      </c>
      <c r="M595" s="60" t="str">
        <f t="shared" ca="1" si="138"/>
        <v/>
      </c>
      <c r="N595" s="1" t="str">
        <f t="shared" ca="1" si="135"/>
        <v/>
      </c>
      <c r="O595" s="1" t="str">
        <f t="shared" ca="1" si="136"/>
        <v/>
      </c>
    </row>
    <row r="596" spans="1:15" x14ac:dyDescent="0.4">
      <c r="A596" s="1">
        <f t="shared" si="139"/>
        <v>19</v>
      </c>
      <c r="B596" s="1">
        <f t="shared" si="140"/>
        <v>25</v>
      </c>
      <c r="E596" s="39" t="str" cm="1">
        <f t="array" aca="1" ref="E596" ca="1">IF(INDIRECT(VLOOKUP(B596,B$14:C$44,2,FALSE)&amp;(9*A596+6))="","",
INDIRECT(VLOOKUP(B596,B$14:C$44,2,FALSE)&amp;(9*A596+6)))</f>
        <v/>
      </c>
      <c r="F596" s="39" t="str">
        <f t="shared" ca="1" si="134"/>
        <v/>
      </c>
      <c r="G596" s="48" t="str" cm="1">
        <f t="array" aca="1" ref="G596" ca="1">IF(F596="","",
IF(INDIRECT(VLOOKUP(B596,B$14:C$44,2,FALSE)&amp;(9*A596+8))="","",
INDIRECT(VLOOKUP(B596,B$14:C$44,2,FALSE)&amp;(9*A596+8))))</f>
        <v/>
      </c>
      <c r="H596" s="48" t="str" cm="1">
        <f t="array" aca="1" ref="H596" ca="1">IF(F596="","",
IF(INDIRECT(VLOOKUP(B596,B$14:C$44,2,FALSE)&amp;(9*A596+9))="","",
INDIRECT(VLOOKUP(B596,B$14:C$44,2,FALSE)&amp;(9*A596+9))))</f>
        <v/>
      </c>
      <c r="I596" s="43" t="str" cm="1">
        <f t="array" aca="1" ref="I596" ca="1">IF(F596="","",
IF(INDIRECT(VLOOKUP(B596,B$14:C$44,2,FALSE)&amp;(9*A596+10))="","",
INDIRECT(VLOOKUP(B596,B$14:C$44,2,FALSE)&amp;(9*A596+10))))</f>
        <v/>
      </c>
      <c r="J596" s="43" t="str" cm="1">
        <f t="array" aca="1" ref="J596" ca="1">IF(F596="","",
IF(INDIRECT(VLOOKUP(B596,B$14:C$44,2,FALSE)&amp;(9*A596+11))="","",
INDIRECT(VLOOKUP(B596,B$14:C$44,2,FALSE)&amp;(9*A596+11))))</f>
        <v/>
      </c>
      <c r="K596" s="46" t="str" cm="1">
        <f t="array" aca="1" ref="K596" ca="1">IF(F596="","",
IF(AND(OR(F596="土",F596="日"),J596="●"),"指定",
IF(INDIRECT(VLOOKUP(B596,B$14:C$44,2,FALSE)&amp;(9*A596+12))="","",
INDIRECT(VLOOKUP(B596,B$14:C$44,2,FALSE)&amp;(9*A596+12)))))</f>
        <v/>
      </c>
      <c r="L596" s="42" t="str">
        <f t="shared" ca="1" si="137"/>
        <v/>
      </c>
      <c r="M596" s="60" t="str">
        <f t="shared" ca="1" si="138"/>
        <v/>
      </c>
      <c r="N596" s="1" t="str">
        <f t="shared" ca="1" si="135"/>
        <v/>
      </c>
      <c r="O596" s="1" t="str">
        <f t="shared" ca="1" si="136"/>
        <v/>
      </c>
    </row>
    <row r="597" spans="1:15" x14ac:dyDescent="0.4">
      <c r="A597" s="1">
        <f t="shared" si="139"/>
        <v>19</v>
      </c>
      <c r="B597" s="1">
        <f t="shared" si="140"/>
        <v>26</v>
      </c>
      <c r="E597" s="39" t="str" cm="1">
        <f t="array" aca="1" ref="E597" ca="1">IF(INDIRECT(VLOOKUP(B597,B$14:C$44,2,FALSE)&amp;(9*A597+6))="","",
INDIRECT(VLOOKUP(B597,B$14:C$44,2,FALSE)&amp;(9*A597+6)))</f>
        <v/>
      </c>
      <c r="F597" s="39" t="str">
        <f t="shared" ca="1" si="134"/>
        <v/>
      </c>
      <c r="G597" s="48" t="str" cm="1">
        <f t="array" aca="1" ref="G597" ca="1">IF(F597="","",
IF(INDIRECT(VLOOKUP(B597,B$14:C$44,2,FALSE)&amp;(9*A597+8))="","",
INDIRECT(VLOOKUP(B597,B$14:C$44,2,FALSE)&amp;(9*A597+8))))</f>
        <v/>
      </c>
      <c r="H597" s="48" t="str" cm="1">
        <f t="array" aca="1" ref="H597" ca="1">IF(F597="","",
IF(INDIRECT(VLOOKUP(B597,B$14:C$44,2,FALSE)&amp;(9*A597+9))="","",
INDIRECT(VLOOKUP(B597,B$14:C$44,2,FALSE)&amp;(9*A597+9))))</f>
        <v/>
      </c>
      <c r="I597" s="43" t="str" cm="1">
        <f t="array" aca="1" ref="I597" ca="1">IF(F597="","",
IF(INDIRECT(VLOOKUP(B597,B$14:C$44,2,FALSE)&amp;(9*A597+10))="","",
INDIRECT(VLOOKUP(B597,B$14:C$44,2,FALSE)&amp;(9*A597+10))))</f>
        <v/>
      </c>
      <c r="J597" s="43" t="str" cm="1">
        <f t="array" aca="1" ref="J597" ca="1">IF(F597="","",
IF(INDIRECT(VLOOKUP(B597,B$14:C$44,2,FALSE)&amp;(9*A597+11))="","",
INDIRECT(VLOOKUP(B597,B$14:C$44,2,FALSE)&amp;(9*A597+11))))</f>
        <v/>
      </c>
      <c r="K597" s="46" t="str" cm="1">
        <f t="array" aca="1" ref="K597" ca="1">IF(F597="","",
IF(AND(OR(F597="土",F597="日"),J597="●"),"指定",
IF(INDIRECT(VLOOKUP(B597,B$14:C$44,2,FALSE)&amp;(9*A597+12))="","",
INDIRECT(VLOOKUP(B597,B$14:C$44,2,FALSE)&amp;(9*A597+12)))))</f>
        <v/>
      </c>
      <c r="L597" s="42" t="str">
        <f t="shared" ca="1" si="137"/>
        <v/>
      </c>
      <c r="M597" s="60" t="str">
        <f t="shared" ca="1" si="138"/>
        <v/>
      </c>
      <c r="N597" s="1" t="str">
        <f t="shared" ca="1" si="135"/>
        <v/>
      </c>
      <c r="O597" s="1" t="str">
        <f t="shared" ca="1" si="136"/>
        <v/>
      </c>
    </row>
    <row r="598" spans="1:15" x14ac:dyDescent="0.4">
      <c r="A598" s="1">
        <f t="shared" si="139"/>
        <v>19</v>
      </c>
      <c r="B598" s="1">
        <f t="shared" si="140"/>
        <v>27</v>
      </c>
      <c r="E598" s="39" t="str" cm="1">
        <f t="array" aca="1" ref="E598" ca="1">IF(INDIRECT(VLOOKUP(B598,B$14:C$44,2,FALSE)&amp;(9*A598+6))="","",
INDIRECT(VLOOKUP(B598,B$14:C$44,2,FALSE)&amp;(9*A598+6)))</f>
        <v/>
      </c>
      <c r="F598" s="39" t="str">
        <f t="shared" ca="1" si="134"/>
        <v/>
      </c>
      <c r="G598" s="48" t="str" cm="1">
        <f t="array" aca="1" ref="G598" ca="1">IF(F598="","",
IF(INDIRECT(VLOOKUP(B598,B$14:C$44,2,FALSE)&amp;(9*A598+8))="","",
INDIRECT(VLOOKUP(B598,B$14:C$44,2,FALSE)&amp;(9*A598+8))))</f>
        <v/>
      </c>
      <c r="H598" s="48" t="str" cm="1">
        <f t="array" aca="1" ref="H598" ca="1">IF(F598="","",
IF(INDIRECT(VLOOKUP(B598,B$14:C$44,2,FALSE)&amp;(9*A598+9))="","",
INDIRECT(VLOOKUP(B598,B$14:C$44,2,FALSE)&amp;(9*A598+9))))</f>
        <v/>
      </c>
      <c r="I598" s="43" t="str" cm="1">
        <f t="array" aca="1" ref="I598" ca="1">IF(F598="","",
IF(INDIRECT(VLOOKUP(B598,B$14:C$44,2,FALSE)&amp;(9*A598+10))="","",
INDIRECT(VLOOKUP(B598,B$14:C$44,2,FALSE)&amp;(9*A598+10))))</f>
        <v/>
      </c>
      <c r="J598" s="43" t="str" cm="1">
        <f t="array" aca="1" ref="J598" ca="1">IF(F598="","",
IF(INDIRECT(VLOOKUP(B598,B$14:C$44,2,FALSE)&amp;(9*A598+11))="","",
INDIRECT(VLOOKUP(B598,B$14:C$44,2,FALSE)&amp;(9*A598+11))))</f>
        <v/>
      </c>
      <c r="K598" s="46" t="str" cm="1">
        <f t="array" aca="1" ref="K598" ca="1">IF(F598="","",
IF(AND(OR(F598="土",F598="日"),J598="●"),"指定",
IF(INDIRECT(VLOOKUP(B598,B$14:C$44,2,FALSE)&amp;(9*A598+12))="","",
INDIRECT(VLOOKUP(B598,B$14:C$44,2,FALSE)&amp;(9*A598+12)))))</f>
        <v/>
      </c>
      <c r="L598" s="42" t="str">
        <f t="shared" ca="1" si="137"/>
        <v/>
      </c>
      <c r="M598" s="60" t="str">
        <f t="shared" ca="1" si="138"/>
        <v/>
      </c>
      <c r="N598" s="1" t="str">
        <f t="shared" ca="1" si="135"/>
        <v/>
      </c>
      <c r="O598" s="1" t="str">
        <f t="shared" ca="1" si="136"/>
        <v/>
      </c>
    </row>
    <row r="599" spans="1:15" x14ac:dyDescent="0.4">
      <c r="A599" s="1">
        <f t="shared" si="139"/>
        <v>19</v>
      </c>
      <c r="B599" s="1">
        <f t="shared" si="140"/>
        <v>28</v>
      </c>
      <c r="E599" s="39" t="str" cm="1">
        <f t="array" aca="1" ref="E599" ca="1">IF(INDIRECT(VLOOKUP(B599,B$14:C$44,2,FALSE)&amp;(9*A599+6))="","",
INDIRECT(VLOOKUP(B599,B$14:C$44,2,FALSE)&amp;(9*A599+6)))</f>
        <v/>
      </c>
      <c r="F599" s="39" t="str">
        <f t="shared" ca="1" si="134"/>
        <v/>
      </c>
      <c r="G599" s="48" t="str" cm="1">
        <f t="array" aca="1" ref="G599" ca="1">IF(F599="","",
IF(INDIRECT(VLOOKUP(B599,B$14:C$44,2,FALSE)&amp;(9*A599+8))="","",
INDIRECT(VLOOKUP(B599,B$14:C$44,2,FALSE)&amp;(9*A599+8))))</f>
        <v/>
      </c>
      <c r="H599" s="48" t="str" cm="1">
        <f t="array" aca="1" ref="H599" ca="1">IF(F599="","",
IF(INDIRECT(VLOOKUP(B599,B$14:C$44,2,FALSE)&amp;(9*A599+9))="","",
INDIRECT(VLOOKUP(B599,B$14:C$44,2,FALSE)&amp;(9*A599+9))))</f>
        <v/>
      </c>
      <c r="I599" s="43" t="str" cm="1">
        <f t="array" aca="1" ref="I599" ca="1">IF(F599="","",
IF(INDIRECT(VLOOKUP(B599,B$14:C$44,2,FALSE)&amp;(9*A599+10))="","",
INDIRECT(VLOOKUP(B599,B$14:C$44,2,FALSE)&amp;(9*A599+10))))</f>
        <v/>
      </c>
      <c r="J599" s="43" t="str" cm="1">
        <f t="array" aca="1" ref="J599" ca="1">IF(F599="","",
IF(INDIRECT(VLOOKUP(B599,B$14:C$44,2,FALSE)&amp;(9*A599+11))="","",
INDIRECT(VLOOKUP(B599,B$14:C$44,2,FALSE)&amp;(9*A599+11))))</f>
        <v/>
      </c>
      <c r="K599" s="46" t="str" cm="1">
        <f t="array" aca="1" ref="K599" ca="1">IF(F599="","",
IF(AND(OR(F599="土",F599="日"),J599="●"),"指定",
IF(INDIRECT(VLOOKUP(B599,B$14:C$44,2,FALSE)&amp;(9*A599+12))="","",
INDIRECT(VLOOKUP(B599,B$14:C$44,2,FALSE)&amp;(9*A599+12)))))</f>
        <v/>
      </c>
      <c r="L599" s="42" t="str">
        <f t="shared" ca="1" si="137"/>
        <v/>
      </c>
      <c r="M599" s="60" t="str">
        <f t="shared" ca="1" si="138"/>
        <v/>
      </c>
      <c r="N599" s="1" t="str">
        <f t="shared" ca="1" si="135"/>
        <v/>
      </c>
      <c r="O599" s="1" t="str">
        <f t="shared" ca="1" si="136"/>
        <v/>
      </c>
    </row>
    <row r="600" spans="1:15" x14ac:dyDescent="0.4">
      <c r="A600" s="1">
        <f t="shared" si="139"/>
        <v>19</v>
      </c>
      <c r="B600" s="1">
        <f t="shared" si="140"/>
        <v>29</v>
      </c>
      <c r="E600" s="39" t="str" cm="1">
        <f t="array" aca="1" ref="E600" ca="1">IF(INDIRECT(VLOOKUP(B600,B$14:C$44,2,FALSE)&amp;(9*A600+6))="","",
INDIRECT(VLOOKUP(B600,B$14:C$44,2,FALSE)&amp;(9*A600+6)))</f>
        <v/>
      </c>
      <c r="F600" s="39" t="str">
        <f t="shared" ca="1" si="134"/>
        <v/>
      </c>
      <c r="G600" s="48" t="str" cm="1">
        <f t="array" aca="1" ref="G600" ca="1">IF(F600="","",
IF(INDIRECT(VLOOKUP(B600,B$14:C$44,2,FALSE)&amp;(9*A600+8))="","",
INDIRECT(VLOOKUP(B600,B$14:C$44,2,FALSE)&amp;(9*A600+8))))</f>
        <v/>
      </c>
      <c r="H600" s="48" t="str" cm="1">
        <f t="array" aca="1" ref="H600" ca="1">IF(F600="","",
IF(INDIRECT(VLOOKUP(B600,B$14:C$44,2,FALSE)&amp;(9*A600+9))="","",
INDIRECT(VLOOKUP(B600,B$14:C$44,2,FALSE)&amp;(9*A600+9))))</f>
        <v/>
      </c>
      <c r="I600" s="43" t="str" cm="1">
        <f t="array" aca="1" ref="I600" ca="1">IF(F600="","",
IF(INDIRECT(VLOOKUP(B600,B$14:C$44,2,FALSE)&amp;(9*A600+10))="","",
INDIRECT(VLOOKUP(B600,B$14:C$44,2,FALSE)&amp;(9*A600+10))))</f>
        <v/>
      </c>
      <c r="J600" s="43" t="str" cm="1">
        <f t="array" aca="1" ref="J600" ca="1">IF(F600="","",
IF(INDIRECT(VLOOKUP(B600,B$14:C$44,2,FALSE)&amp;(9*A600+11))="","",
INDIRECT(VLOOKUP(B600,B$14:C$44,2,FALSE)&amp;(9*A600+11))))</f>
        <v/>
      </c>
      <c r="K600" s="46" t="str" cm="1">
        <f t="array" aca="1" ref="K600" ca="1">IF(F600="","",
IF(AND(OR(F600="土",F600="日"),J600="●"),"指定",
IF(INDIRECT(VLOOKUP(B600,B$14:C$44,2,FALSE)&amp;(9*A600+12))="","",
INDIRECT(VLOOKUP(B600,B$14:C$44,2,FALSE)&amp;(9*A600+12)))))</f>
        <v/>
      </c>
      <c r="L600" s="42" t="str">
        <f t="shared" ca="1" si="137"/>
        <v/>
      </c>
      <c r="M600" s="60" t="str">
        <f t="shared" ca="1" si="138"/>
        <v/>
      </c>
      <c r="N600" s="1" t="str">
        <f t="shared" ca="1" si="135"/>
        <v/>
      </c>
      <c r="O600" s="1" t="str">
        <f t="shared" ca="1" si="136"/>
        <v/>
      </c>
    </row>
    <row r="601" spans="1:15" x14ac:dyDescent="0.4">
      <c r="A601" s="1">
        <f t="shared" si="139"/>
        <v>19</v>
      </c>
      <c r="B601" s="1">
        <f t="shared" si="140"/>
        <v>30</v>
      </c>
      <c r="E601" s="39" t="str" cm="1">
        <f t="array" aca="1" ref="E601" ca="1">IF(INDIRECT(VLOOKUP(B601,B$14:C$44,2,FALSE)&amp;(9*A601+6))="","",
INDIRECT(VLOOKUP(B601,B$14:C$44,2,FALSE)&amp;(9*A601+6)))</f>
        <v/>
      </c>
      <c r="F601" s="39" t="str">
        <f t="shared" ca="1" si="134"/>
        <v/>
      </c>
      <c r="G601" s="48" t="str" cm="1">
        <f t="array" aca="1" ref="G601" ca="1">IF(F601="","",
IF(INDIRECT(VLOOKUP(B601,B$14:C$44,2,FALSE)&amp;(9*A601+8))="","",
INDIRECT(VLOOKUP(B601,B$14:C$44,2,FALSE)&amp;(9*A601+8))))</f>
        <v/>
      </c>
      <c r="H601" s="48" t="str" cm="1">
        <f t="array" aca="1" ref="H601" ca="1">IF(F601="","",
IF(INDIRECT(VLOOKUP(B601,B$14:C$44,2,FALSE)&amp;(9*A601+9))="","",
INDIRECT(VLOOKUP(B601,B$14:C$44,2,FALSE)&amp;(9*A601+9))))</f>
        <v/>
      </c>
      <c r="I601" s="43" t="str" cm="1">
        <f t="array" aca="1" ref="I601" ca="1">IF(F601="","",
IF(INDIRECT(VLOOKUP(B601,B$14:C$44,2,FALSE)&amp;(9*A601+10))="","",
INDIRECT(VLOOKUP(B601,B$14:C$44,2,FALSE)&amp;(9*A601+10))))</f>
        <v/>
      </c>
      <c r="J601" s="43" t="str" cm="1">
        <f t="array" aca="1" ref="J601" ca="1">IF(F601="","",
IF(INDIRECT(VLOOKUP(B601,B$14:C$44,2,FALSE)&amp;(9*A601+11))="","",
INDIRECT(VLOOKUP(B601,B$14:C$44,2,FALSE)&amp;(9*A601+11))))</f>
        <v/>
      </c>
      <c r="K601" s="46" t="str" cm="1">
        <f t="array" aca="1" ref="K601" ca="1">IF(F601="","",
IF(AND(OR(F601="土",F601="日"),J601="●"),"指定",
IF(INDIRECT(VLOOKUP(B601,B$14:C$44,2,FALSE)&amp;(9*A601+12))="","",
INDIRECT(VLOOKUP(B601,B$14:C$44,2,FALSE)&amp;(9*A601+12)))))</f>
        <v/>
      </c>
      <c r="L601" s="42" t="str">
        <f t="shared" ca="1" si="137"/>
        <v/>
      </c>
      <c r="M601" s="60" t="str">
        <f t="shared" ca="1" si="138"/>
        <v/>
      </c>
      <c r="N601" s="1" t="str">
        <f t="shared" ca="1" si="135"/>
        <v/>
      </c>
      <c r="O601" s="1" t="str">
        <f t="shared" ca="1" si="136"/>
        <v/>
      </c>
    </row>
    <row r="602" spans="1:15" x14ac:dyDescent="0.4">
      <c r="A602" s="1">
        <f t="shared" si="139"/>
        <v>19</v>
      </c>
      <c r="B602" s="1">
        <f t="shared" si="140"/>
        <v>31</v>
      </c>
      <c r="E602" s="39" t="str" cm="1">
        <f t="array" aca="1" ref="E602" ca="1">IF(INDIRECT(VLOOKUP(B602,B$14:C$44,2,FALSE)&amp;(9*A602+6))="","",
INDIRECT(VLOOKUP(B602,B$14:C$44,2,FALSE)&amp;(9*A602+6)))</f>
        <v/>
      </c>
      <c r="F602" s="39" t="str">
        <f t="shared" ca="1" si="134"/>
        <v/>
      </c>
      <c r="G602" s="48" t="str" cm="1">
        <f t="array" aca="1" ref="G602" ca="1">IF(F602="","",
IF(INDIRECT(VLOOKUP(B602,B$14:C$44,2,FALSE)&amp;(9*A602+8))="","",
INDIRECT(VLOOKUP(B602,B$14:C$44,2,FALSE)&amp;(9*A602+8))))</f>
        <v/>
      </c>
      <c r="H602" s="48" t="str" cm="1">
        <f t="array" aca="1" ref="H602" ca="1">IF(F602="","",
IF(INDIRECT(VLOOKUP(B602,B$14:C$44,2,FALSE)&amp;(9*A602+9))="","",
INDIRECT(VLOOKUP(B602,B$14:C$44,2,FALSE)&amp;(9*A602+9))))</f>
        <v/>
      </c>
      <c r="I602" s="43" t="str" cm="1">
        <f t="array" aca="1" ref="I602" ca="1">IF(F602="","",
IF(INDIRECT(VLOOKUP(B602,B$14:C$44,2,FALSE)&amp;(9*A602+10))="","",
INDIRECT(VLOOKUP(B602,B$14:C$44,2,FALSE)&amp;(9*A602+10))))</f>
        <v/>
      </c>
      <c r="J602" s="43" t="str" cm="1">
        <f t="array" aca="1" ref="J602" ca="1">IF(F602="","",
IF(INDIRECT(VLOOKUP(B602,B$14:C$44,2,FALSE)&amp;(9*A602+11))="","",
INDIRECT(VLOOKUP(B602,B$14:C$44,2,FALSE)&amp;(9*A602+11))))</f>
        <v/>
      </c>
      <c r="K602" s="46" t="str" cm="1">
        <f t="array" aca="1" ref="K602" ca="1">IF(F602="","",
IF(AND(OR(F602="土",F602="日"),J602="●"),"指定",
IF(INDIRECT(VLOOKUP(B602,B$14:C$44,2,FALSE)&amp;(9*A602+12))="","",
INDIRECT(VLOOKUP(B602,B$14:C$44,2,FALSE)&amp;(9*A602+12)))))</f>
        <v/>
      </c>
      <c r="L602" s="42" t="str">
        <f t="shared" ca="1" si="137"/>
        <v/>
      </c>
      <c r="M602" s="60" t="str">
        <f t="shared" ca="1" si="138"/>
        <v/>
      </c>
      <c r="N602" s="1" t="str">
        <f t="shared" ca="1" si="135"/>
        <v/>
      </c>
      <c r="O602" s="1" t="str">
        <f t="shared" ca="1" si="136"/>
        <v/>
      </c>
    </row>
    <row r="603" spans="1:15" x14ac:dyDescent="0.4">
      <c r="A603" s="1">
        <f t="shared" si="139"/>
        <v>20</v>
      </c>
      <c r="B603" s="1">
        <f t="shared" si="140"/>
        <v>1</v>
      </c>
      <c r="E603" s="39" t="str" cm="1">
        <f t="array" aca="1" ref="E603" ca="1">IF(INDIRECT(VLOOKUP(B603,B$14:C$44,2,FALSE)&amp;(9*A603+6))="","",
INDIRECT(VLOOKUP(B603,B$14:C$44,2,FALSE)&amp;(9*A603+6)))</f>
        <v/>
      </c>
      <c r="F603" s="39" t="str">
        <f t="shared" ca="1" si="134"/>
        <v/>
      </c>
      <c r="G603" s="48" t="str" cm="1">
        <f t="array" aca="1" ref="G603" ca="1">IF(F603="","",
IF(INDIRECT(VLOOKUP(B603,B$14:C$44,2,FALSE)&amp;(9*A603+8))="","",
INDIRECT(VLOOKUP(B603,B$14:C$44,2,FALSE)&amp;(9*A603+8))))</f>
        <v/>
      </c>
      <c r="H603" s="48" t="str" cm="1">
        <f t="array" aca="1" ref="H603" ca="1">IF(F603="","",
IF(INDIRECT(VLOOKUP(B603,B$14:C$44,2,FALSE)&amp;(9*A603+9))="","",
INDIRECT(VLOOKUP(B603,B$14:C$44,2,FALSE)&amp;(9*A603+9))))</f>
        <v/>
      </c>
      <c r="I603" s="43" t="str" cm="1">
        <f t="array" aca="1" ref="I603" ca="1">IF(F603="","",
IF(INDIRECT(VLOOKUP(B603,B$14:C$44,2,FALSE)&amp;(9*A603+10))="","",
INDIRECT(VLOOKUP(B603,B$14:C$44,2,FALSE)&amp;(9*A603+10))))</f>
        <v/>
      </c>
      <c r="J603" s="43" t="str" cm="1">
        <f t="array" aca="1" ref="J603" ca="1">IF(F603="","",
IF(INDIRECT(VLOOKUP(B603,B$14:C$44,2,FALSE)&amp;(9*A603+11))="","",
INDIRECT(VLOOKUP(B603,B$14:C$44,2,FALSE)&amp;(9*A603+11))))</f>
        <v/>
      </c>
      <c r="K603" s="46" t="str" cm="1">
        <f t="array" aca="1" ref="K603" ca="1">IF(F603="","",
IF(AND(OR(F603="土",F603="日"),J603="●"),"指定",
IF(INDIRECT(VLOOKUP(B603,B$14:C$44,2,FALSE)&amp;(9*A603+12))="","",
INDIRECT(VLOOKUP(B603,B$14:C$44,2,FALSE)&amp;(9*A603+12)))))</f>
        <v/>
      </c>
      <c r="L603" s="42" t="str">
        <f t="shared" ca="1" si="137"/>
        <v/>
      </c>
      <c r="M603" s="60" t="str">
        <f t="shared" ca="1" si="138"/>
        <v/>
      </c>
      <c r="N603" s="1" t="str">
        <f t="shared" ca="1" si="135"/>
        <v/>
      </c>
      <c r="O603" s="1" t="str">
        <f t="shared" ca="1" si="136"/>
        <v/>
      </c>
    </row>
    <row r="604" spans="1:15" x14ac:dyDescent="0.4">
      <c r="A604" s="1">
        <f t="shared" si="139"/>
        <v>20</v>
      </c>
      <c r="B604" s="1">
        <f t="shared" si="140"/>
        <v>2</v>
      </c>
      <c r="E604" s="39" t="str" cm="1">
        <f t="array" aca="1" ref="E604" ca="1">IF(INDIRECT(VLOOKUP(B604,B$14:C$44,2,FALSE)&amp;(9*A604+6))="","",
INDIRECT(VLOOKUP(B604,B$14:C$44,2,FALSE)&amp;(9*A604+6)))</f>
        <v/>
      </c>
      <c r="F604" s="39" t="str">
        <f t="shared" ca="1" si="134"/>
        <v/>
      </c>
      <c r="G604" s="48" t="str" cm="1">
        <f t="array" aca="1" ref="G604" ca="1">IF(F604="","",
IF(INDIRECT(VLOOKUP(B604,B$14:C$44,2,FALSE)&amp;(9*A604+8))="","",
INDIRECT(VLOOKUP(B604,B$14:C$44,2,FALSE)&amp;(9*A604+8))))</f>
        <v/>
      </c>
      <c r="H604" s="48" t="str" cm="1">
        <f t="array" aca="1" ref="H604" ca="1">IF(F604="","",
IF(INDIRECT(VLOOKUP(B604,B$14:C$44,2,FALSE)&amp;(9*A604+9))="","",
INDIRECT(VLOOKUP(B604,B$14:C$44,2,FALSE)&amp;(9*A604+9))))</f>
        <v/>
      </c>
      <c r="I604" s="43" t="str" cm="1">
        <f t="array" aca="1" ref="I604" ca="1">IF(F604="","",
IF(INDIRECT(VLOOKUP(B604,B$14:C$44,2,FALSE)&amp;(9*A604+10))="","",
INDIRECT(VLOOKUP(B604,B$14:C$44,2,FALSE)&amp;(9*A604+10))))</f>
        <v/>
      </c>
      <c r="J604" s="43" t="str" cm="1">
        <f t="array" aca="1" ref="J604" ca="1">IF(F604="","",
IF(INDIRECT(VLOOKUP(B604,B$14:C$44,2,FALSE)&amp;(9*A604+11))="","",
INDIRECT(VLOOKUP(B604,B$14:C$44,2,FALSE)&amp;(9*A604+11))))</f>
        <v/>
      </c>
      <c r="K604" s="46" t="str" cm="1">
        <f t="array" aca="1" ref="K604" ca="1">IF(F604="","",
IF(AND(OR(F604="土",F604="日"),J604="●"),"指定",
IF(INDIRECT(VLOOKUP(B604,B$14:C$44,2,FALSE)&amp;(9*A604+12))="","",
INDIRECT(VLOOKUP(B604,B$14:C$44,2,FALSE)&amp;(9*A604+12)))))</f>
        <v/>
      </c>
      <c r="L604" s="42" t="str">
        <f t="shared" ca="1" si="137"/>
        <v/>
      </c>
      <c r="M604" s="60" t="str">
        <f t="shared" ca="1" si="138"/>
        <v/>
      </c>
      <c r="N604" s="1" t="str">
        <f t="shared" ca="1" si="135"/>
        <v/>
      </c>
      <c r="O604" s="1" t="str">
        <f t="shared" ca="1" si="136"/>
        <v/>
      </c>
    </row>
    <row r="605" spans="1:15" x14ac:dyDescent="0.4">
      <c r="A605" s="1">
        <f t="shared" si="139"/>
        <v>20</v>
      </c>
      <c r="B605" s="1">
        <f t="shared" si="140"/>
        <v>3</v>
      </c>
      <c r="E605" s="39" t="str" cm="1">
        <f t="array" aca="1" ref="E605" ca="1">IF(INDIRECT(VLOOKUP(B605,B$14:C$44,2,FALSE)&amp;(9*A605+6))="","",
INDIRECT(VLOOKUP(B605,B$14:C$44,2,FALSE)&amp;(9*A605+6)))</f>
        <v/>
      </c>
      <c r="F605" s="39" t="str">
        <f t="shared" ca="1" si="134"/>
        <v/>
      </c>
      <c r="G605" s="48" t="str" cm="1">
        <f t="array" aca="1" ref="G605" ca="1">IF(F605="","",
IF(INDIRECT(VLOOKUP(B605,B$14:C$44,2,FALSE)&amp;(9*A605+8))="","",
INDIRECT(VLOOKUP(B605,B$14:C$44,2,FALSE)&amp;(9*A605+8))))</f>
        <v/>
      </c>
      <c r="H605" s="48" t="str" cm="1">
        <f t="array" aca="1" ref="H605" ca="1">IF(F605="","",
IF(INDIRECT(VLOOKUP(B605,B$14:C$44,2,FALSE)&amp;(9*A605+9))="","",
INDIRECT(VLOOKUP(B605,B$14:C$44,2,FALSE)&amp;(9*A605+9))))</f>
        <v/>
      </c>
      <c r="I605" s="43" t="str" cm="1">
        <f t="array" aca="1" ref="I605" ca="1">IF(F605="","",
IF(INDIRECT(VLOOKUP(B605,B$14:C$44,2,FALSE)&amp;(9*A605+10))="","",
INDIRECT(VLOOKUP(B605,B$14:C$44,2,FALSE)&amp;(9*A605+10))))</f>
        <v/>
      </c>
      <c r="J605" s="43" t="str" cm="1">
        <f t="array" aca="1" ref="J605" ca="1">IF(F605="","",
IF(INDIRECT(VLOOKUP(B605,B$14:C$44,2,FALSE)&amp;(9*A605+11))="","",
INDIRECT(VLOOKUP(B605,B$14:C$44,2,FALSE)&amp;(9*A605+11))))</f>
        <v/>
      </c>
      <c r="K605" s="46" t="str" cm="1">
        <f t="array" aca="1" ref="K605" ca="1">IF(F605="","",
IF(AND(OR(F605="土",F605="日"),J605="●"),"指定",
IF(INDIRECT(VLOOKUP(B605,B$14:C$44,2,FALSE)&amp;(9*A605+12))="","",
INDIRECT(VLOOKUP(B605,B$14:C$44,2,FALSE)&amp;(9*A605+12)))))</f>
        <v/>
      </c>
      <c r="L605" s="42" t="str">
        <f t="shared" ca="1" si="137"/>
        <v/>
      </c>
      <c r="M605" s="60" t="str">
        <f t="shared" ca="1" si="138"/>
        <v/>
      </c>
      <c r="N605" s="1" t="str">
        <f t="shared" ca="1" si="135"/>
        <v/>
      </c>
      <c r="O605" s="1" t="str">
        <f t="shared" ca="1" si="136"/>
        <v/>
      </c>
    </row>
    <row r="606" spans="1:15" x14ac:dyDescent="0.4">
      <c r="A606" s="1">
        <f t="shared" si="139"/>
        <v>20</v>
      </c>
      <c r="B606" s="1">
        <f t="shared" si="140"/>
        <v>4</v>
      </c>
      <c r="E606" s="39" t="str" cm="1">
        <f t="array" aca="1" ref="E606" ca="1">IF(INDIRECT(VLOOKUP(B606,B$14:C$44,2,FALSE)&amp;(9*A606+6))="","",
INDIRECT(VLOOKUP(B606,B$14:C$44,2,FALSE)&amp;(9*A606+6)))</f>
        <v/>
      </c>
      <c r="F606" s="39" t="str">
        <f t="shared" ca="1" si="134"/>
        <v/>
      </c>
      <c r="G606" s="48" t="str" cm="1">
        <f t="array" aca="1" ref="G606" ca="1">IF(F606="","",
IF(INDIRECT(VLOOKUP(B606,B$14:C$44,2,FALSE)&amp;(9*A606+8))="","",
INDIRECT(VLOOKUP(B606,B$14:C$44,2,FALSE)&amp;(9*A606+8))))</f>
        <v/>
      </c>
      <c r="H606" s="48" t="str" cm="1">
        <f t="array" aca="1" ref="H606" ca="1">IF(F606="","",
IF(INDIRECT(VLOOKUP(B606,B$14:C$44,2,FALSE)&amp;(9*A606+9))="","",
INDIRECT(VLOOKUP(B606,B$14:C$44,2,FALSE)&amp;(9*A606+9))))</f>
        <v/>
      </c>
      <c r="I606" s="43" t="str" cm="1">
        <f t="array" aca="1" ref="I606" ca="1">IF(F606="","",
IF(INDIRECT(VLOOKUP(B606,B$14:C$44,2,FALSE)&amp;(9*A606+10))="","",
INDIRECT(VLOOKUP(B606,B$14:C$44,2,FALSE)&amp;(9*A606+10))))</f>
        <v/>
      </c>
      <c r="J606" s="43" t="str" cm="1">
        <f t="array" aca="1" ref="J606" ca="1">IF(F606="","",
IF(INDIRECT(VLOOKUP(B606,B$14:C$44,2,FALSE)&amp;(9*A606+11))="","",
INDIRECT(VLOOKUP(B606,B$14:C$44,2,FALSE)&amp;(9*A606+11))))</f>
        <v/>
      </c>
      <c r="K606" s="46" t="str" cm="1">
        <f t="array" aca="1" ref="K606" ca="1">IF(F606="","",
IF(AND(OR(F606="土",F606="日"),J606="●"),"指定",
IF(INDIRECT(VLOOKUP(B606,B$14:C$44,2,FALSE)&amp;(9*A606+12))="","",
INDIRECT(VLOOKUP(B606,B$14:C$44,2,FALSE)&amp;(9*A606+12)))))</f>
        <v/>
      </c>
      <c r="L606" s="42" t="str">
        <f t="shared" ca="1" si="137"/>
        <v/>
      </c>
      <c r="M606" s="60" t="str">
        <f t="shared" ca="1" si="138"/>
        <v/>
      </c>
      <c r="N606" s="1" t="str">
        <f t="shared" ca="1" si="135"/>
        <v/>
      </c>
      <c r="O606" s="1" t="str">
        <f t="shared" ca="1" si="136"/>
        <v/>
      </c>
    </row>
    <row r="607" spans="1:15" x14ac:dyDescent="0.4">
      <c r="A607" s="1">
        <f t="shared" si="139"/>
        <v>20</v>
      </c>
      <c r="B607" s="1">
        <f t="shared" si="140"/>
        <v>5</v>
      </c>
      <c r="E607" s="39" t="str" cm="1">
        <f t="array" aca="1" ref="E607" ca="1">IF(INDIRECT(VLOOKUP(B607,B$14:C$44,2,FALSE)&amp;(9*A607+6))="","",
INDIRECT(VLOOKUP(B607,B$14:C$44,2,FALSE)&amp;(9*A607+6)))</f>
        <v/>
      </c>
      <c r="F607" s="39" t="str">
        <f t="shared" ca="1" si="134"/>
        <v/>
      </c>
      <c r="G607" s="48" t="str" cm="1">
        <f t="array" aca="1" ref="G607" ca="1">IF(F607="","",
IF(INDIRECT(VLOOKUP(B607,B$14:C$44,2,FALSE)&amp;(9*A607+8))="","",
INDIRECT(VLOOKUP(B607,B$14:C$44,2,FALSE)&amp;(9*A607+8))))</f>
        <v/>
      </c>
      <c r="H607" s="48" t="str" cm="1">
        <f t="array" aca="1" ref="H607" ca="1">IF(F607="","",
IF(INDIRECT(VLOOKUP(B607,B$14:C$44,2,FALSE)&amp;(9*A607+9))="","",
INDIRECT(VLOOKUP(B607,B$14:C$44,2,FALSE)&amp;(9*A607+9))))</f>
        <v/>
      </c>
      <c r="I607" s="43" t="str" cm="1">
        <f t="array" aca="1" ref="I607" ca="1">IF(F607="","",
IF(INDIRECT(VLOOKUP(B607,B$14:C$44,2,FALSE)&amp;(9*A607+10))="","",
INDIRECT(VLOOKUP(B607,B$14:C$44,2,FALSE)&amp;(9*A607+10))))</f>
        <v/>
      </c>
      <c r="J607" s="43" t="str" cm="1">
        <f t="array" aca="1" ref="J607" ca="1">IF(F607="","",
IF(INDIRECT(VLOOKUP(B607,B$14:C$44,2,FALSE)&amp;(9*A607+11))="","",
INDIRECT(VLOOKUP(B607,B$14:C$44,2,FALSE)&amp;(9*A607+11))))</f>
        <v/>
      </c>
      <c r="K607" s="46" t="str" cm="1">
        <f t="array" aca="1" ref="K607" ca="1">IF(F607="","",
IF(AND(OR(F607="土",F607="日"),J607="●"),"指定",
IF(INDIRECT(VLOOKUP(B607,B$14:C$44,2,FALSE)&amp;(9*A607+12))="","",
INDIRECT(VLOOKUP(B607,B$14:C$44,2,FALSE)&amp;(9*A607+12)))))</f>
        <v/>
      </c>
      <c r="L607" s="42" t="str">
        <f t="shared" ca="1" si="137"/>
        <v/>
      </c>
      <c r="M607" s="60" t="str">
        <f t="shared" ca="1" si="138"/>
        <v/>
      </c>
      <c r="N607" s="1" t="str">
        <f t="shared" ca="1" si="135"/>
        <v/>
      </c>
      <c r="O607" s="1" t="str">
        <f t="shared" ca="1" si="136"/>
        <v/>
      </c>
    </row>
    <row r="608" spans="1:15" x14ac:dyDescent="0.4">
      <c r="A608" s="1">
        <f t="shared" si="139"/>
        <v>20</v>
      </c>
      <c r="B608" s="1">
        <f t="shared" si="140"/>
        <v>6</v>
      </c>
      <c r="E608" s="39" t="str" cm="1">
        <f t="array" aca="1" ref="E608" ca="1">IF(INDIRECT(VLOOKUP(B608,B$14:C$44,2,FALSE)&amp;(9*A608+6))="","",
INDIRECT(VLOOKUP(B608,B$14:C$44,2,FALSE)&amp;(9*A608+6)))</f>
        <v/>
      </c>
      <c r="F608" s="39" t="str">
        <f t="shared" ca="1" si="134"/>
        <v/>
      </c>
      <c r="G608" s="48" t="str" cm="1">
        <f t="array" aca="1" ref="G608" ca="1">IF(F608="","",
IF(INDIRECT(VLOOKUP(B608,B$14:C$44,2,FALSE)&amp;(9*A608+8))="","",
INDIRECT(VLOOKUP(B608,B$14:C$44,2,FALSE)&amp;(9*A608+8))))</f>
        <v/>
      </c>
      <c r="H608" s="48" t="str" cm="1">
        <f t="array" aca="1" ref="H608" ca="1">IF(F608="","",
IF(INDIRECT(VLOOKUP(B608,B$14:C$44,2,FALSE)&amp;(9*A608+9))="","",
INDIRECT(VLOOKUP(B608,B$14:C$44,2,FALSE)&amp;(9*A608+9))))</f>
        <v/>
      </c>
      <c r="I608" s="43" t="str" cm="1">
        <f t="array" aca="1" ref="I608" ca="1">IF(F608="","",
IF(INDIRECT(VLOOKUP(B608,B$14:C$44,2,FALSE)&amp;(9*A608+10))="","",
INDIRECT(VLOOKUP(B608,B$14:C$44,2,FALSE)&amp;(9*A608+10))))</f>
        <v/>
      </c>
      <c r="J608" s="43" t="str" cm="1">
        <f t="array" aca="1" ref="J608" ca="1">IF(F608="","",
IF(INDIRECT(VLOOKUP(B608,B$14:C$44,2,FALSE)&amp;(9*A608+11))="","",
INDIRECT(VLOOKUP(B608,B$14:C$44,2,FALSE)&amp;(9*A608+11))))</f>
        <v/>
      </c>
      <c r="K608" s="46" t="str" cm="1">
        <f t="array" aca="1" ref="K608" ca="1">IF(F608="","",
IF(AND(OR(F608="土",F608="日"),J608="●"),"指定",
IF(INDIRECT(VLOOKUP(B608,B$14:C$44,2,FALSE)&amp;(9*A608+12))="","",
INDIRECT(VLOOKUP(B608,B$14:C$44,2,FALSE)&amp;(9*A608+12)))))</f>
        <v/>
      </c>
      <c r="L608" s="42" t="str">
        <f t="shared" ca="1" si="137"/>
        <v/>
      </c>
      <c r="M608" s="60" t="str">
        <f t="shared" ca="1" si="138"/>
        <v/>
      </c>
      <c r="N608" s="1" t="str">
        <f t="shared" ca="1" si="135"/>
        <v/>
      </c>
      <c r="O608" s="1" t="str">
        <f t="shared" ca="1" si="136"/>
        <v/>
      </c>
    </row>
    <row r="609" spans="1:15" x14ac:dyDescent="0.4">
      <c r="A609" s="1">
        <f t="shared" si="139"/>
        <v>20</v>
      </c>
      <c r="B609" s="1">
        <f t="shared" si="140"/>
        <v>7</v>
      </c>
      <c r="E609" s="39" t="str" cm="1">
        <f t="array" aca="1" ref="E609" ca="1">IF(INDIRECT(VLOOKUP(B609,B$14:C$44,2,FALSE)&amp;(9*A609+6))="","",
INDIRECT(VLOOKUP(B609,B$14:C$44,2,FALSE)&amp;(9*A609+6)))</f>
        <v/>
      </c>
      <c r="F609" s="39" t="str">
        <f t="shared" ca="1" si="134"/>
        <v/>
      </c>
      <c r="G609" s="48" t="str" cm="1">
        <f t="array" aca="1" ref="G609" ca="1">IF(F609="","",
IF(INDIRECT(VLOOKUP(B609,B$14:C$44,2,FALSE)&amp;(9*A609+8))="","",
INDIRECT(VLOOKUP(B609,B$14:C$44,2,FALSE)&amp;(9*A609+8))))</f>
        <v/>
      </c>
      <c r="H609" s="48" t="str" cm="1">
        <f t="array" aca="1" ref="H609" ca="1">IF(F609="","",
IF(INDIRECT(VLOOKUP(B609,B$14:C$44,2,FALSE)&amp;(9*A609+9))="","",
INDIRECT(VLOOKUP(B609,B$14:C$44,2,FALSE)&amp;(9*A609+9))))</f>
        <v/>
      </c>
      <c r="I609" s="43" t="str" cm="1">
        <f t="array" aca="1" ref="I609" ca="1">IF(F609="","",
IF(INDIRECT(VLOOKUP(B609,B$14:C$44,2,FALSE)&amp;(9*A609+10))="","",
INDIRECT(VLOOKUP(B609,B$14:C$44,2,FALSE)&amp;(9*A609+10))))</f>
        <v/>
      </c>
      <c r="J609" s="43" t="str" cm="1">
        <f t="array" aca="1" ref="J609" ca="1">IF(F609="","",
IF(INDIRECT(VLOOKUP(B609,B$14:C$44,2,FALSE)&amp;(9*A609+11))="","",
INDIRECT(VLOOKUP(B609,B$14:C$44,2,FALSE)&amp;(9*A609+11))))</f>
        <v/>
      </c>
      <c r="K609" s="46" t="str" cm="1">
        <f t="array" aca="1" ref="K609" ca="1">IF(F609="","",
IF(AND(OR(F609="土",F609="日"),J609="●"),"指定",
IF(INDIRECT(VLOOKUP(B609,B$14:C$44,2,FALSE)&amp;(9*A609+12))="","",
INDIRECT(VLOOKUP(B609,B$14:C$44,2,FALSE)&amp;(9*A609+12)))))</f>
        <v/>
      </c>
      <c r="L609" s="42" t="str">
        <f t="shared" ca="1" si="137"/>
        <v/>
      </c>
      <c r="M609" s="60" t="str">
        <f t="shared" ca="1" si="138"/>
        <v/>
      </c>
      <c r="N609" s="1" t="str">
        <f t="shared" ca="1" si="135"/>
        <v/>
      </c>
      <c r="O609" s="1" t="str">
        <f t="shared" ca="1" si="136"/>
        <v/>
      </c>
    </row>
    <row r="610" spans="1:15" x14ac:dyDescent="0.4">
      <c r="A610" s="1">
        <f t="shared" si="139"/>
        <v>20</v>
      </c>
      <c r="B610" s="1">
        <f t="shared" si="140"/>
        <v>8</v>
      </c>
      <c r="E610" s="39" t="str" cm="1">
        <f t="array" aca="1" ref="E610" ca="1">IF(INDIRECT(VLOOKUP(B610,B$14:C$44,2,FALSE)&amp;(9*A610+6))="","",
INDIRECT(VLOOKUP(B610,B$14:C$44,2,FALSE)&amp;(9*A610+6)))</f>
        <v/>
      </c>
      <c r="F610" s="39" t="str">
        <f t="shared" ca="1" si="134"/>
        <v/>
      </c>
      <c r="G610" s="48" t="str" cm="1">
        <f t="array" aca="1" ref="G610" ca="1">IF(F610="","",
IF(INDIRECT(VLOOKUP(B610,B$14:C$44,2,FALSE)&amp;(9*A610+8))="","",
INDIRECT(VLOOKUP(B610,B$14:C$44,2,FALSE)&amp;(9*A610+8))))</f>
        <v/>
      </c>
      <c r="H610" s="48" t="str" cm="1">
        <f t="array" aca="1" ref="H610" ca="1">IF(F610="","",
IF(INDIRECT(VLOOKUP(B610,B$14:C$44,2,FALSE)&amp;(9*A610+9))="","",
INDIRECT(VLOOKUP(B610,B$14:C$44,2,FALSE)&amp;(9*A610+9))))</f>
        <v/>
      </c>
      <c r="I610" s="43" t="str" cm="1">
        <f t="array" aca="1" ref="I610" ca="1">IF(F610="","",
IF(INDIRECT(VLOOKUP(B610,B$14:C$44,2,FALSE)&amp;(9*A610+10))="","",
INDIRECT(VLOOKUP(B610,B$14:C$44,2,FALSE)&amp;(9*A610+10))))</f>
        <v/>
      </c>
      <c r="J610" s="43" t="str" cm="1">
        <f t="array" aca="1" ref="J610" ca="1">IF(F610="","",
IF(INDIRECT(VLOOKUP(B610,B$14:C$44,2,FALSE)&amp;(9*A610+11))="","",
INDIRECT(VLOOKUP(B610,B$14:C$44,2,FALSE)&amp;(9*A610+11))))</f>
        <v/>
      </c>
      <c r="K610" s="46" t="str" cm="1">
        <f t="array" aca="1" ref="K610" ca="1">IF(F610="","",
IF(AND(OR(F610="土",F610="日"),J610="●"),"指定",
IF(INDIRECT(VLOOKUP(B610,B$14:C$44,2,FALSE)&amp;(9*A610+12))="","",
INDIRECT(VLOOKUP(B610,B$14:C$44,2,FALSE)&amp;(9*A610+12)))))</f>
        <v/>
      </c>
      <c r="L610" s="42" t="str">
        <f t="shared" ca="1" si="137"/>
        <v/>
      </c>
      <c r="M610" s="60" t="str">
        <f t="shared" ca="1" si="138"/>
        <v/>
      </c>
      <c r="N610" s="1" t="str">
        <f t="shared" ca="1" si="135"/>
        <v/>
      </c>
      <c r="O610" s="1" t="str">
        <f t="shared" ca="1" si="136"/>
        <v/>
      </c>
    </row>
    <row r="611" spans="1:15" x14ac:dyDescent="0.4">
      <c r="A611" s="1">
        <f t="shared" si="139"/>
        <v>20</v>
      </c>
      <c r="B611" s="1">
        <f t="shared" si="140"/>
        <v>9</v>
      </c>
      <c r="E611" s="39" t="str" cm="1">
        <f t="array" aca="1" ref="E611" ca="1">IF(INDIRECT(VLOOKUP(B611,B$14:C$44,2,FALSE)&amp;(9*A611+6))="","",
INDIRECT(VLOOKUP(B611,B$14:C$44,2,FALSE)&amp;(9*A611+6)))</f>
        <v/>
      </c>
      <c r="F611" s="39" t="str">
        <f t="shared" ca="1" si="134"/>
        <v/>
      </c>
      <c r="G611" s="48" t="str" cm="1">
        <f t="array" aca="1" ref="G611" ca="1">IF(F611="","",
IF(INDIRECT(VLOOKUP(B611,B$14:C$44,2,FALSE)&amp;(9*A611+8))="","",
INDIRECT(VLOOKUP(B611,B$14:C$44,2,FALSE)&amp;(9*A611+8))))</f>
        <v/>
      </c>
      <c r="H611" s="48" t="str" cm="1">
        <f t="array" aca="1" ref="H611" ca="1">IF(F611="","",
IF(INDIRECT(VLOOKUP(B611,B$14:C$44,2,FALSE)&amp;(9*A611+9))="","",
INDIRECT(VLOOKUP(B611,B$14:C$44,2,FALSE)&amp;(9*A611+9))))</f>
        <v/>
      </c>
      <c r="I611" s="43" t="str" cm="1">
        <f t="array" aca="1" ref="I611" ca="1">IF(F611="","",
IF(INDIRECT(VLOOKUP(B611,B$14:C$44,2,FALSE)&amp;(9*A611+10))="","",
INDIRECT(VLOOKUP(B611,B$14:C$44,2,FALSE)&amp;(9*A611+10))))</f>
        <v/>
      </c>
      <c r="J611" s="43" t="str" cm="1">
        <f t="array" aca="1" ref="J611" ca="1">IF(F611="","",
IF(INDIRECT(VLOOKUP(B611,B$14:C$44,2,FALSE)&amp;(9*A611+11))="","",
INDIRECT(VLOOKUP(B611,B$14:C$44,2,FALSE)&amp;(9*A611+11))))</f>
        <v/>
      </c>
      <c r="K611" s="46" t="str" cm="1">
        <f t="array" aca="1" ref="K611" ca="1">IF(F611="","",
IF(AND(OR(F611="土",F611="日"),J611="●"),"指定",
IF(INDIRECT(VLOOKUP(B611,B$14:C$44,2,FALSE)&amp;(9*A611+12))="","",
INDIRECT(VLOOKUP(B611,B$14:C$44,2,FALSE)&amp;(9*A611+12)))))</f>
        <v/>
      </c>
      <c r="L611" s="42" t="str">
        <f t="shared" ca="1" si="137"/>
        <v/>
      </c>
      <c r="M611" s="60" t="str">
        <f t="shared" ca="1" si="138"/>
        <v/>
      </c>
      <c r="N611" s="1" t="str">
        <f t="shared" ca="1" si="135"/>
        <v/>
      </c>
      <c r="O611" s="1" t="str">
        <f t="shared" ca="1" si="136"/>
        <v/>
      </c>
    </row>
    <row r="612" spans="1:15" x14ac:dyDescent="0.4">
      <c r="A612" s="1">
        <f t="shared" si="139"/>
        <v>20</v>
      </c>
      <c r="B612" s="1">
        <f t="shared" si="140"/>
        <v>10</v>
      </c>
      <c r="E612" s="39" t="str" cm="1">
        <f t="array" aca="1" ref="E612" ca="1">IF(INDIRECT(VLOOKUP(B612,B$14:C$44,2,FALSE)&amp;(9*A612+6))="","",
INDIRECT(VLOOKUP(B612,B$14:C$44,2,FALSE)&amp;(9*A612+6)))</f>
        <v/>
      </c>
      <c r="F612" s="39" t="str">
        <f t="shared" ca="1" si="134"/>
        <v/>
      </c>
      <c r="G612" s="48" t="str" cm="1">
        <f t="array" aca="1" ref="G612" ca="1">IF(F612="","",
IF(INDIRECT(VLOOKUP(B612,B$14:C$44,2,FALSE)&amp;(9*A612+8))="","",
INDIRECT(VLOOKUP(B612,B$14:C$44,2,FALSE)&amp;(9*A612+8))))</f>
        <v/>
      </c>
      <c r="H612" s="48" t="str" cm="1">
        <f t="array" aca="1" ref="H612" ca="1">IF(F612="","",
IF(INDIRECT(VLOOKUP(B612,B$14:C$44,2,FALSE)&amp;(9*A612+9))="","",
INDIRECT(VLOOKUP(B612,B$14:C$44,2,FALSE)&amp;(9*A612+9))))</f>
        <v/>
      </c>
      <c r="I612" s="43" t="str" cm="1">
        <f t="array" aca="1" ref="I612" ca="1">IF(F612="","",
IF(INDIRECT(VLOOKUP(B612,B$14:C$44,2,FALSE)&amp;(9*A612+10))="","",
INDIRECT(VLOOKUP(B612,B$14:C$44,2,FALSE)&amp;(9*A612+10))))</f>
        <v/>
      </c>
      <c r="J612" s="43" t="str" cm="1">
        <f t="array" aca="1" ref="J612" ca="1">IF(F612="","",
IF(INDIRECT(VLOOKUP(B612,B$14:C$44,2,FALSE)&amp;(9*A612+11))="","",
INDIRECT(VLOOKUP(B612,B$14:C$44,2,FALSE)&amp;(9*A612+11))))</f>
        <v/>
      </c>
      <c r="K612" s="46" t="str" cm="1">
        <f t="array" aca="1" ref="K612" ca="1">IF(F612="","",
IF(AND(OR(F612="土",F612="日"),J612="●"),"指定",
IF(INDIRECT(VLOOKUP(B612,B$14:C$44,2,FALSE)&amp;(9*A612+12))="","",
INDIRECT(VLOOKUP(B612,B$14:C$44,2,FALSE)&amp;(9*A612+12)))))</f>
        <v/>
      </c>
      <c r="L612" s="42" t="str">
        <f t="shared" ca="1" si="137"/>
        <v/>
      </c>
      <c r="M612" s="60" t="str">
        <f t="shared" ca="1" si="138"/>
        <v/>
      </c>
      <c r="N612" s="1" t="str">
        <f t="shared" ca="1" si="135"/>
        <v/>
      </c>
      <c r="O612" s="1" t="str">
        <f t="shared" ca="1" si="136"/>
        <v/>
      </c>
    </row>
    <row r="613" spans="1:15" x14ac:dyDescent="0.4">
      <c r="A613" s="1">
        <f t="shared" si="139"/>
        <v>20</v>
      </c>
      <c r="B613" s="1">
        <f t="shared" si="140"/>
        <v>11</v>
      </c>
      <c r="E613" s="39" t="str" cm="1">
        <f t="array" aca="1" ref="E613" ca="1">IF(INDIRECT(VLOOKUP(B613,B$14:C$44,2,FALSE)&amp;(9*A613+6))="","",
INDIRECT(VLOOKUP(B613,B$14:C$44,2,FALSE)&amp;(9*A613+6)))</f>
        <v/>
      </c>
      <c r="F613" s="39" t="str">
        <f t="shared" ca="1" si="134"/>
        <v/>
      </c>
      <c r="G613" s="48" t="str" cm="1">
        <f t="array" aca="1" ref="G613" ca="1">IF(F613="","",
IF(INDIRECT(VLOOKUP(B613,B$14:C$44,2,FALSE)&amp;(9*A613+8))="","",
INDIRECT(VLOOKUP(B613,B$14:C$44,2,FALSE)&amp;(9*A613+8))))</f>
        <v/>
      </c>
      <c r="H613" s="48" t="str" cm="1">
        <f t="array" aca="1" ref="H613" ca="1">IF(F613="","",
IF(INDIRECT(VLOOKUP(B613,B$14:C$44,2,FALSE)&amp;(9*A613+9))="","",
INDIRECT(VLOOKUP(B613,B$14:C$44,2,FALSE)&amp;(9*A613+9))))</f>
        <v/>
      </c>
      <c r="I613" s="43" t="str" cm="1">
        <f t="array" aca="1" ref="I613" ca="1">IF(F613="","",
IF(INDIRECT(VLOOKUP(B613,B$14:C$44,2,FALSE)&amp;(9*A613+10))="","",
INDIRECT(VLOOKUP(B613,B$14:C$44,2,FALSE)&amp;(9*A613+10))))</f>
        <v/>
      </c>
      <c r="J613" s="43" t="str" cm="1">
        <f t="array" aca="1" ref="J613" ca="1">IF(F613="","",
IF(INDIRECT(VLOOKUP(B613,B$14:C$44,2,FALSE)&amp;(9*A613+11))="","",
INDIRECT(VLOOKUP(B613,B$14:C$44,2,FALSE)&amp;(9*A613+11))))</f>
        <v/>
      </c>
      <c r="K613" s="46" t="str" cm="1">
        <f t="array" aca="1" ref="K613" ca="1">IF(F613="","",
IF(AND(OR(F613="土",F613="日"),J613="●"),"指定",
IF(INDIRECT(VLOOKUP(B613,B$14:C$44,2,FALSE)&amp;(9*A613+12))="","",
INDIRECT(VLOOKUP(B613,B$14:C$44,2,FALSE)&amp;(9*A613+12)))))</f>
        <v/>
      </c>
      <c r="L613" s="42" t="str">
        <f t="shared" ca="1" si="137"/>
        <v/>
      </c>
      <c r="M613" s="60" t="str">
        <f t="shared" ca="1" si="138"/>
        <v/>
      </c>
      <c r="N613" s="1" t="str">
        <f t="shared" ca="1" si="135"/>
        <v/>
      </c>
      <c r="O613" s="1" t="str">
        <f t="shared" ca="1" si="136"/>
        <v/>
      </c>
    </row>
    <row r="614" spans="1:15" x14ac:dyDescent="0.4">
      <c r="A614" s="1">
        <f t="shared" si="139"/>
        <v>20</v>
      </c>
      <c r="B614" s="1">
        <f t="shared" si="140"/>
        <v>12</v>
      </c>
      <c r="E614" s="39" t="str" cm="1">
        <f t="array" aca="1" ref="E614" ca="1">IF(INDIRECT(VLOOKUP(B614,B$14:C$44,2,FALSE)&amp;(9*A614+6))="","",
INDIRECT(VLOOKUP(B614,B$14:C$44,2,FALSE)&amp;(9*A614+6)))</f>
        <v/>
      </c>
      <c r="F614" s="39" t="str">
        <f t="shared" ca="1" si="134"/>
        <v/>
      </c>
      <c r="G614" s="48" t="str" cm="1">
        <f t="array" aca="1" ref="G614" ca="1">IF(F614="","",
IF(INDIRECT(VLOOKUP(B614,B$14:C$44,2,FALSE)&amp;(9*A614+8))="","",
INDIRECT(VLOOKUP(B614,B$14:C$44,2,FALSE)&amp;(9*A614+8))))</f>
        <v/>
      </c>
      <c r="H614" s="48" t="str" cm="1">
        <f t="array" aca="1" ref="H614" ca="1">IF(F614="","",
IF(INDIRECT(VLOOKUP(B614,B$14:C$44,2,FALSE)&amp;(9*A614+9))="","",
INDIRECT(VLOOKUP(B614,B$14:C$44,2,FALSE)&amp;(9*A614+9))))</f>
        <v/>
      </c>
      <c r="I614" s="43" t="str" cm="1">
        <f t="array" aca="1" ref="I614" ca="1">IF(F614="","",
IF(INDIRECT(VLOOKUP(B614,B$14:C$44,2,FALSE)&amp;(9*A614+10))="","",
INDIRECT(VLOOKUP(B614,B$14:C$44,2,FALSE)&amp;(9*A614+10))))</f>
        <v/>
      </c>
      <c r="J614" s="43" t="str" cm="1">
        <f t="array" aca="1" ref="J614" ca="1">IF(F614="","",
IF(INDIRECT(VLOOKUP(B614,B$14:C$44,2,FALSE)&amp;(9*A614+11))="","",
INDIRECT(VLOOKUP(B614,B$14:C$44,2,FALSE)&amp;(9*A614+11))))</f>
        <v/>
      </c>
      <c r="K614" s="46" t="str" cm="1">
        <f t="array" aca="1" ref="K614" ca="1">IF(F614="","",
IF(AND(OR(F614="土",F614="日"),J614="●"),"指定",
IF(INDIRECT(VLOOKUP(B614,B$14:C$44,2,FALSE)&amp;(9*A614+12))="","",
INDIRECT(VLOOKUP(B614,B$14:C$44,2,FALSE)&amp;(9*A614+12)))))</f>
        <v/>
      </c>
      <c r="L614" s="42" t="str">
        <f t="shared" ca="1" si="137"/>
        <v/>
      </c>
      <c r="M614" s="60" t="str">
        <f t="shared" ca="1" si="138"/>
        <v/>
      </c>
      <c r="N614" s="1" t="str">
        <f t="shared" ca="1" si="135"/>
        <v/>
      </c>
      <c r="O614" s="1" t="str">
        <f t="shared" ca="1" si="136"/>
        <v/>
      </c>
    </row>
    <row r="615" spans="1:15" x14ac:dyDescent="0.4">
      <c r="A615" s="1">
        <f t="shared" si="139"/>
        <v>20</v>
      </c>
      <c r="B615" s="1">
        <f t="shared" si="140"/>
        <v>13</v>
      </c>
      <c r="E615" s="39" t="str" cm="1">
        <f t="array" aca="1" ref="E615" ca="1">IF(INDIRECT(VLOOKUP(B615,B$14:C$44,2,FALSE)&amp;(9*A615+6))="","",
INDIRECT(VLOOKUP(B615,B$14:C$44,2,FALSE)&amp;(9*A615+6)))</f>
        <v/>
      </c>
      <c r="F615" s="39" t="str">
        <f t="shared" ca="1" si="134"/>
        <v/>
      </c>
      <c r="G615" s="48" t="str" cm="1">
        <f t="array" aca="1" ref="G615" ca="1">IF(F615="","",
IF(INDIRECT(VLOOKUP(B615,B$14:C$44,2,FALSE)&amp;(9*A615+8))="","",
INDIRECT(VLOOKUP(B615,B$14:C$44,2,FALSE)&amp;(9*A615+8))))</f>
        <v/>
      </c>
      <c r="H615" s="48" t="str" cm="1">
        <f t="array" aca="1" ref="H615" ca="1">IF(F615="","",
IF(INDIRECT(VLOOKUP(B615,B$14:C$44,2,FALSE)&amp;(9*A615+9))="","",
INDIRECT(VLOOKUP(B615,B$14:C$44,2,FALSE)&amp;(9*A615+9))))</f>
        <v/>
      </c>
      <c r="I615" s="43" t="str" cm="1">
        <f t="array" aca="1" ref="I615" ca="1">IF(F615="","",
IF(INDIRECT(VLOOKUP(B615,B$14:C$44,2,FALSE)&amp;(9*A615+10))="","",
INDIRECT(VLOOKUP(B615,B$14:C$44,2,FALSE)&amp;(9*A615+10))))</f>
        <v/>
      </c>
      <c r="J615" s="43" t="str" cm="1">
        <f t="array" aca="1" ref="J615" ca="1">IF(F615="","",
IF(INDIRECT(VLOOKUP(B615,B$14:C$44,2,FALSE)&amp;(9*A615+11))="","",
INDIRECT(VLOOKUP(B615,B$14:C$44,2,FALSE)&amp;(9*A615+11))))</f>
        <v/>
      </c>
      <c r="K615" s="46" t="str" cm="1">
        <f t="array" aca="1" ref="K615" ca="1">IF(F615="","",
IF(AND(OR(F615="土",F615="日"),J615="●"),"指定",
IF(INDIRECT(VLOOKUP(B615,B$14:C$44,2,FALSE)&amp;(9*A615+12))="","",
INDIRECT(VLOOKUP(B615,B$14:C$44,2,FALSE)&amp;(9*A615+12)))))</f>
        <v/>
      </c>
      <c r="L615" s="42" t="str">
        <f t="shared" ca="1" si="137"/>
        <v/>
      </c>
      <c r="M615" s="60" t="str">
        <f t="shared" ca="1" si="138"/>
        <v/>
      </c>
      <c r="N615" s="1" t="str">
        <f t="shared" ca="1" si="135"/>
        <v/>
      </c>
      <c r="O615" s="1" t="str">
        <f t="shared" ca="1" si="136"/>
        <v/>
      </c>
    </row>
    <row r="616" spans="1:15" x14ac:dyDescent="0.4">
      <c r="A616" s="1">
        <f t="shared" si="139"/>
        <v>20</v>
      </c>
      <c r="B616" s="1">
        <f t="shared" si="140"/>
        <v>14</v>
      </c>
      <c r="E616" s="39" t="str" cm="1">
        <f t="array" aca="1" ref="E616" ca="1">IF(INDIRECT(VLOOKUP(B616,B$14:C$44,2,FALSE)&amp;(9*A616+6))="","",
INDIRECT(VLOOKUP(B616,B$14:C$44,2,FALSE)&amp;(9*A616+6)))</f>
        <v/>
      </c>
      <c r="F616" s="39" t="str">
        <f t="shared" ca="1" si="134"/>
        <v/>
      </c>
      <c r="G616" s="48" t="str" cm="1">
        <f t="array" aca="1" ref="G616" ca="1">IF(F616="","",
IF(INDIRECT(VLOOKUP(B616,B$14:C$44,2,FALSE)&amp;(9*A616+8))="","",
INDIRECT(VLOOKUP(B616,B$14:C$44,2,FALSE)&amp;(9*A616+8))))</f>
        <v/>
      </c>
      <c r="H616" s="48" t="str" cm="1">
        <f t="array" aca="1" ref="H616" ca="1">IF(F616="","",
IF(INDIRECT(VLOOKUP(B616,B$14:C$44,2,FALSE)&amp;(9*A616+9))="","",
INDIRECT(VLOOKUP(B616,B$14:C$44,2,FALSE)&amp;(9*A616+9))))</f>
        <v/>
      </c>
      <c r="I616" s="43" t="str" cm="1">
        <f t="array" aca="1" ref="I616" ca="1">IF(F616="","",
IF(INDIRECT(VLOOKUP(B616,B$14:C$44,2,FALSE)&amp;(9*A616+10))="","",
INDIRECT(VLOOKUP(B616,B$14:C$44,2,FALSE)&amp;(9*A616+10))))</f>
        <v/>
      </c>
      <c r="J616" s="43" t="str" cm="1">
        <f t="array" aca="1" ref="J616" ca="1">IF(F616="","",
IF(INDIRECT(VLOOKUP(B616,B$14:C$44,2,FALSE)&amp;(9*A616+11))="","",
INDIRECT(VLOOKUP(B616,B$14:C$44,2,FALSE)&amp;(9*A616+11))))</f>
        <v/>
      </c>
      <c r="K616" s="46" t="str" cm="1">
        <f t="array" aca="1" ref="K616" ca="1">IF(F616="","",
IF(AND(OR(F616="土",F616="日"),J616="●"),"指定",
IF(INDIRECT(VLOOKUP(B616,B$14:C$44,2,FALSE)&amp;(9*A616+12))="","",
INDIRECT(VLOOKUP(B616,B$14:C$44,2,FALSE)&amp;(9*A616+12)))))</f>
        <v/>
      </c>
      <c r="L616" s="42" t="str">
        <f t="shared" ca="1" si="137"/>
        <v/>
      </c>
      <c r="M616" s="60" t="str">
        <f t="shared" ca="1" si="138"/>
        <v/>
      </c>
      <c r="N616" s="1" t="str">
        <f t="shared" ca="1" si="135"/>
        <v/>
      </c>
      <c r="O616" s="1" t="str">
        <f t="shared" ca="1" si="136"/>
        <v/>
      </c>
    </row>
    <row r="617" spans="1:15" x14ac:dyDescent="0.4">
      <c r="A617" s="1">
        <f t="shared" si="139"/>
        <v>20</v>
      </c>
      <c r="B617" s="1">
        <f t="shared" si="140"/>
        <v>15</v>
      </c>
      <c r="E617" s="39" t="str" cm="1">
        <f t="array" aca="1" ref="E617" ca="1">IF(INDIRECT(VLOOKUP(B617,B$14:C$44,2,FALSE)&amp;(9*A617+6))="","",
INDIRECT(VLOOKUP(B617,B$14:C$44,2,FALSE)&amp;(9*A617+6)))</f>
        <v/>
      </c>
      <c r="F617" s="39" t="str">
        <f t="shared" ca="1" si="134"/>
        <v/>
      </c>
      <c r="G617" s="48" t="str" cm="1">
        <f t="array" aca="1" ref="G617" ca="1">IF(F617="","",
IF(INDIRECT(VLOOKUP(B617,B$14:C$44,2,FALSE)&amp;(9*A617+8))="","",
INDIRECT(VLOOKUP(B617,B$14:C$44,2,FALSE)&amp;(9*A617+8))))</f>
        <v/>
      </c>
      <c r="H617" s="48" t="str" cm="1">
        <f t="array" aca="1" ref="H617" ca="1">IF(F617="","",
IF(INDIRECT(VLOOKUP(B617,B$14:C$44,2,FALSE)&amp;(9*A617+9))="","",
INDIRECT(VLOOKUP(B617,B$14:C$44,2,FALSE)&amp;(9*A617+9))))</f>
        <v/>
      </c>
      <c r="I617" s="43" t="str" cm="1">
        <f t="array" aca="1" ref="I617" ca="1">IF(F617="","",
IF(INDIRECT(VLOOKUP(B617,B$14:C$44,2,FALSE)&amp;(9*A617+10))="","",
INDIRECT(VLOOKUP(B617,B$14:C$44,2,FALSE)&amp;(9*A617+10))))</f>
        <v/>
      </c>
      <c r="J617" s="43" t="str" cm="1">
        <f t="array" aca="1" ref="J617" ca="1">IF(F617="","",
IF(INDIRECT(VLOOKUP(B617,B$14:C$44,2,FALSE)&amp;(9*A617+11))="","",
INDIRECT(VLOOKUP(B617,B$14:C$44,2,FALSE)&amp;(9*A617+11))))</f>
        <v/>
      </c>
      <c r="K617" s="46" t="str" cm="1">
        <f t="array" aca="1" ref="K617" ca="1">IF(F617="","",
IF(AND(OR(F617="土",F617="日"),J617="●"),"指定",
IF(INDIRECT(VLOOKUP(B617,B$14:C$44,2,FALSE)&amp;(9*A617+12))="","",
INDIRECT(VLOOKUP(B617,B$14:C$44,2,FALSE)&amp;(9*A617+12)))))</f>
        <v/>
      </c>
      <c r="L617" s="42" t="str">
        <f t="shared" ca="1" si="137"/>
        <v/>
      </c>
      <c r="M617" s="60" t="str">
        <f t="shared" ca="1" si="138"/>
        <v/>
      </c>
      <c r="N617" s="1" t="str">
        <f t="shared" ca="1" si="135"/>
        <v/>
      </c>
      <c r="O617" s="1" t="str">
        <f t="shared" ca="1" si="136"/>
        <v/>
      </c>
    </row>
    <row r="618" spans="1:15" x14ac:dyDescent="0.4">
      <c r="A618" s="1">
        <f t="shared" si="139"/>
        <v>20</v>
      </c>
      <c r="B618" s="1">
        <f t="shared" si="140"/>
        <v>16</v>
      </c>
      <c r="E618" s="39" t="str" cm="1">
        <f t="array" aca="1" ref="E618" ca="1">IF(INDIRECT(VLOOKUP(B618,B$14:C$44,2,FALSE)&amp;(9*A618+6))="","",
INDIRECT(VLOOKUP(B618,B$14:C$44,2,FALSE)&amp;(9*A618+6)))</f>
        <v/>
      </c>
      <c r="F618" s="39" t="str">
        <f t="shared" ca="1" si="134"/>
        <v/>
      </c>
      <c r="G618" s="48" t="str" cm="1">
        <f t="array" aca="1" ref="G618" ca="1">IF(F618="","",
IF(INDIRECT(VLOOKUP(B618,B$14:C$44,2,FALSE)&amp;(9*A618+8))="","",
INDIRECT(VLOOKUP(B618,B$14:C$44,2,FALSE)&amp;(9*A618+8))))</f>
        <v/>
      </c>
      <c r="H618" s="48" t="str" cm="1">
        <f t="array" aca="1" ref="H618" ca="1">IF(F618="","",
IF(INDIRECT(VLOOKUP(B618,B$14:C$44,2,FALSE)&amp;(9*A618+9))="","",
INDIRECT(VLOOKUP(B618,B$14:C$44,2,FALSE)&amp;(9*A618+9))))</f>
        <v/>
      </c>
      <c r="I618" s="43" t="str" cm="1">
        <f t="array" aca="1" ref="I618" ca="1">IF(F618="","",
IF(INDIRECT(VLOOKUP(B618,B$14:C$44,2,FALSE)&amp;(9*A618+10))="","",
INDIRECT(VLOOKUP(B618,B$14:C$44,2,FALSE)&amp;(9*A618+10))))</f>
        <v/>
      </c>
      <c r="J618" s="43" t="str" cm="1">
        <f t="array" aca="1" ref="J618" ca="1">IF(F618="","",
IF(INDIRECT(VLOOKUP(B618,B$14:C$44,2,FALSE)&amp;(9*A618+11))="","",
INDIRECT(VLOOKUP(B618,B$14:C$44,2,FALSE)&amp;(9*A618+11))))</f>
        <v/>
      </c>
      <c r="K618" s="46" t="str" cm="1">
        <f t="array" aca="1" ref="K618" ca="1">IF(F618="","",
IF(AND(OR(F618="土",F618="日"),J618="●"),"指定",
IF(INDIRECT(VLOOKUP(B618,B$14:C$44,2,FALSE)&amp;(9*A618+12))="","",
INDIRECT(VLOOKUP(B618,B$14:C$44,2,FALSE)&amp;(9*A618+12)))))</f>
        <v/>
      </c>
      <c r="L618" s="42" t="str">
        <f t="shared" ca="1" si="137"/>
        <v/>
      </c>
      <c r="M618" s="60" t="str">
        <f t="shared" ca="1" si="138"/>
        <v/>
      </c>
      <c r="N618" s="1" t="str">
        <f t="shared" ca="1" si="135"/>
        <v/>
      </c>
      <c r="O618" s="1" t="str">
        <f t="shared" ca="1" si="136"/>
        <v/>
      </c>
    </row>
    <row r="619" spans="1:15" x14ac:dyDescent="0.4">
      <c r="A619" s="1">
        <f t="shared" si="139"/>
        <v>20</v>
      </c>
      <c r="B619" s="1">
        <f t="shared" si="140"/>
        <v>17</v>
      </c>
      <c r="E619" s="39" t="str" cm="1">
        <f t="array" aca="1" ref="E619" ca="1">IF(INDIRECT(VLOOKUP(B619,B$14:C$44,2,FALSE)&amp;(9*A619+6))="","",
INDIRECT(VLOOKUP(B619,B$14:C$44,2,FALSE)&amp;(9*A619+6)))</f>
        <v/>
      </c>
      <c r="F619" s="39" t="str">
        <f t="shared" ca="1" si="134"/>
        <v/>
      </c>
      <c r="G619" s="48" t="str" cm="1">
        <f t="array" aca="1" ref="G619" ca="1">IF(F619="","",
IF(INDIRECT(VLOOKUP(B619,B$14:C$44,2,FALSE)&amp;(9*A619+8))="","",
INDIRECT(VLOOKUP(B619,B$14:C$44,2,FALSE)&amp;(9*A619+8))))</f>
        <v/>
      </c>
      <c r="H619" s="48" t="str" cm="1">
        <f t="array" aca="1" ref="H619" ca="1">IF(F619="","",
IF(INDIRECT(VLOOKUP(B619,B$14:C$44,2,FALSE)&amp;(9*A619+9))="","",
INDIRECT(VLOOKUP(B619,B$14:C$44,2,FALSE)&amp;(9*A619+9))))</f>
        <v/>
      </c>
      <c r="I619" s="43" t="str" cm="1">
        <f t="array" aca="1" ref="I619" ca="1">IF(F619="","",
IF(INDIRECT(VLOOKUP(B619,B$14:C$44,2,FALSE)&amp;(9*A619+10))="","",
INDIRECT(VLOOKUP(B619,B$14:C$44,2,FALSE)&amp;(9*A619+10))))</f>
        <v/>
      </c>
      <c r="J619" s="43" t="str" cm="1">
        <f t="array" aca="1" ref="J619" ca="1">IF(F619="","",
IF(INDIRECT(VLOOKUP(B619,B$14:C$44,2,FALSE)&amp;(9*A619+11))="","",
INDIRECT(VLOOKUP(B619,B$14:C$44,2,FALSE)&amp;(9*A619+11))))</f>
        <v/>
      </c>
      <c r="K619" s="46" t="str" cm="1">
        <f t="array" aca="1" ref="K619" ca="1">IF(F619="","",
IF(AND(OR(F619="土",F619="日"),J619="●"),"指定",
IF(INDIRECT(VLOOKUP(B619,B$14:C$44,2,FALSE)&amp;(9*A619+12))="","",
INDIRECT(VLOOKUP(B619,B$14:C$44,2,FALSE)&amp;(9*A619+12)))))</f>
        <v/>
      </c>
      <c r="L619" s="42" t="str">
        <f t="shared" ca="1" si="137"/>
        <v/>
      </c>
      <c r="M619" s="60" t="str">
        <f t="shared" ca="1" si="138"/>
        <v/>
      </c>
      <c r="N619" s="1" t="str">
        <f t="shared" ca="1" si="135"/>
        <v/>
      </c>
      <c r="O619" s="1" t="str">
        <f t="shared" ca="1" si="136"/>
        <v/>
      </c>
    </row>
    <row r="620" spans="1:15" x14ac:dyDescent="0.4">
      <c r="A620" s="1">
        <f t="shared" si="139"/>
        <v>20</v>
      </c>
      <c r="B620" s="1">
        <f t="shared" si="140"/>
        <v>18</v>
      </c>
      <c r="E620" s="39" t="str" cm="1">
        <f t="array" aca="1" ref="E620" ca="1">IF(INDIRECT(VLOOKUP(B620,B$14:C$44,2,FALSE)&amp;(9*A620+6))="","",
INDIRECT(VLOOKUP(B620,B$14:C$44,2,FALSE)&amp;(9*A620+6)))</f>
        <v/>
      </c>
      <c r="F620" s="39" t="str">
        <f t="shared" ca="1" si="134"/>
        <v/>
      </c>
      <c r="G620" s="48" t="str" cm="1">
        <f t="array" aca="1" ref="G620" ca="1">IF(F620="","",
IF(INDIRECT(VLOOKUP(B620,B$14:C$44,2,FALSE)&amp;(9*A620+8))="","",
INDIRECT(VLOOKUP(B620,B$14:C$44,2,FALSE)&amp;(9*A620+8))))</f>
        <v/>
      </c>
      <c r="H620" s="48" t="str" cm="1">
        <f t="array" aca="1" ref="H620" ca="1">IF(F620="","",
IF(INDIRECT(VLOOKUP(B620,B$14:C$44,2,FALSE)&amp;(9*A620+9))="","",
INDIRECT(VLOOKUP(B620,B$14:C$44,2,FALSE)&amp;(9*A620+9))))</f>
        <v/>
      </c>
      <c r="I620" s="43" t="str" cm="1">
        <f t="array" aca="1" ref="I620" ca="1">IF(F620="","",
IF(INDIRECT(VLOOKUP(B620,B$14:C$44,2,FALSE)&amp;(9*A620+10))="","",
INDIRECT(VLOOKUP(B620,B$14:C$44,2,FALSE)&amp;(9*A620+10))))</f>
        <v/>
      </c>
      <c r="J620" s="43" t="str" cm="1">
        <f t="array" aca="1" ref="J620" ca="1">IF(F620="","",
IF(INDIRECT(VLOOKUP(B620,B$14:C$44,2,FALSE)&amp;(9*A620+11))="","",
INDIRECT(VLOOKUP(B620,B$14:C$44,2,FALSE)&amp;(9*A620+11))))</f>
        <v/>
      </c>
      <c r="K620" s="46" t="str" cm="1">
        <f t="array" aca="1" ref="K620" ca="1">IF(F620="","",
IF(AND(OR(F620="土",F620="日"),J620="●"),"指定",
IF(INDIRECT(VLOOKUP(B620,B$14:C$44,2,FALSE)&amp;(9*A620+12))="","",
INDIRECT(VLOOKUP(B620,B$14:C$44,2,FALSE)&amp;(9*A620+12)))))</f>
        <v/>
      </c>
      <c r="L620" s="42" t="str">
        <f t="shared" ca="1" si="137"/>
        <v/>
      </c>
      <c r="M620" s="60" t="str">
        <f t="shared" ca="1" si="138"/>
        <v/>
      </c>
      <c r="N620" s="1" t="str">
        <f t="shared" ca="1" si="135"/>
        <v/>
      </c>
      <c r="O620" s="1" t="str">
        <f t="shared" ca="1" si="136"/>
        <v/>
      </c>
    </row>
    <row r="621" spans="1:15" x14ac:dyDescent="0.4">
      <c r="A621" s="1">
        <f t="shared" si="139"/>
        <v>20</v>
      </c>
      <c r="B621" s="1">
        <f t="shared" si="140"/>
        <v>19</v>
      </c>
      <c r="E621" s="39" t="str" cm="1">
        <f t="array" aca="1" ref="E621" ca="1">IF(INDIRECT(VLOOKUP(B621,B$14:C$44,2,FALSE)&amp;(9*A621+6))="","",
INDIRECT(VLOOKUP(B621,B$14:C$44,2,FALSE)&amp;(9*A621+6)))</f>
        <v/>
      </c>
      <c r="F621" s="39" t="str">
        <f t="shared" ca="1" si="134"/>
        <v/>
      </c>
      <c r="G621" s="48" t="str" cm="1">
        <f t="array" aca="1" ref="G621" ca="1">IF(F621="","",
IF(INDIRECT(VLOOKUP(B621,B$14:C$44,2,FALSE)&amp;(9*A621+8))="","",
INDIRECT(VLOOKUP(B621,B$14:C$44,2,FALSE)&amp;(9*A621+8))))</f>
        <v/>
      </c>
      <c r="H621" s="48" t="str" cm="1">
        <f t="array" aca="1" ref="H621" ca="1">IF(F621="","",
IF(INDIRECT(VLOOKUP(B621,B$14:C$44,2,FALSE)&amp;(9*A621+9))="","",
INDIRECT(VLOOKUP(B621,B$14:C$44,2,FALSE)&amp;(9*A621+9))))</f>
        <v/>
      </c>
      <c r="I621" s="43" t="str" cm="1">
        <f t="array" aca="1" ref="I621" ca="1">IF(F621="","",
IF(INDIRECT(VLOOKUP(B621,B$14:C$44,2,FALSE)&amp;(9*A621+10))="","",
INDIRECT(VLOOKUP(B621,B$14:C$44,2,FALSE)&amp;(9*A621+10))))</f>
        <v/>
      </c>
      <c r="J621" s="43" t="str" cm="1">
        <f t="array" aca="1" ref="J621" ca="1">IF(F621="","",
IF(INDIRECT(VLOOKUP(B621,B$14:C$44,2,FALSE)&amp;(9*A621+11))="","",
INDIRECT(VLOOKUP(B621,B$14:C$44,2,FALSE)&amp;(9*A621+11))))</f>
        <v/>
      </c>
      <c r="K621" s="46" t="str" cm="1">
        <f t="array" aca="1" ref="K621" ca="1">IF(F621="","",
IF(AND(OR(F621="土",F621="日"),J621="●"),"指定",
IF(INDIRECT(VLOOKUP(B621,B$14:C$44,2,FALSE)&amp;(9*A621+12))="","",
INDIRECT(VLOOKUP(B621,B$14:C$44,2,FALSE)&amp;(9*A621+12)))))</f>
        <v/>
      </c>
      <c r="L621" s="42" t="str">
        <f t="shared" ca="1" si="137"/>
        <v/>
      </c>
      <c r="M621" s="60" t="str">
        <f t="shared" ca="1" si="138"/>
        <v/>
      </c>
      <c r="N621" s="1" t="str">
        <f t="shared" ca="1" si="135"/>
        <v/>
      </c>
      <c r="O621" s="1" t="str">
        <f t="shared" ca="1" si="136"/>
        <v/>
      </c>
    </row>
    <row r="622" spans="1:15" x14ac:dyDescent="0.4">
      <c r="A622" s="1">
        <f t="shared" si="139"/>
        <v>20</v>
      </c>
      <c r="B622" s="1">
        <f t="shared" si="140"/>
        <v>20</v>
      </c>
      <c r="E622" s="39" t="str" cm="1">
        <f t="array" aca="1" ref="E622" ca="1">IF(INDIRECT(VLOOKUP(B622,B$14:C$44,2,FALSE)&amp;(9*A622+6))="","",
INDIRECT(VLOOKUP(B622,B$14:C$44,2,FALSE)&amp;(9*A622+6)))</f>
        <v/>
      </c>
      <c r="F622" s="39" t="str">
        <f t="shared" ca="1" si="134"/>
        <v/>
      </c>
      <c r="G622" s="48" t="str" cm="1">
        <f t="array" aca="1" ref="G622" ca="1">IF(F622="","",
IF(INDIRECT(VLOOKUP(B622,B$14:C$44,2,FALSE)&amp;(9*A622+8))="","",
INDIRECT(VLOOKUP(B622,B$14:C$44,2,FALSE)&amp;(9*A622+8))))</f>
        <v/>
      </c>
      <c r="H622" s="48" t="str" cm="1">
        <f t="array" aca="1" ref="H622" ca="1">IF(F622="","",
IF(INDIRECT(VLOOKUP(B622,B$14:C$44,2,FALSE)&amp;(9*A622+9))="","",
INDIRECT(VLOOKUP(B622,B$14:C$44,2,FALSE)&amp;(9*A622+9))))</f>
        <v/>
      </c>
      <c r="I622" s="43" t="str" cm="1">
        <f t="array" aca="1" ref="I622" ca="1">IF(F622="","",
IF(INDIRECT(VLOOKUP(B622,B$14:C$44,2,FALSE)&amp;(9*A622+10))="","",
INDIRECT(VLOOKUP(B622,B$14:C$44,2,FALSE)&amp;(9*A622+10))))</f>
        <v/>
      </c>
      <c r="J622" s="43" t="str" cm="1">
        <f t="array" aca="1" ref="J622" ca="1">IF(F622="","",
IF(INDIRECT(VLOOKUP(B622,B$14:C$44,2,FALSE)&amp;(9*A622+11))="","",
INDIRECT(VLOOKUP(B622,B$14:C$44,2,FALSE)&amp;(9*A622+11))))</f>
        <v/>
      </c>
      <c r="K622" s="46" t="str" cm="1">
        <f t="array" aca="1" ref="K622" ca="1">IF(F622="","",
IF(AND(OR(F622="土",F622="日"),J622="●"),"指定",
IF(INDIRECT(VLOOKUP(B622,B$14:C$44,2,FALSE)&amp;(9*A622+12))="","",
INDIRECT(VLOOKUP(B622,B$14:C$44,2,FALSE)&amp;(9*A622+12)))))</f>
        <v/>
      </c>
      <c r="L622" s="42" t="str">
        <f t="shared" ca="1" si="137"/>
        <v/>
      </c>
      <c r="M622" s="60" t="str">
        <f t="shared" ca="1" si="138"/>
        <v/>
      </c>
      <c r="N622" s="1" t="str">
        <f t="shared" ca="1" si="135"/>
        <v/>
      </c>
      <c r="O622" s="1" t="str">
        <f t="shared" ca="1" si="136"/>
        <v/>
      </c>
    </row>
    <row r="623" spans="1:15" x14ac:dyDescent="0.4">
      <c r="A623" s="1">
        <f t="shared" si="139"/>
        <v>20</v>
      </c>
      <c r="B623" s="1">
        <f t="shared" si="140"/>
        <v>21</v>
      </c>
      <c r="E623" s="39" t="str" cm="1">
        <f t="array" aca="1" ref="E623" ca="1">IF(INDIRECT(VLOOKUP(B623,B$14:C$44,2,FALSE)&amp;(9*A623+6))="","",
INDIRECT(VLOOKUP(B623,B$14:C$44,2,FALSE)&amp;(9*A623+6)))</f>
        <v/>
      </c>
      <c r="F623" s="39" t="str">
        <f t="shared" ca="1" si="134"/>
        <v/>
      </c>
      <c r="G623" s="48" t="str" cm="1">
        <f t="array" aca="1" ref="G623" ca="1">IF(F623="","",
IF(INDIRECT(VLOOKUP(B623,B$14:C$44,2,FALSE)&amp;(9*A623+8))="","",
INDIRECT(VLOOKUP(B623,B$14:C$44,2,FALSE)&amp;(9*A623+8))))</f>
        <v/>
      </c>
      <c r="H623" s="48" t="str" cm="1">
        <f t="array" aca="1" ref="H623" ca="1">IF(F623="","",
IF(INDIRECT(VLOOKUP(B623,B$14:C$44,2,FALSE)&amp;(9*A623+9))="","",
INDIRECT(VLOOKUP(B623,B$14:C$44,2,FALSE)&amp;(9*A623+9))))</f>
        <v/>
      </c>
      <c r="I623" s="43" t="str" cm="1">
        <f t="array" aca="1" ref="I623" ca="1">IF(F623="","",
IF(INDIRECT(VLOOKUP(B623,B$14:C$44,2,FALSE)&amp;(9*A623+10))="","",
INDIRECT(VLOOKUP(B623,B$14:C$44,2,FALSE)&amp;(9*A623+10))))</f>
        <v/>
      </c>
      <c r="J623" s="43" t="str" cm="1">
        <f t="array" aca="1" ref="J623" ca="1">IF(F623="","",
IF(INDIRECT(VLOOKUP(B623,B$14:C$44,2,FALSE)&amp;(9*A623+11))="","",
INDIRECT(VLOOKUP(B623,B$14:C$44,2,FALSE)&amp;(9*A623+11))))</f>
        <v/>
      </c>
      <c r="K623" s="46" t="str" cm="1">
        <f t="array" aca="1" ref="K623" ca="1">IF(F623="","",
IF(AND(OR(F623="土",F623="日"),J623="●"),"指定",
IF(INDIRECT(VLOOKUP(B623,B$14:C$44,2,FALSE)&amp;(9*A623+12))="","",
INDIRECT(VLOOKUP(B623,B$14:C$44,2,FALSE)&amp;(9*A623+12)))))</f>
        <v/>
      </c>
      <c r="L623" s="42" t="str">
        <f t="shared" ca="1" si="137"/>
        <v/>
      </c>
      <c r="M623" s="60" t="str">
        <f t="shared" ca="1" si="138"/>
        <v/>
      </c>
      <c r="N623" s="1" t="str">
        <f t="shared" ca="1" si="135"/>
        <v/>
      </c>
      <c r="O623" s="1" t="str">
        <f t="shared" ca="1" si="136"/>
        <v/>
      </c>
    </row>
    <row r="624" spans="1:15" x14ac:dyDescent="0.4">
      <c r="A624" s="1">
        <f t="shared" si="139"/>
        <v>20</v>
      </c>
      <c r="B624" s="1">
        <f t="shared" si="140"/>
        <v>22</v>
      </c>
      <c r="E624" s="39" t="str" cm="1">
        <f t="array" aca="1" ref="E624" ca="1">IF(INDIRECT(VLOOKUP(B624,B$14:C$44,2,FALSE)&amp;(9*A624+6))="","",
INDIRECT(VLOOKUP(B624,B$14:C$44,2,FALSE)&amp;(9*A624+6)))</f>
        <v/>
      </c>
      <c r="F624" s="39" t="str">
        <f t="shared" ca="1" si="134"/>
        <v/>
      </c>
      <c r="G624" s="48" t="str" cm="1">
        <f t="array" aca="1" ref="G624" ca="1">IF(F624="","",
IF(INDIRECT(VLOOKUP(B624,B$14:C$44,2,FALSE)&amp;(9*A624+8))="","",
INDIRECT(VLOOKUP(B624,B$14:C$44,2,FALSE)&amp;(9*A624+8))))</f>
        <v/>
      </c>
      <c r="H624" s="48" t="str" cm="1">
        <f t="array" aca="1" ref="H624" ca="1">IF(F624="","",
IF(INDIRECT(VLOOKUP(B624,B$14:C$44,2,FALSE)&amp;(9*A624+9))="","",
INDIRECT(VLOOKUP(B624,B$14:C$44,2,FALSE)&amp;(9*A624+9))))</f>
        <v/>
      </c>
      <c r="I624" s="43" t="str" cm="1">
        <f t="array" aca="1" ref="I624" ca="1">IF(F624="","",
IF(INDIRECT(VLOOKUP(B624,B$14:C$44,2,FALSE)&amp;(9*A624+10))="","",
INDIRECT(VLOOKUP(B624,B$14:C$44,2,FALSE)&amp;(9*A624+10))))</f>
        <v/>
      </c>
      <c r="J624" s="43" t="str" cm="1">
        <f t="array" aca="1" ref="J624" ca="1">IF(F624="","",
IF(INDIRECT(VLOOKUP(B624,B$14:C$44,2,FALSE)&amp;(9*A624+11))="","",
INDIRECT(VLOOKUP(B624,B$14:C$44,2,FALSE)&amp;(9*A624+11))))</f>
        <v/>
      </c>
      <c r="K624" s="46" t="str" cm="1">
        <f t="array" aca="1" ref="K624" ca="1">IF(F624="","",
IF(AND(OR(F624="土",F624="日"),J624="●"),"指定",
IF(INDIRECT(VLOOKUP(B624,B$14:C$44,2,FALSE)&amp;(9*A624+12))="","",
INDIRECT(VLOOKUP(B624,B$14:C$44,2,FALSE)&amp;(9*A624+12)))))</f>
        <v/>
      </c>
      <c r="L624" s="42" t="str">
        <f t="shared" ca="1" si="137"/>
        <v/>
      </c>
      <c r="M624" s="60" t="str">
        <f t="shared" ca="1" si="138"/>
        <v/>
      </c>
      <c r="N624" s="1" t="str">
        <f t="shared" ca="1" si="135"/>
        <v/>
      </c>
      <c r="O624" s="1" t="str">
        <f t="shared" ca="1" si="136"/>
        <v/>
      </c>
    </row>
    <row r="625" spans="1:15" x14ac:dyDescent="0.4">
      <c r="A625" s="1">
        <f t="shared" si="139"/>
        <v>20</v>
      </c>
      <c r="B625" s="1">
        <f t="shared" si="140"/>
        <v>23</v>
      </c>
      <c r="E625" s="39" t="str" cm="1">
        <f t="array" aca="1" ref="E625" ca="1">IF(INDIRECT(VLOOKUP(B625,B$14:C$44,2,FALSE)&amp;(9*A625+6))="","",
INDIRECT(VLOOKUP(B625,B$14:C$44,2,FALSE)&amp;(9*A625+6)))</f>
        <v/>
      </c>
      <c r="F625" s="39" t="str">
        <f t="shared" ca="1" si="134"/>
        <v/>
      </c>
      <c r="G625" s="48" t="str" cm="1">
        <f t="array" aca="1" ref="G625" ca="1">IF(F625="","",
IF(INDIRECT(VLOOKUP(B625,B$14:C$44,2,FALSE)&amp;(9*A625+8))="","",
INDIRECT(VLOOKUP(B625,B$14:C$44,2,FALSE)&amp;(9*A625+8))))</f>
        <v/>
      </c>
      <c r="H625" s="48" t="str" cm="1">
        <f t="array" aca="1" ref="H625" ca="1">IF(F625="","",
IF(INDIRECT(VLOOKUP(B625,B$14:C$44,2,FALSE)&amp;(9*A625+9))="","",
INDIRECT(VLOOKUP(B625,B$14:C$44,2,FALSE)&amp;(9*A625+9))))</f>
        <v/>
      </c>
      <c r="I625" s="43" t="str" cm="1">
        <f t="array" aca="1" ref="I625" ca="1">IF(F625="","",
IF(INDIRECT(VLOOKUP(B625,B$14:C$44,2,FALSE)&amp;(9*A625+10))="","",
INDIRECT(VLOOKUP(B625,B$14:C$44,2,FALSE)&amp;(9*A625+10))))</f>
        <v/>
      </c>
      <c r="J625" s="43" t="str" cm="1">
        <f t="array" aca="1" ref="J625" ca="1">IF(F625="","",
IF(INDIRECT(VLOOKUP(B625,B$14:C$44,2,FALSE)&amp;(9*A625+11))="","",
INDIRECT(VLOOKUP(B625,B$14:C$44,2,FALSE)&amp;(9*A625+11))))</f>
        <v/>
      </c>
      <c r="K625" s="46" t="str" cm="1">
        <f t="array" aca="1" ref="K625" ca="1">IF(F625="","",
IF(AND(OR(F625="土",F625="日"),J625="●"),"指定",
IF(INDIRECT(VLOOKUP(B625,B$14:C$44,2,FALSE)&amp;(9*A625+12))="","",
INDIRECT(VLOOKUP(B625,B$14:C$44,2,FALSE)&amp;(9*A625+12)))))</f>
        <v/>
      </c>
      <c r="L625" s="42" t="str">
        <f t="shared" ca="1" si="137"/>
        <v/>
      </c>
      <c r="M625" s="60" t="str">
        <f t="shared" ca="1" si="138"/>
        <v/>
      </c>
      <c r="N625" s="1" t="str">
        <f t="shared" ca="1" si="135"/>
        <v/>
      </c>
      <c r="O625" s="1" t="str">
        <f t="shared" ca="1" si="136"/>
        <v/>
      </c>
    </row>
    <row r="626" spans="1:15" x14ac:dyDescent="0.4">
      <c r="A626" s="1">
        <f t="shared" si="139"/>
        <v>20</v>
      </c>
      <c r="B626" s="1">
        <f t="shared" si="140"/>
        <v>24</v>
      </c>
      <c r="E626" s="39" t="str" cm="1">
        <f t="array" aca="1" ref="E626" ca="1">IF(INDIRECT(VLOOKUP(B626,B$14:C$44,2,FALSE)&amp;(9*A626+6))="","",
INDIRECT(VLOOKUP(B626,B$14:C$44,2,FALSE)&amp;(9*A626+6)))</f>
        <v/>
      </c>
      <c r="F626" s="39" t="str">
        <f t="shared" ca="1" si="134"/>
        <v/>
      </c>
      <c r="G626" s="48" t="str" cm="1">
        <f t="array" aca="1" ref="G626" ca="1">IF(F626="","",
IF(INDIRECT(VLOOKUP(B626,B$14:C$44,2,FALSE)&amp;(9*A626+8))="","",
INDIRECT(VLOOKUP(B626,B$14:C$44,2,FALSE)&amp;(9*A626+8))))</f>
        <v/>
      </c>
      <c r="H626" s="48" t="str" cm="1">
        <f t="array" aca="1" ref="H626" ca="1">IF(F626="","",
IF(INDIRECT(VLOOKUP(B626,B$14:C$44,2,FALSE)&amp;(9*A626+9))="","",
INDIRECT(VLOOKUP(B626,B$14:C$44,2,FALSE)&amp;(9*A626+9))))</f>
        <v/>
      </c>
      <c r="I626" s="43" t="str" cm="1">
        <f t="array" aca="1" ref="I626" ca="1">IF(F626="","",
IF(INDIRECT(VLOOKUP(B626,B$14:C$44,2,FALSE)&amp;(9*A626+10))="","",
INDIRECT(VLOOKUP(B626,B$14:C$44,2,FALSE)&amp;(9*A626+10))))</f>
        <v/>
      </c>
      <c r="J626" s="43" t="str" cm="1">
        <f t="array" aca="1" ref="J626" ca="1">IF(F626="","",
IF(INDIRECT(VLOOKUP(B626,B$14:C$44,2,FALSE)&amp;(9*A626+11))="","",
INDIRECT(VLOOKUP(B626,B$14:C$44,2,FALSE)&amp;(9*A626+11))))</f>
        <v/>
      </c>
      <c r="K626" s="46" t="str" cm="1">
        <f t="array" aca="1" ref="K626" ca="1">IF(F626="","",
IF(AND(OR(F626="土",F626="日"),J626="●"),"指定",
IF(INDIRECT(VLOOKUP(B626,B$14:C$44,2,FALSE)&amp;(9*A626+12))="","",
INDIRECT(VLOOKUP(B626,B$14:C$44,2,FALSE)&amp;(9*A626+12)))))</f>
        <v/>
      </c>
      <c r="L626" s="42" t="str">
        <f t="shared" ca="1" si="137"/>
        <v/>
      </c>
      <c r="M626" s="60" t="str">
        <f t="shared" ca="1" si="138"/>
        <v/>
      </c>
      <c r="N626" s="1" t="str">
        <f t="shared" ca="1" si="135"/>
        <v/>
      </c>
      <c r="O626" s="1" t="str">
        <f t="shared" ca="1" si="136"/>
        <v/>
      </c>
    </row>
    <row r="627" spans="1:15" x14ac:dyDescent="0.4">
      <c r="A627" s="1">
        <f t="shared" si="139"/>
        <v>20</v>
      </c>
      <c r="B627" s="1">
        <f t="shared" si="140"/>
        <v>25</v>
      </c>
      <c r="E627" s="39" t="str" cm="1">
        <f t="array" aca="1" ref="E627" ca="1">IF(INDIRECT(VLOOKUP(B627,B$14:C$44,2,FALSE)&amp;(9*A627+6))="","",
INDIRECT(VLOOKUP(B627,B$14:C$44,2,FALSE)&amp;(9*A627+6)))</f>
        <v/>
      </c>
      <c r="F627" s="39" t="str">
        <f t="shared" ca="1" si="134"/>
        <v/>
      </c>
      <c r="G627" s="48" t="str" cm="1">
        <f t="array" aca="1" ref="G627" ca="1">IF(F627="","",
IF(INDIRECT(VLOOKUP(B627,B$14:C$44,2,FALSE)&amp;(9*A627+8))="","",
INDIRECT(VLOOKUP(B627,B$14:C$44,2,FALSE)&amp;(9*A627+8))))</f>
        <v/>
      </c>
      <c r="H627" s="48" t="str" cm="1">
        <f t="array" aca="1" ref="H627" ca="1">IF(F627="","",
IF(INDIRECT(VLOOKUP(B627,B$14:C$44,2,FALSE)&amp;(9*A627+9))="","",
INDIRECT(VLOOKUP(B627,B$14:C$44,2,FALSE)&amp;(9*A627+9))))</f>
        <v/>
      </c>
      <c r="I627" s="43" t="str" cm="1">
        <f t="array" aca="1" ref="I627" ca="1">IF(F627="","",
IF(INDIRECT(VLOOKUP(B627,B$14:C$44,2,FALSE)&amp;(9*A627+10))="","",
INDIRECT(VLOOKUP(B627,B$14:C$44,2,FALSE)&amp;(9*A627+10))))</f>
        <v/>
      </c>
      <c r="J627" s="43" t="str" cm="1">
        <f t="array" aca="1" ref="J627" ca="1">IF(F627="","",
IF(INDIRECT(VLOOKUP(B627,B$14:C$44,2,FALSE)&amp;(9*A627+11))="","",
INDIRECT(VLOOKUP(B627,B$14:C$44,2,FALSE)&amp;(9*A627+11))))</f>
        <v/>
      </c>
      <c r="K627" s="46" t="str" cm="1">
        <f t="array" aca="1" ref="K627" ca="1">IF(F627="","",
IF(AND(OR(F627="土",F627="日"),J627="●"),"指定",
IF(INDIRECT(VLOOKUP(B627,B$14:C$44,2,FALSE)&amp;(9*A627+12))="","",
INDIRECT(VLOOKUP(B627,B$14:C$44,2,FALSE)&amp;(9*A627+12)))))</f>
        <v/>
      </c>
      <c r="L627" s="42" t="str">
        <f t="shared" ca="1" si="137"/>
        <v/>
      </c>
      <c r="M627" s="60" t="str">
        <f t="shared" ca="1" si="138"/>
        <v/>
      </c>
      <c r="N627" s="1" t="str">
        <f t="shared" ca="1" si="135"/>
        <v/>
      </c>
      <c r="O627" s="1" t="str">
        <f t="shared" ca="1" si="136"/>
        <v/>
      </c>
    </row>
    <row r="628" spans="1:15" x14ac:dyDescent="0.4">
      <c r="A628" s="1">
        <f t="shared" si="139"/>
        <v>20</v>
      </c>
      <c r="B628" s="1">
        <f t="shared" si="140"/>
        <v>26</v>
      </c>
      <c r="E628" s="39" t="str" cm="1">
        <f t="array" aca="1" ref="E628" ca="1">IF(INDIRECT(VLOOKUP(B628,B$14:C$44,2,FALSE)&amp;(9*A628+6))="","",
INDIRECT(VLOOKUP(B628,B$14:C$44,2,FALSE)&amp;(9*A628+6)))</f>
        <v/>
      </c>
      <c r="F628" s="39" t="str">
        <f t="shared" ca="1" si="134"/>
        <v/>
      </c>
      <c r="G628" s="48" t="str" cm="1">
        <f t="array" aca="1" ref="G628" ca="1">IF(F628="","",
IF(INDIRECT(VLOOKUP(B628,B$14:C$44,2,FALSE)&amp;(9*A628+8))="","",
INDIRECT(VLOOKUP(B628,B$14:C$44,2,FALSE)&amp;(9*A628+8))))</f>
        <v/>
      </c>
      <c r="H628" s="48" t="str" cm="1">
        <f t="array" aca="1" ref="H628" ca="1">IF(F628="","",
IF(INDIRECT(VLOOKUP(B628,B$14:C$44,2,FALSE)&amp;(9*A628+9))="","",
INDIRECT(VLOOKUP(B628,B$14:C$44,2,FALSE)&amp;(9*A628+9))))</f>
        <v/>
      </c>
      <c r="I628" s="43" t="str" cm="1">
        <f t="array" aca="1" ref="I628" ca="1">IF(F628="","",
IF(INDIRECT(VLOOKUP(B628,B$14:C$44,2,FALSE)&amp;(9*A628+10))="","",
INDIRECT(VLOOKUP(B628,B$14:C$44,2,FALSE)&amp;(9*A628+10))))</f>
        <v/>
      </c>
      <c r="J628" s="43" t="str" cm="1">
        <f t="array" aca="1" ref="J628" ca="1">IF(F628="","",
IF(INDIRECT(VLOOKUP(B628,B$14:C$44,2,FALSE)&amp;(9*A628+11))="","",
INDIRECT(VLOOKUP(B628,B$14:C$44,2,FALSE)&amp;(9*A628+11))))</f>
        <v/>
      </c>
      <c r="K628" s="46" t="str" cm="1">
        <f t="array" aca="1" ref="K628" ca="1">IF(F628="","",
IF(AND(OR(F628="土",F628="日"),J628="●"),"指定",
IF(INDIRECT(VLOOKUP(B628,B$14:C$44,2,FALSE)&amp;(9*A628+12))="","",
INDIRECT(VLOOKUP(B628,B$14:C$44,2,FALSE)&amp;(9*A628+12)))))</f>
        <v/>
      </c>
      <c r="L628" s="42" t="str">
        <f t="shared" ca="1" si="137"/>
        <v/>
      </c>
      <c r="M628" s="60" t="str">
        <f t="shared" ca="1" si="138"/>
        <v/>
      </c>
      <c r="N628" s="1" t="str">
        <f t="shared" ca="1" si="135"/>
        <v/>
      </c>
      <c r="O628" s="1" t="str">
        <f t="shared" ca="1" si="136"/>
        <v/>
      </c>
    </row>
    <row r="629" spans="1:15" x14ac:dyDescent="0.4">
      <c r="A629" s="1">
        <f t="shared" si="139"/>
        <v>20</v>
      </c>
      <c r="B629" s="1">
        <f t="shared" si="140"/>
        <v>27</v>
      </c>
      <c r="E629" s="39" t="str" cm="1">
        <f t="array" aca="1" ref="E629" ca="1">IF(INDIRECT(VLOOKUP(B629,B$14:C$44,2,FALSE)&amp;(9*A629+6))="","",
INDIRECT(VLOOKUP(B629,B$14:C$44,2,FALSE)&amp;(9*A629+6)))</f>
        <v/>
      </c>
      <c r="F629" s="39" t="str">
        <f t="shared" ca="1" si="134"/>
        <v/>
      </c>
      <c r="G629" s="48" t="str" cm="1">
        <f t="array" aca="1" ref="G629" ca="1">IF(F629="","",
IF(INDIRECT(VLOOKUP(B629,B$14:C$44,2,FALSE)&amp;(9*A629+8))="","",
INDIRECT(VLOOKUP(B629,B$14:C$44,2,FALSE)&amp;(9*A629+8))))</f>
        <v/>
      </c>
      <c r="H629" s="48" t="str" cm="1">
        <f t="array" aca="1" ref="H629" ca="1">IF(F629="","",
IF(INDIRECT(VLOOKUP(B629,B$14:C$44,2,FALSE)&amp;(9*A629+9))="","",
INDIRECT(VLOOKUP(B629,B$14:C$44,2,FALSE)&amp;(9*A629+9))))</f>
        <v/>
      </c>
      <c r="I629" s="43" t="str" cm="1">
        <f t="array" aca="1" ref="I629" ca="1">IF(F629="","",
IF(INDIRECT(VLOOKUP(B629,B$14:C$44,2,FALSE)&amp;(9*A629+10))="","",
INDIRECT(VLOOKUP(B629,B$14:C$44,2,FALSE)&amp;(9*A629+10))))</f>
        <v/>
      </c>
      <c r="J629" s="43" t="str" cm="1">
        <f t="array" aca="1" ref="J629" ca="1">IF(F629="","",
IF(INDIRECT(VLOOKUP(B629,B$14:C$44,2,FALSE)&amp;(9*A629+11))="","",
INDIRECT(VLOOKUP(B629,B$14:C$44,2,FALSE)&amp;(9*A629+11))))</f>
        <v/>
      </c>
      <c r="K629" s="46" t="str" cm="1">
        <f t="array" aca="1" ref="K629" ca="1">IF(F629="","",
IF(AND(OR(F629="土",F629="日"),J629="●"),"指定",
IF(INDIRECT(VLOOKUP(B629,B$14:C$44,2,FALSE)&amp;(9*A629+12))="","",
INDIRECT(VLOOKUP(B629,B$14:C$44,2,FALSE)&amp;(9*A629+12)))))</f>
        <v/>
      </c>
      <c r="L629" s="42" t="str">
        <f t="shared" ca="1" si="137"/>
        <v/>
      </c>
      <c r="M629" s="60" t="str">
        <f t="shared" ca="1" si="138"/>
        <v/>
      </c>
      <c r="N629" s="1" t="str">
        <f t="shared" ca="1" si="135"/>
        <v/>
      </c>
      <c r="O629" s="1" t="str">
        <f t="shared" ca="1" si="136"/>
        <v/>
      </c>
    </row>
    <row r="630" spans="1:15" x14ac:dyDescent="0.4">
      <c r="A630" s="1">
        <f t="shared" si="139"/>
        <v>20</v>
      </c>
      <c r="B630" s="1">
        <f t="shared" si="140"/>
        <v>28</v>
      </c>
      <c r="E630" s="39" t="str" cm="1">
        <f t="array" aca="1" ref="E630" ca="1">IF(INDIRECT(VLOOKUP(B630,B$14:C$44,2,FALSE)&amp;(9*A630+6))="","",
INDIRECT(VLOOKUP(B630,B$14:C$44,2,FALSE)&amp;(9*A630+6)))</f>
        <v/>
      </c>
      <c r="F630" s="39" t="str">
        <f t="shared" ca="1" si="134"/>
        <v/>
      </c>
      <c r="G630" s="48" t="str" cm="1">
        <f t="array" aca="1" ref="G630" ca="1">IF(F630="","",
IF(INDIRECT(VLOOKUP(B630,B$14:C$44,2,FALSE)&amp;(9*A630+8))="","",
INDIRECT(VLOOKUP(B630,B$14:C$44,2,FALSE)&amp;(9*A630+8))))</f>
        <v/>
      </c>
      <c r="H630" s="48" t="str" cm="1">
        <f t="array" aca="1" ref="H630" ca="1">IF(F630="","",
IF(INDIRECT(VLOOKUP(B630,B$14:C$44,2,FALSE)&amp;(9*A630+9))="","",
INDIRECT(VLOOKUP(B630,B$14:C$44,2,FALSE)&amp;(9*A630+9))))</f>
        <v/>
      </c>
      <c r="I630" s="43" t="str" cm="1">
        <f t="array" aca="1" ref="I630" ca="1">IF(F630="","",
IF(INDIRECT(VLOOKUP(B630,B$14:C$44,2,FALSE)&amp;(9*A630+10))="","",
INDIRECT(VLOOKUP(B630,B$14:C$44,2,FALSE)&amp;(9*A630+10))))</f>
        <v/>
      </c>
      <c r="J630" s="43" t="str" cm="1">
        <f t="array" aca="1" ref="J630" ca="1">IF(F630="","",
IF(INDIRECT(VLOOKUP(B630,B$14:C$44,2,FALSE)&amp;(9*A630+11))="","",
INDIRECT(VLOOKUP(B630,B$14:C$44,2,FALSE)&amp;(9*A630+11))))</f>
        <v/>
      </c>
      <c r="K630" s="46" t="str" cm="1">
        <f t="array" aca="1" ref="K630" ca="1">IF(F630="","",
IF(AND(OR(F630="土",F630="日"),J630="●"),"指定",
IF(INDIRECT(VLOOKUP(B630,B$14:C$44,2,FALSE)&amp;(9*A630+12))="","",
INDIRECT(VLOOKUP(B630,B$14:C$44,2,FALSE)&amp;(9*A630+12)))))</f>
        <v/>
      </c>
      <c r="L630" s="42" t="str">
        <f t="shared" ca="1" si="137"/>
        <v/>
      </c>
      <c r="M630" s="60" t="str">
        <f t="shared" ca="1" si="138"/>
        <v/>
      </c>
      <c r="N630" s="1" t="str">
        <f t="shared" ca="1" si="135"/>
        <v/>
      </c>
      <c r="O630" s="1" t="str">
        <f t="shared" ca="1" si="136"/>
        <v/>
      </c>
    </row>
    <row r="631" spans="1:15" x14ac:dyDescent="0.4">
      <c r="A631" s="1">
        <f t="shared" si="139"/>
        <v>20</v>
      </c>
      <c r="B631" s="1">
        <f t="shared" si="140"/>
        <v>29</v>
      </c>
      <c r="E631" s="39" t="str" cm="1">
        <f t="array" aca="1" ref="E631" ca="1">IF(INDIRECT(VLOOKUP(B631,B$14:C$44,2,FALSE)&amp;(9*A631+6))="","",
INDIRECT(VLOOKUP(B631,B$14:C$44,2,FALSE)&amp;(9*A631+6)))</f>
        <v/>
      </c>
      <c r="F631" s="39" t="str">
        <f t="shared" ca="1" si="134"/>
        <v/>
      </c>
      <c r="G631" s="48" t="str" cm="1">
        <f t="array" aca="1" ref="G631" ca="1">IF(F631="","",
IF(INDIRECT(VLOOKUP(B631,B$14:C$44,2,FALSE)&amp;(9*A631+8))="","",
INDIRECT(VLOOKUP(B631,B$14:C$44,2,FALSE)&amp;(9*A631+8))))</f>
        <v/>
      </c>
      <c r="H631" s="48" t="str" cm="1">
        <f t="array" aca="1" ref="H631" ca="1">IF(F631="","",
IF(INDIRECT(VLOOKUP(B631,B$14:C$44,2,FALSE)&amp;(9*A631+9))="","",
INDIRECT(VLOOKUP(B631,B$14:C$44,2,FALSE)&amp;(9*A631+9))))</f>
        <v/>
      </c>
      <c r="I631" s="43" t="str" cm="1">
        <f t="array" aca="1" ref="I631" ca="1">IF(F631="","",
IF(INDIRECT(VLOOKUP(B631,B$14:C$44,2,FALSE)&amp;(9*A631+10))="","",
INDIRECT(VLOOKUP(B631,B$14:C$44,2,FALSE)&amp;(9*A631+10))))</f>
        <v/>
      </c>
      <c r="J631" s="43" t="str" cm="1">
        <f t="array" aca="1" ref="J631" ca="1">IF(F631="","",
IF(INDIRECT(VLOOKUP(B631,B$14:C$44,2,FALSE)&amp;(9*A631+11))="","",
INDIRECT(VLOOKUP(B631,B$14:C$44,2,FALSE)&amp;(9*A631+11))))</f>
        <v/>
      </c>
      <c r="K631" s="46" t="str" cm="1">
        <f t="array" aca="1" ref="K631" ca="1">IF(F631="","",
IF(AND(OR(F631="土",F631="日"),J631="●"),"指定",
IF(INDIRECT(VLOOKUP(B631,B$14:C$44,2,FALSE)&amp;(9*A631+12))="","",
INDIRECT(VLOOKUP(B631,B$14:C$44,2,FALSE)&amp;(9*A631+12)))))</f>
        <v/>
      </c>
      <c r="L631" s="42" t="str">
        <f t="shared" ca="1" si="137"/>
        <v/>
      </c>
      <c r="M631" s="60" t="str">
        <f t="shared" ca="1" si="138"/>
        <v/>
      </c>
      <c r="N631" s="1" t="str">
        <f t="shared" ca="1" si="135"/>
        <v/>
      </c>
      <c r="O631" s="1" t="str">
        <f t="shared" ca="1" si="136"/>
        <v/>
      </c>
    </row>
    <row r="632" spans="1:15" x14ac:dyDescent="0.4">
      <c r="A632" s="1">
        <f t="shared" si="139"/>
        <v>20</v>
      </c>
      <c r="B632" s="1">
        <f t="shared" si="140"/>
        <v>30</v>
      </c>
      <c r="E632" s="39" t="str" cm="1">
        <f t="array" aca="1" ref="E632" ca="1">IF(INDIRECT(VLOOKUP(B632,B$14:C$44,2,FALSE)&amp;(9*A632+6))="","",
INDIRECT(VLOOKUP(B632,B$14:C$44,2,FALSE)&amp;(9*A632+6)))</f>
        <v/>
      </c>
      <c r="F632" s="39" t="str">
        <f t="shared" ca="1" si="134"/>
        <v/>
      </c>
      <c r="G632" s="48" t="str" cm="1">
        <f t="array" aca="1" ref="G632" ca="1">IF(F632="","",
IF(INDIRECT(VLOOKUP(B632,B$14:C$44,2,FALSE)&amp;(9*A632+8))="","",
INDIRECT(VLOOKUP(B632,B$14:C$44,2,FALSE)&amp;(9*A632+8))))</f>
        <v/>
      </c>
      <c r="H632" s="48" t="str" cm="1">
        <f t="array" aca="1" ref="H632" ca="1">IF(F632="","",
IF(INDIRECT(VLOOKUP(B632,B$14:C$44,2,FALSE)&amp;(9*A632+9))="","",
INDIRECT(VLOOKUP(B632,B$14:C$44,2,FALSE)&amp;(9*A632+9))))</f>
        <v/>
      </c>
      <c r="I632" s="43" t="str" cm="1">
        <f t="array" aca="1" ref="I632" ca="1">IF(F632="","",
IF(INDIRECT(VLOOKUP(B632,B$14:C$44,2,FALSE)&amp;(9*A632+10))="","",
INDIRECT(VLOOKUP(B632,B$14:C$44,2,FALSE)&amp;(9*A632+10))))</f>
        <v/>
      </c>
      <c r="J632" s="43" t="str" cm="1">
        <f t="array" aca="1" ref="J632" ca="1">IF(F632="","",
IF(INDIRECT(VLOOKUP(B632,B$14:C$44,2,FALSE)&amp;(9*A632+11))="","",
INDIRECT(VLOOKUP(B632,B$14:C$44,2,FALSE)&amp;(9*A632+11))))</f>
        <v/>
      </c>
      <c r="K632" s="46" t="str" cm="1">
        <f t="array" aca="1" ref="K632" ca="1">IF(F632="","",
IF(AND(OR(F632="土",F632="日"),J632="●"),"指定",
IF(INDIRECT(VLOOKUP(B632,B$14:C$44,2,FALSE)&amp;(9*A632+12))="","",
INDIRECT(VLOOKUP(B632,B$14:C$44,2,FALSE)&amp;(9*A632+12)))))</f>
        <v/>
      </c>
      <c r="L632" s="42" t="str">
        <f t="shared" ca="1" si="137"/>
        <v/>
      </c>
      <c r="M632" s="60" t="str">
        <f t="shared" ca="1" si="138"/>
        <v/>
      </c>
      <c r="N632" s="1" t="str">
        <f t="shared" ca="1" si="135"/>
        <v/>
      </c>
      <c r="O632" s="1" t="str">
        <f t="shared" ca="1" si="136"/>
        <v/>
      </c>
    </row>
    <row r="633" spans="1:15" x14ac:dyDescent="0.4">
      <c r="A633" s="1">
        <f t="shared" si="139"/>
        <v>20</v>
      </c>
      <c r="B633" s="1">
        <f t="shared" si="140"/>
        <v>31</v>
      </c>
      <c r="E633" s="39" t="str" cm="1">
        <f t="array" aca="1" ref="E633" ca="1">IF(INDIRECT(VLOOKUP(B633,B$14:C$44,2,FALSE)&amp;(9*A633+6))="","",
INDIRECT(VLOOKUP(B633,B$14:C$44,2,FALSE)&amp;(9*A633+6)))</f>
        <v/>
      </c>
      <c r="F633" s="39" t="str">
        <f t="shared" ca="1" si="134"/>
        <v/>
      </c>
      <c r="G633" s="48" t="str" cm="1">
        <f t="array" aca="1" ref="G633" ca="1">IF(F633="","",
IF(INDIRECT(VLOOKUP(B633,B$14:C$44,2,FALSE)&amp;(9*A633+8))="","",
INDIRECT(VLOOKUP(B633,B$14:C$44,2,FALSE)&amp;(9*A633+8))))</f>
        <v/>
      </c>
      <c r="H633" s="48" t="str" cm="1">
        <f t="array" aca="1" ref="H633" ca="1">IF(F633="","",
IF(INDIRECT(VLOOKUP(B633,B$14:C$44,2,FALSE)&amp;(9*A633+9))="","",
INDIRECT(VLOOKUP(B633,B$14:C$44,2,FALSE)&amp;(9*A633+9))))</f>
        <v/>
      </c>
      <c r="I633" s="43" t="str" cm="1">
        <f t="array" aca="1" ref="I633" ca="1">IF(F633="","",
IF(INDIRECT(VLOOKUP(B633,B$14:C$44,2,FALSE)&amp;(9*A633+10))="","",
INDIRECT(VLOOKUP(B633,B$14:C$44,2,FALSE)&amp;(9*A633+10))))</f>
        <v/>
      </c>
      <c r="J633" s="43" t="str" cm="1">
        <f t="array" aca="1" ref="J633" ca="1">IF(F633="","",
IF(INDIRECT(VLOOKUP(B633,B$14:C$44,2,FALSE)&amp;(9*A633+11))="","",
INDIRECT(VLOOKUP(B633,B$14:C$44,2,FALSE)&amp;(9*A633+11))))</f>
        <v/>
      </c>
      <c r="K633" s="46" t="str" cm="1">
        <f t="array" aca="1" ref="K633" ca="1">IF(F633="","",
IF(AND(OR(F633="土",F633="日"),J633="●"),"指定",
IF(INDIRECT(VLOOKUP(B633,B$14:C$44,2,FALSE)&amp;(9*A633+12))="","",
INDIRECT(VLOOKUP(B633,B$14:C$44,2,FALSE)&amp;(9*A633+12)))))</f>
        <v/>
      </c>
      <c r="L633" s="42" t="str">
        <f t="shared" ca="1" si="137"/>
        <v/>
      </c>
      <c r="M633" s="60" t="str">
        <f t="shared" ca="1" si="138"/>
        <v/>
      </c>
      <c r="N633" s="1" t="str">
        <f t="shared" ca="1" si="135"/>
        <v/>
      </c>
      <c r="O633" s="1" t="str">
        <f t="shared" ca="1" si="136"/>
        <v/>
      </c>
    </row>
    <row r="634" spans="1:15" x14ac:dyDescent="0.4">
      <c r="A634" s="1">
        <f t="shared" si="139"/>
        <v>21</v>
      </c>
      <c r="B634" s="1">
        <f t="shared" si="140"/>
        <v>1</v>
      </c>
      <c r="E634" s="39" t="str" cm="1">
        <f t="array" aca="1" ref="E634" ca="1">IF(INDIRECT(VLOOKUP(B634,B$14:C$44,2,FALSE)&amp;(9*A634+6))="","",
INDIRECT(VLOOKUP(B634,B$14:C$44,2,FALSE)&amp;(9*A634+6)))</f>
        <v/>
      </c>
      <c r="F634" s="39" t="str">
        <f t="shared" ca="1" si="134"/>
        <v/>
      </c>
      <c r="G634" s="48" t="str" cm="1">
        <f t="array" aca="1" ref="G634" ca="1">IF(F634="","",
IF(INDIRECT(VLOOKUP(B634,B$14:C$44,2,FALSE)&amp;(9*A634+8))="","",
INDIRECT(VLOOKUP(B634,B$14:C$44,2,FALSE)&amp;(9*A634+8))))</f>
        <v/>
      </c>
      <c r="H634" s="48" t="str" cm="1">
        <f t="array" aca="1" ref="H634" ca="1">IF(F634="","",
IF(INDIRECT(VLOOKUP(B634,B$14:C$44,2,FALSE)&amp;(9*A634+9))="","",
INDIRECT(VLOOKUP(B634,B$14:C$44,2,FALSE)&amp;(9*A634+9))))</f>
        <v/>
      </c>
      <c r="I634" s="43" t="str" cm="1">
        <f t="array" aca="1" ref="I634" ca="1">IF(F634="","",
IF(INDIRECT(VLOOKUP(B634,B$14:C$44,2,FALSE)&amp;(9*A634+10))="","",
INDIRECT(VLOOKUP(B634,B$14:C$44,2,FALSE)&amp;(9*A634+10))))</f>
        <v/>
      </c>
      <c r="J634" s="43" t="str" cm="1">
        <f t="array" aca="1" ref="J634" ca="1">IF(F634="","",
IF(INDIRECT(VLOOKUP(B634,B$14:C$44,2,FALSE)&amp;(9*A634+11))="","",
INDIRECT(VLOOKUP(B634,B$14:C$44,2,FALSE)&amp;(9*A634+11))))</f>
        <v/>
      </c>
      <c r="K634" s="46" t="str" cm="1">
        <f t="array" aca="1" ref="K634" ca="1">IF(F634="","",
IF(AND(OR(F634="土",F634="日"),J634="●"),"指定",
IF(INDIRECT(VLOOKUP(B634,B$14:C$44,2,FALSE)&amp;(9*A634+12))="","",
INDIRECT(VLOOKUP(B634,B$14:C$44,2,FALSE)&amp;(9*A634+12)))))</f>
        <v/>
      </c>
      <c r="L634" s="42" t="str">
        <f t="shared" ca="1" si="137"/>
        <v/>
      </c>
      <c r="M634" s="60" t="str">
        <f t="shared" ca="1" si="138"/>
        <v/>
      </c>
      <c r="N634" s="1" t="str">
        <f t="shared" ca="1" si="135"/>
        <v/>
      </c>
      <c r="O634" s="1" t="str">
        <f t="shared" ca="1" si="136"/>
        <v/>
      </c>
    </row>
    <row r="635" spans="1:15" x14ac:dyDescent="0.4">
      <c r="A635" s="1">
        <f t="shared" si="139"/>
        <v>21</v>
      </c>
      <c r="B635" s="1">
        <f t="shared" si="140"/>
        <v>2</v>
      </c>
      <c r="E635" s="39" t="str" cm="1">
        <f t="array" aca="1" ref="E635" ca="1">IF(INDIRECT(VLOOKUP(B635,B$14:C$44,2,FALSE)&amp;(9*A635+6))="","",
INDIRECT(VLOOKUP(B635,B$14:C$44,2,FALSE)&amp;(9*A635+6)))</f>
        <v/>
      </c>
      <c r="F635" s="39" t="str">
        <f t="shared" ca="1" si="134"/>
        <v/>
      </c>
      <c r="G635" s="48" t="str" cm="1">
        <f t="array" aca="1" ref="G635" ca="1">IF(F635="","",
IF(INDIRECT(VLOOKUP(B635,B$14:C$44,2,FALSE)&amp;(9*A635+8))="","",
INDIRECT(VLOOKUP(B635,B$14:C$44,2,FALSE)&amp;(9*A635+8))))</f>
        <v/>
      </c>
      <c r="H635" s="48" t="str" cm="1">
        <f t="array" aca="1" ref="H635" ca="1">IF(F635="","",
IF(INDIRECT(VLOOKUP(B635,B$14:C$44,2,FALSE)&amp;(9*A635+9))="","",
INDIRECT(VLOOKUP(B635,B$14:C$44,2,FALSE)&amp;(9*A635+9))))</f>
        <v/>
      </c>
      <c r="I635" s="43" t="str" cm="1">
        <f t="array" aca="1" ref="I635" ca="1">IF(F635="","",
IF(INDIRECT(VLOOKUP(B635,B$14:C$44,2,FALSE)&amp;(9*A635+10))="","",
INDIRECT(VLOOKUP(B635,B$14:C$44,2,FALSE)&amp;(9*A635+10))))</f>
        <v/>
      </c>
      <c r="J635" s="43" t="str" cm="1">
        <f t="array" aca="1" ref="J635" ca="1">IF(F635="","",
IF(INDIRECT(VLOOKUP(B635,B$14:C$44,2,FALSE)&amp;(9*A635+11))="","",
INDIRECT(VLOOKUP(B635,B$14:C$44,2,FALSE)&amp;(9*A635+11))))</f>
        <v/>
      </c>
      <c r="K635" s="46" t="str" cm="1">
        <f t="array" aca="1" ref="K635" ca="1">IF(F635="","",
IF(AND(OR(F635="土",F635="日"),J635="●"),"指定",
IF(INDIRECT(VLOOKUP(B635,B$14:C$44,2,FALSE)&amp;(9*A635+12))="","",
INDIRECT(VLOOKUP(B635,B$14:C$44,2,FALSE)&amp;(9*A635+12)))))</f>
        <v/>
      </c>
      <c r="L635" s="42" t="str">
        <f t="shared" ca="1" si="137"/>
        <v/>
      </c>
      <c r="M635" s="60" t="str">
        <f t="shared" ca="1" si="138"/>
        <v/>
      </c>
      <c r="N635" s="1" t="str">
        <f t="shared" ca="1" si="135"/>
        <v/>
      </c>
      <c r="O635" s="1" t="str">
        <f t="shared" ca="1" si="136"/>
        <v/>
      </c>
    </row>
    <row r="636" spans="1:15" x14ac:dyDescent="0.4">
      <c r="A636" s="1">
        <f t="shared" si="139"/>
        <v>21</v>
      </c>
      <c r="B636" s="1">
        <f t="shared" si="140"/>
        <v>3</v>
      </c>
      <c r="E636" s="39" t="str" cm="1">
        <f t="array" aca="1" ref="E636" ca="1">IF(INDIRECT(VLOOKUP(B636,B$14:C$44,2,FALSE)&amp;(9*A636+6))="","",
INDIRECT(VLOOKUP(B636,B$14:C$44,2,FALSE)&amp;(9*A636+6)))</f>
        <v/>
      </c>
      <c r="F636" s="39" t="str">
        <f t="shared" ca="1" si="134"/>
        <v/>
      </c>
      <c r="G636" s="48" t="str" cm="1">
        <f t="array" aca="1" ref="G636" ca="1">IF(F636="","",
IF(INDIRECT(VLOOKUP(B636,B$14:C$44,2,FALSE)&amp;(9*A636+8))="","",
INDIRECT(VLOOKUP(B636,B$14:C$44,2,FALSE)&amp;(9*A636+8))))</f>
        <v/>
      </c>
      <c r="H636" s="48" t="str" cm="1">
        <f t="array" aca="1" ref="H636" ca="1">IF(F636="","",
IF(INDIRECT(VLOOKUP(B636,B$14:C$44,2,FALSE)&amp;(9*A636+9))="","",
INDIRECT(VLOOKUP(B636,B$14:C$44,2,FALSE)&amp;(9*A636+9))))</f>
        <v/>
      </c>
      <c r="I636" s="43" t="str" cm="1">
        <f t="array" aca="1" ref="I636" ca="1">IF(F636="","",
IF(INDIRECT(VLOOKUP(B636,B$14:C$44,2,FALSE)&amp;(9*A636+10))="","",
INDIRECT(VLOOKUP(B636,B$14:C$44,2,FALSE)&amp;(9*A636+10))))</f>
        <v/>
      </c>
      <c r="J636" s="43" t="str" cm="1">
        <f t="array" aca="1" ref="J636" ca="1">IF(F636="","",
IF(INDIRECT(VLOOKUP(B636,B$14:C$44,2,FALSE)&amp;(9*A636+11))="","",
INDIRECT(VLOOKUP(B636,B$14:C$44,2,FALSE)&amp;(9*A636+11))))</f>
        <v/>
      </c>
      <c r="K636" s="46" t="str" cm="1">
        <f t="array" aca="1" ref="K636" ca="1">IF(F636="","",
IF(AND(OR(F636="土",F636="日"),J636="●"),"指定",
IF(INDIRECT(VLOOKUP(B636,B$14:C$44,2,FALSE)&amp;(9*A636+12))="","",
INDIRECT(VLOOKUP(B636,B$14:C$44,2,FALSE)&amp;(9*A636+12)))))</f>
        <v/>
      </c>
      <c r="L636" s="42" t="str">
        <f t="shared" ca="1" si="137"/>
        <v/>
      </c>
      <c r="M636" s="60" t="str">
        <f t="shared" ca="1" si="138"/>
        <v/>
      </c>
      <c r="N636" s="1" t="str">
        <f t="shared" ca="1" si="135"/>
        <v/>
      </c>
      <c r="O636" s="1" t="str">
        <f t="shared" ca="1" si="136"/>
        <v/>
      </c>
    </row>
    <row r="637" spans="1:15" x14ac:dyDescent="0.4">
      <c r="A637" s="1">
        <f t="shared" si="139"/>
        <v>21</v>
      </c>
      <c r="B637" s="1">
        <f t="shared" si="140"/>
        <v>4</v>
      </c>
      <c r="E637" s="39" t="str" cm="1">
        <f t="array" aca="1" ref="E637" ca="1">IF(INDIRECT(VLOOKUP(B637,B$14:C$44,2,FALSE)&amp;(9*A637+6))="","",
INDIRECT(VLOOKUP(B637,B$14:C$44,2,FALSE)&amp;(9*A637+6)))</f>
        <v/>
      </c>
      <c r="F637" s="39" t="str">
        <f t="shared" ca="1" si="134"/>
        <v/>
      </c>
      <c r="G637" s="48" t="str" cm="1">
        <f t="array" aca="1" ref="G637" ca="1">IF(F637="","",
IF(INDIRECT(VLOOKUP(B637,B$14:C$44,2,FALSE)&amp;(9*A637+8))="","",
INDIRECT(VLOOKUP(B637,B$14:C$44,2,FALSE)&amp;(9*A637+8))))</f>
        <v/>
      </c>
      <c r="H637" s="48" t="str" cm="1">
        <f t="array" aca="1" ref="H637" ca="1">IF(F637="","",
IF(INDIRECT(VLOOKUP(B637,B$14:C$44,2,FALSE)&amp;(9*A637+9))="","",
INDIRECT(VLOOKUP(B637,B$14:C$44,2,FALSE)&amp;(9*A637+9))))</f>
        <v/>
      </c>
      <c r="I637" s="43" t="str" cm="1">
        <f t="array" aca="1" ref="I637" ca="1">IF(F637="","",
IF(INDIRECT(VLOOKUP(B637,B$14:C$44,2,FALSE)&amp;(9*A637+10))="","",
INDIRECT(VLOOKUP(B637,B$14:C$44,2,FALSE)&amp;(9*A637+10))))</f>
        <v/>
      </c>
      <c r="J637" s="43" t="str" cm="1">
        <f t="array" aca="1" ref="J637" ca="1">IF(F637="","",
IF(INDIRECT(VLOOKUP(B637,B$14:C$44,2,FALSE)&amp;(9*A637+11))="","",
INDIRECT(VLOOKUP(B637,B$14:C$44,2,FALSE)&amp;(9*A637+11))))</f>
        <v/>
      </c>
      <c r="K637" s="46" t="str" cm="1">
        <f t="array" aca="1" ref="K637" ca="1">IF(F637="","",
IF(AND(OR(F637="土",F637="日"),J637="●"),"指定",
IF(INDIRECT(VLOOKUP(B637,B$14:C$44,2,FALSE)&amp;(9*A637+12))="","",
INDIRECT(VLOOKUP(B637,B$14:C$44,2,FALSE)&amp;(9*A637+12)))))</f>
        <v/>
      </c>
      <c r="L637" s="42" t="str">
        <f t="shared" ca="1" si="137"/>
        <v/>
      </c>
      <c r="M637" s="60" t="str">
        <f t="shared" ca="1" si="138"/>
        <v/>
      </c>
      <c r="N637" s="1" t="str">
        <f t="shared" ca="1" si="135"/>
        <v/>
      </c>
      <c r="O637" s="1" t="str">
        <f t="shared" ca="1" si="136"/>
        <v/>
      </c>
    </row>
    <row r="638" spans="1:15" x14ac:dyDescent="0.4">
      <c r="A638" s="1">
        <f t="shared" si="139"/>
        <v>21</v>
      </c>
      <c r="B638" s="1">
        <f t="shared" si="140"/>
        <v>5</v>
      </c>
      <c r="E638" s="39" t="str" cm="1">
        <f t="array" aca="1" ref="E638" ca="1">IF(INDIRECT(VLOOKUP(B638,B$14:C$44,2,FALSE)&amp;(9*A638+6))="","",
INDIRECT(VLOOKUP(B638,B$14:C$44,2,FALSE)&amp;(9*A638+6)))</f>
        <v/>
      </c>
      <c r="F638" s="39" t="str">
        <f t="shared" ca="1" si="134"/>
        <v/>
      </c>
      <c r="G638" s="48" t="str" cm="1">
        <f t="array" aca="1" ref="G638" ca="1">IF(F638="","",
IF(INDIRECT(VLOOKUP(B638,B$14:C$44,2,FALSE)&amp;(9*A638+8))="","",
INDIRECT(VLOOKUP(B638,B$14:C$44,2,FALSE)&amp;(9*A638+8))))</f>
        <v/>
      </c>
      <c r="H638" s="48" t="str" cm="1">
        <f t="array" aca="1" ref="H638" ca="1">IF(F638="","",
IF(INDIRECT(VLOOKUP(B638,B$14:C$44,2,FALSE)&amp;(9*A638+9))="","",
INDIRECT(VLOOKUP(B638,B$14:C$44,2,FALSE)&amp;(9*A638+9))))</f>
        <v/>
      </c>
      <c r="I638" s="43" t="str" cm="1">
        <f t="array" aca="1" ref="I638" ca="1">IF(F638="","",
IF(INDIRECT(VLOOKUP(B638,B$14:C$44,2,FALSE)&amp;(9*A638+10))="","",
INDIRECT(VLOOKUP(B638,B$14:C$44,2,FALSE)&amp;(9*A638+10))))</f>
        <v/>
      </c>
      <c r="J638" s="43" t="str" cm="1">
        <f t="array" aca="1" ref="J638" ca="1">IF(F638="","",
IF(INDIRECT(VLOOKUP(B638,B$14:C$44,2,FALSE)&amp;(9*A638+11))="","",
INDIRECT(VLOOKUP(B638,B$14:C$44,2,FALSE)&amp;(9*A638+11))))</f>
        <v/>
      </c>
      <c r="K638" s="46" t="str" cm="1">
        <f t="array" aca="1" ref="K638" ca="1">IF(F638="","",
IF(AND(OR(F638="土",F638="日"),J638="●"),"指定",
IF(INDIRECT(VLOOKUP(B638,B$14:C$44,2,FALSE)&amp;(9*A638+12))="","",
INDIRECT(VLOOKUP(B638,B$14:C$44,2,FALSE)&amp;(9*A638+12)))))</f>
        <v/>
      </c>
      <c r="L638" s="42" t="str">
        <f t="shared" ca="1" si="137"/>
        <v/>
      </c>
      <c r="M638" s="60" t="str">
        <f t="shared" ca="1" si="138"/>
        <v/>
      </c>
      <c r="N638" s="1" t="str">
        <f t="shared" ca="1" si="135"/>
        <v/>
      </c>
      <c r="O638" s="1" t="str">
        <f t="shared" ca="1" si="136"/>
        <v/>
      </c>
    </row>
    <row r="639" spans="1:15" x14ac:dyDescent="0.4">
      <c r="A639" s="1">
        <f t="shared" si="139"/>
        <v>21</v>
      </c>
      <c r="B639" s="1">
        <f t="shared" si="140"/>
        <v>6</v>
      </c>
      <c r="E639" s="39" t="str" cm="1">
        <f t="array" aca="1" ref="E639" ca="1">IF(INDIRECT(VLOOKUP(B639,B$14:C$44,2,FALSE)&amp;(9*A639+6))="","",
INDIRECT(VLOOKUP(B639,B$14:C$44,2,FALSE)&amp;(9*A639+6)))</f>
        <v/>
      </c>
      <c r="F639" s="39" t="str">
        <f t="shared" ca="1" si="134"/>
        <v/>
      </c>
      <c r="G639" s="48" t="str" cm="1">
        <f t="array" aca="1" ref="G639" ca="1">IF(F639="","",
IF(INDIRECT(VLOOKUP(B639,B$14:C$44,2,FALSE)&amp;(9*A639+8))="","",
INDIRECT(VLOOKUP(B639,B$14:C$44,2,FALSE)&amp;(9*A639+8))))</f>
        <v/>
      </c>
      <c r="H639" s="48" t="str" cm="1">
        <f t="array" aca="1" ref="H639" ca="1">IF(F639="","",
IF(INDIRECT(VLOOKUP(B639,B$14:C$44,2,FALSE)&amp;(9*A639+9))="","",
INDIRECT(VLOOKUP(B639,B$14:C$44,2,FALSE)&amp;(9*A639+9))))</f>
        <v/>
      </c>
      <c r="I639" s="43" t="str" cm="1">
        <f t="array" aca="1" ref="I639" ca="1">IF(F639="","",
IF(INDIRECT(VLOOKUP(B639,B$14:C$44,2,FALSE)&amp;(9*A639+10))="","",
INDIRECT(VLOOKUP(B639,B$14:C$44,2,FALSE)&amp;(9*A639+10))))</f>
        <v/>
      </c>
      <c r="J639" s="43" t="str" cm="1">
        <f t="array" aca="1" ref="J639" ca="1">IF(F639="","",
IF(INDIRECT(VLOOKUP(B639,B$14:C$44,2,FALSE)&amp;(9*A639+11))="","",
INDIRECT(VLOOKUP(B639,B$14:C$44,2,FALSE)&amp;(9*A639+11))))</f>
        <v/>
      </c>
      <c r="K639" s="46" t="str" cm="1">
        <f t="array" aca="1" ref="K639" ca="1">IF(F639="","",
IF(AND(OR(F639="土",F639="日"),J639="●"),"指定",
IF(INDIRECT(VLOOKUP(B639,B$14:C$44,2,FALSE)&amp;(9*A639+12))="","",
INDIRECT(VLOOKUP(B639,B$14:C$44,2,FALSE)&amp;(9*A639+12)))))</f>
        <v/>
      </c>
      <c r="L639" s="42" t="str">
        <f t="shared" ca="1" si="137"/>
        <v/>
      </c>
      <c r="M639" s="60" t="str">
        <f t="shared" ca="1" si="138"/>
        <v/>
      </c>
      <c r="N639" s="1" t="str">
        <f t="shared" ca="1" si="135"/>
        <v/>
      </c>
      <c r="O639" s="1" t="str">
        <f t="shared" ca="1" si="136"/>
        <v/>
      </c>
    </row>
    <row r="640" spans="1:15" x14ac:dyDescent="0.4">
      <c r="A640" s="1">
        <f t="shared" si="139"/>
        <v>21</v>
      </c>
      <c r="B640" s="1">
        <f t="shared" si="140"/>
        <v>7</v>
      </c>
      <c r="E640" s="39" t="str" cm="1">
        <f t="array" aca="1" ref="E640" ca="1">IF(INDIRECT(VLOOKUP(B640,B$14:C$44,2,FALSE)&amp;(9*A640+6))="","",
INDIRECT(VLOOKUP(B640,B$14:C$44,2,FALSE)&amp;(9*A640+6)))</f>
        <v/>
      </c>
      <c r="F640" s="39" t="str">
        <f t="shared" ca="1" si="134"/>
        <v/>
      </c>
      <c r="G640" s="48" t="str" cm="1">
        <f t="array" aca="1" ref="G640" ca="1">IF(F640="","",
IF(INDIRECT(VLOOKUP(B640,B$14:C$44,2,FALSE)&amp;(9*A640+8))="","",
INDIRECT(VLOOKUP(B640,B$14:C$44,2,FALSE)&amp;(9*A640+8))))</f>
        <v/>
      </c>
      <c r="H640" s="48" t="str" cm="1">
        <f t="array" aca="1" ref="H640" ca="1">IF(F640="","",
IF(INDIRECT(VLOOKUP(B640,B$14:C$44,2,FALSE)&amp;(9*A640+9))="","",
INDIRECT(VLOOKUP(B640,B$14:C$44,2,FALSE)&amp;(9*A640+9))))</f>
        <v/>
      </c>
      <c r="I640" s="43" t="str" cm="1">
        <f t="array" aca="1" ref="I640" ca="1">IF(F640="","",
IF(INDIRECT(VLOOKUP(B640,B$14:C$44,2,FALSE)&amp;(9*A640+10))="","",
INDIRECT(VLOOKUP(B640,B$14:C$44,2,FALSE)&amp;(9*A640+10))))</f>
        <v/>
      </c>
      <c r="J640" s="43" t="str" cm="1">
        <f t="array" aca="1" ref="J640" ca="1">IF(F640="","",
IF(INDIRECT(VLOOKUP(B640,B$14:C$44,2,FALSE)&amp;(9*A640+11))="","",
INDIRECT(VLOOKUP(B640,B$14:C$44,2,FALSE)&amp;(9*A640+11))))</f>
        <v/>
      </c>
      <c r="K640" s="46" t="str" cm="1">
        <f t="array" aca="1" ref="K640" ca="1">IF(F640="","",
IF(AND(OR(F640="土",F640="日"),J640="●"),"指定",
IF(INDIRECT(VLOOKUP(B640,B$14:C$44,2,FALSE)&amp;(9*A640+12))="","",
INDIRECT(VLOOKUP(B640,B$14:C$44,2,FALSE)&amp;(9*A640+12)))))</f>
        <v/>
      </c>
      <c r="L640" s="42" t="str">
        <f t="shared" ca="1" si="137"/>
        <v/>
      </c>
      <c r="M640" s="60" t="str">
        <f t="shared" ca="1" si="138"/>
        <v/>
      </c>
      <c r="N640" s="1" t="str">
        <f t="shared" ca="1" si="135"/>
        <v/>
      </c>
      <c r="O640" s="1" t="str">
        <f t="shared" ca="1" si="136"/>
        <v/>
      </c>
    </row>
    <row r="641" spans="1:15" x14ac:dyDescent="0.4">
      <c r="A641" s="1">
        <f t="shared" si="139"/>
        <v>21</v>
      </c>
      <c r="B641" s="1">
        <f t="shared" si="140"/>
        <v>8</v>
      </c>
      <c r="E641" s="39" t="str" cm="1">
        <f t="array" aca="1" ref="E641" ca="1">IF(INDIRECT(VLOOKUP(B641,B$14:C$44,2,FALSE)&amp;(9*A641+6))="","",
INDIRECT(VLOOKUP(B641,B$14:C$44,2,FALSE)&amp;(9*A641+6)))</f>
        <v/>
      </c>
      <c r="F641" s="39" t="str">
        <f t="shared" ca="1" si="134"/>
        <v/>
      </c>
      <c r="G641" s="48" t="str" cm="1">
        <f t="array" aca="1" ref="G641" ca="1">IF(F641="","",
IF(INDIRECT(VLOOKUP(B641,B$14:C$44,2,FALSE)&amp;(9*A641+8))="","",
INDIRECT(VLOOKUP(B641,B$14:C$44,2,FALSE)&amp;(9*A641+8))))</f>
        <v/>
      </c>
      <c r="H641" s="48" t="str" cm="1">
        <f t="array" aca="1" ref="H641" ca="1">IF(F641="","",
IF(INDIRECT(VLOOKUP(B641,B$14:C$44,2,FALSE)&amp;(9*A641+9))="","",
INDIRECT(VLOOKUP(B641,B$14:C$44,2,FALSE)&amp;(9*A641+9))))</f>
        <v/>
      </c>
      <c r="I641" s="43" t="str" cm="1">
        <f t="array" aca="1" ref="I641" ca="1">IF(F641="","",
IF(INDIRECT(VLOOKUP(B641,B$14:C$44,2,FALSE)&amp;(9*A641+10))="","",
INDIRECT(VLOOKUP(B641,B$14:C$44,2,FALSE)&amp;(9*A641+10))))</f>
        <v/>
      </c>
      <c r="J641" s="43" t="str" cm="1">
        <f t="array" aca="1" ref="J641" ca="1">IF(F641="","",
IF(INDIRECT(VLOOKUP(B641,B$14:C$44,2,FALSE)&amp;(9*A641+11))="","",
INDIRECT(VLOOKUP(B641,B$14:C$44,2,FALSE)&amp;(9*A641+11))))</f>
        <v/>
      </c>
      <c r="K641" s="46" t="str" cm="1">
        <f t="array" aca="1" ref="K641" ca="1">IF(F641="","",
IF(AND(OR(F641="土",F641="日"),J641="●"),"指定",
IF(INDIRECT(VLOOKUP(B641,B$14:C$44,2,FALSE)&amp;(9*A641+12))="","",
INDIRECT(VLOOKUP(B641,B$14:C$44,2,FALSE)&amp;(9*A641+12)))))</f>
        <v/>
      </c>
      <c r="L641" s="42" t="str">
        <f t="shared" ca="1" si="137"/>
        <v/>
      </c>
      <c r="M641" s="60" t="str">
        <f t="shared" ca="1" si="138"/>
        <v/>
      </c>
      <c r="N641" s="1" t="str">
        <f t="shared" ca="1" si="135"/>
        <v/>
      </c>
      <c r="O641" s="1" t="str">
        <f t="shared" ca="1" si="136"/>
        <v/>
      </c>
    </row>
    <row r="642" spans="1:15" x14ac:dyDescent="0.4">
      <c r="A642" s="1">
        <f t="shared" si="139"/>
        <v>21</v>
      </c>
      <c r="B642" s="1">
        <f t="shared" si="140"/>
        <v>9</v>
      </c>
      <c r="E642" s="39" t="str" cm="1">
        <f t="array" aca="1" ref="E642" ca="1">IF(INDIRECT(VLOOKUP(B642,B$14:C$44,2,FALSE)&amp;(9*A642+6))="","",
INDIRECT(VLOOKUP(B642,B$14:C$44,2,FALSE)&amp;(9*A642+6)))</f>
        <v/>
      </c>
      <c r="F642" s="39" t="str">
        <f t="shared" ca="1" si="134"/>
        <v/>
      </c>
      <c r="G642" s="48" t="str" cm="1">
        <f t="array" aca="1" ref="G642" ca="1">IF(F642="","",
IF(INDIRECT(VLOOKUP(B642,B$14:C$44,2,FALSE)&amp;(9*A642+8))="","",
INDIRECT(VLOOKUP(B642,B$14:C$44,2,FALSE)&amp;(9*A642+8))))</f>
        <v/>
      </c>
      <c r="H642" s="48" t="str" cm="1">
        <f t="array" aca="1" ref="H642" ca="1">IF(F642="","",
IF(INDIRECT(VLOOKUP(B642,B$14:C$44,2,FALSE)&amp;(9*A642+9))="","",
INDIRECT(VLOOKUP(B642,B$14:C$44,2,FALSE)&amp;(9*A642+9))))</f>
        <v/>
      </c>
      <c r="I642" s="43" t="str" cm="1">
        <f t="array" aca="1" ref="I642" ca="1">IF(F642="","",
IF(INDIRECT(VLOOKUP(B642,B$14:C$44,2,FALSE)&amp;(9*A642+10))="","",
INDIRECT(VLOOKUP(B642,B$14:C$44,2,FALSE)&amp;(9*A642+10))))</f>
        <v/>
      </c>
      <c r="J642" s="43" t="str" cm="1">
        <f t="array" aca="1" ref="J642" ca="1">IF(F642="","",
IF(INDIRECT(VLOOKUP(B642,B$14:C$44,2,FALSE)&amp;(9*A642+11))="","",
INDIRECT(VLOOKUP(B642,B$14:C$44,2,FALSE)&amp;(9*A642+11))))</f>
        <v/>
      </c>
      <c r="K642" s="46" t="str" cm="1">
        <f t="array" aca="1" ref="K642" ca="1">IF(F642="","",
IF(AND(OR(F642="土",F642="日"),J642="●"),"指定",
IF(INDIRECT(VLOOKUP(B642,B$14:C$44,2,FALSE)&amp;(9*A642+12))="","",
INDIRECT(VLOOKUP(B642,B$14:C$44,2,FALSE)&amp;(9*A642+12)))))</f>
        <v/>
      </c>
      <c r="L642" s="42" t="str">
        <f t="shared" ca="1" si="137"/>
        <v/>
      </c>
      <c r="M642" s="60" t="str">
        <f t="shared" ca="1" si="138"/>
        <v/>
      </c>
      <c r="N642" s="1" t="str">
        <f t="shared" ca="1" si="135"/>
        <v/>
      </c>
      <c r="O642" s="1" t="str">
        <f t="shared" ca="1" si="136"/>
        <v/>
      </c>
    </row>
    <row r="643" spans="1:15" x14ac:dyDescent="0.4">
      <c r="A643" s="1">
        <f t="shared" si="139"/>
        <v>21</v>
      </c>
      <c r="B643" s="1">
        <f t="shared" si="140"/>
        <v>10</v>
      </c>
      <c r="E643" s="39" t="str" cm="1">
        <f t="array" aca="1" ref="E643" ca="1">IF(INDIRECT(VLOOKUP(B643,B$14:C$44,2,FALSE)&amp;(9*A643+6))="","",
INDIRECT(VLOOKUP(B643,B$14:C$44,2,FALSE)&amp;(9*A643+6)))</f>
        <v/>
      </c>
      <c r="F643" s="39" t="str">
        <f t="shared" ca="1" si="134"/>
        <v/>
      </c>
      <c r="G643" s="48" t="str" cm="1">
        <f t="array" aca="1" ref="G643" ca="1">IF(F643="","",
IF(INDIRECT(VLOOKUP(B643,B$14:C$44,2,FALSE)&amp;(9*A643+8))="","",
INDIRECT(VLOOKUP(B643,B$14:C$44,2,FALSE)&amp;(9*A643+8))))</f>
        <v/>
      </c>
      <c r="H643" s="48" t="str" cm="1">
        <f t="array" aca="1" ref="H643" ca="1">IF(F643="","",
IF(INDIRECT(VLOOKUP(B643,B$14:C$44,2,FALSE)&amp;(9*A643+9))="","",
INDIRECT(VLOOKUP(B643,B$14:C$44,2,FALSE)&amp;(9*A643+9))))</f>
        <v/>
      </c>
      <c r="I643" s="43" t="str" cm="1">
        <f t="array" aca="1" ref="I643" ca="1">IF(F643="","",
IF(INDIRECT(VLOOKUP(B643,B$14:C$44,2,FALSE)&amp;(9*A643+10))="","",
INDIRECT(VLOOKUP(B643,B$14:C$44,2,FALSE)&amp;(9*A643+10))))</f>
        <v/>
      </c>
      <c r="J643" s="43" t="str" cm="1">
        <f t="array" aca="1" ref="J643" ca="1">IF(F643="","",
IF(INDIRECT(VLOOKUP(B643,B$14:C$44,2,FALSE)&amp;(9*A643+11))="","",
INDIRECT(VLOOKUP(B643,B$14:C$44,2,FALSE)&amp;(9*A643+11))))</f>
        <v/>
      </c>
      <c r="K643" s="46" t="str" cm="1">
        <f t="array" aca="1" ref="K643" ca="1">IF(F643="","",
IF(AND(OR(F643="土",F643="日"),J643="●"),"指定",
IF(INDIRECT(VLOOKUP(B643,B$14:C$44,2,FALSE)&amp;(9*A643+12))="","",
INDIRECT(VLOOKUP(B643,B$14:C$44,2,FALSE)&amp;(9*A643+12)))))</f>
        <v/>
      </c>
      <c r="L643" s="42" t="str">
        <f t="shared" ca="1" si="137"/>
        <v/>
      </c>
      <c r="M643" s="60" t="str">
        <f t="shared" ca="1" si="138"/>
        <v/>
      </c>
      <c r="N643" s="1" t="str">
        <f t="shared" ca="1" si="135"/>
        <v/>
      </c>
      <c r="O643" s="1" t="str">
        <f t="shared" ca="1" si="136"/>
        <v/>
      </c>
    </row>
    <row r="644" spans="1:15" x14ac:dyDescent="0.4">
      <c r="A644" s="1">
        <f t="shared" si="139"/>
        <v>21</v>
      </c>
      <c r="B644" s="1">
        <f t="shared" si="140"/>
        <v>11</v>
      </c>
      <c r="E644" s="39" t="str" cm="1">
        <f t="array" aca="1" ref="E644" ca="1">IF(INDIRECT(VLOOKUP(B644,B$14:C$44,2,FALSE)&amp;(9*A644+6))="","",
INDIRECT(VLOOKUP(B644,B$14:C$44,2,FALSE)&amp;(9*A644+6)))</f>
        <v/>
      </c>
      <c r="F644" s="39" t="str">
        <f t="shared" ca="1" si="134"/>
        <v/>
      </c>
      <c r="G644" s="48" t="str" cm="1">
        <f t="array" aca="1" ref="G644" ca="1">IF(F644="","",
IF(INDIRECT(VLOOKUP(B644,B$14:C$44,2,FALSE)&amp;(9*A644+8))="","",
INDIRECT(VLOOKUP(B644,B$14:C$44,2,FALSE)&amp;(9*A644+8))))</f>
        <v/>
      </c>
      <c r="H644" s="48" t="str" cm="1">
        <f t="array" aca="1" ref="H644" ca="1">IF(F644="","",
IF(INDIRECT(VLOOKUP(B644,B$14:C$44,2,FALSE)&amp;(9*A644+9))="","",
INDIRECT(VLOOKUP(B644,B$14:C$44,2,FALSE)&amp;(9*A644+9))))</f>
        <v/>
      </c>
      <c r="I644" s="43" t="str" cm="1">
        <f t="array" aca="1" ref="I644" ca="1">IF(F644="","",
IF(INDIRECT(VLOOKUP(B644,B$14:C$44,2,FALSE)&amp;(9*A644+10))="","",
INDIRECT(VLOOKUP(B644,B$14:C$44,2,FALSE)&amp;(9*A644+10))))</f>
        <v/>
      </c>
      <c r="J644" s="43" t="str" cm="1">
        <f t="array" aca="1" ref="J644" ca="1">IF(F644="","",
IF(INDIRECT(VLOOKUP(B644,B$14:C$44,2,FALSE)&amp;(9*A644+11))="","",
INDIRECT(VLOOKUP(B644,B$14:C$44,2,FALSE)&amp;(9*A644+11))))</f>
        <v/>
      </c>
      <c r="K644" s="46" t="str" cm="1">
        <f t="array" aca="1" ref="K644" ca="1">IF(F644="","",
IF(AND(OR(F644="土",F644="日"),J644="●"),"指定",
IF(INDIRECT(VLOOKUP(B644,B$14:C$44,2,FALSE)&amp;(9*A644+12))="","",
INDIRECT(VLOOKUP(B644,B$14:C$44,2,FALSE)&amp;(9*A644+12)))))</f>
        <v/>
      </c>
      <c r="L644" s="42" t="str">
        <f t="shared" ca="1" si="137"/>
        <v/>
      </c>
      <c r="M644" s="60" t="str">
        <f t="shared" ca="1" si="138"/>
        <v/>
      </c>
      <c r="N644" s="1" t="str">
        <f t="shared" ca="1" si="135"/>
        <v/>
      </c>
      <c r="O644" s="1" t="str">
        <f t="shared" ca="1" si="136"/>
        <v/>
      </c>
    </row>
    <row r="645" spans="1:15" x14ac:dyDescent="0.4">
      <c r="A645" s="1">
        <f t="shared" si="139"/>
        <v>21</v>
      </c>
      <c r="B645" s="1">
        <f t="shared" si="140"/>
        <v>12</v>
      </c>
      <c r="E645" s="39" t="str" cm="1">
        <f t="array" aca="1" ref="E645" ca="1">IF(INDIRECT(VLOOKUP(B645,B$14:C$44,2,FALSE)&amp;(9*A645+6))="","",
INDIRECT(VLOOKUP(B645,B$14:C$44,2,FALSE)&amp;(9*A645+6)))</f>
        <v/>
      </c>
      <c r="F645" s="39" t="str">
        <f t="shared" ca="1" si="134"/>
        <v/>
      </c>
      <c r="G645" s="48" t="str" cm="1">
        <f t="array" aca="1" ref="G645" ca="1">IF(F645="","",
IF(INDIRECT(VLOOKUP(B645,B$14:C$44,2,FALSE)&amp;(9*A645+8))="","",
INDIRECT(VLOOKUP(B645,B$14:C$44,2,FALSE)&amp;(9*A645+8))))</f>
        <v/>
      </c>
      <c r="H645" s="48" t="str" cm="1">
        <f t="array" aca="1" ref="H645" ca="1">IF(F645="","",
IF(INDIRECT(VLOOKUP(B645,B$14:C$44,2,FALSE)&amp;(9*A645+9))="","",
INDIRECT(VLOOKUP(B645,B$14:C$44,2,FALSE)&amp;(9*A645+9))))</f>
        <v/>
      </c>
      <c r="I645" s="43" t="str" cm="1">
        <f t="array" aca="1" ref="I645" ca="1">IF(F645="","",
IF(INDIRECT(VLOOKUP(B645,B$14:C$44,2,FALSE)&amp;(9*A645+10))="","",
INDIRECT(VLOOKUP(B645,B$14:C$44,2,FALSE)&amp;(9*A645+10))))</f>
        <v/>
      </c>
      <c r="J645" s="43" t="str" cm="1">
        <f t="array" aca="1" ref="J645" ca="1">IF(F645="","",
IF(INDIRECT(VLOOKUP(B645,B$14:C$44,2,FALSE)&amp;(9*A645+11))="","",
INDIRECT(VLOOKUP(B645,B$14:C$44,2,FALSE)&amp;(9*A645+11))))</f>
        <v/>
      </c>
      <c r="K645" s="46" t="str" cm="1">
        <f t="array" aca="1" ref="K645" ca="1">IF(F645="","",
IF(AND(OR(F645="土",F645="日"),J645="●"),"指定",
IF(INDIRECT(VLOOKUP(B645,B$14:C$44,2,FALSE)&amp;(9*A645+12))="","",
INDIRECT(VLOOKUP(B645,B$14:C$44,2,FALSE)&amp;(9*A645+12)))))</f>
        <v/>
      </c>
      <c r="L645" s="42" t="str">
        <f t="shared" ca="1" si="137"/>
        <v/>
      </c>
      <c r="M645" s="60" t="str">
        <f t="shared" ca="1" si="138"/>
        <v/>
      </c>
      <c r="N645" s="1" t="str">
        <f t="shared" ca="1" si="135"/>
        <v/>
      </c>
      <c r="O645" s="1" t="str">
        <f t="shared" ca="1" si="136"/>
        <v/>
      </c>
    </row>
    <row r="646" spans="1:15" x14ac:dyDescent="0.4">
      <c r="A646" s="1">
        <f t="shared" si="139"/>
        <v>21</v>
      </c>
      <c r="B646" s="1">
        <f t="shared" si="140"/>
        <v>13</v>
      </c>
      <c r="E646" s="39" t="str" cm="1">
        <f t="array" aca="1" ref="E646" ca="1">IF(INDIRECT(VLOOKUP(B646,B$14:C$44,2,FALSE)&amp;(9*A646+6))="","",
INDIRECT(VLOOKUP(B646,B$14:C$44,2,FALSE)&amp;(9*A646+6)))</f>
        <v/>
      </c>
      <c r="F646" s="39" t="str">
        <f t="shared" ca="1" si="134"/>
        <v/>
      </c>
      <c r="G646" s="48" t="str" cm="1">
        <f t="array" aca="1" ref="G646" ca="1">IF(F646="","",
IF(INDIRECT(VLOOKUP(B646,B$14:C$44,2,FALSE)&amp;(9*A646+8))="","",
INDIRECT(VLOOKUP(B646,B$14:C$44,2,FALSE)&amp;(9*A646+8))))</f>
        <v/>
      </c>
      <c r="H646" s="48" t="str" cm="1">
        <f t="array" aca="1" ref="H646" ca="1">IF(F646="","",
IF(INDIRECT(VLOOKUP(B646,B$14:C$44,2,FALSE)&amp;(9*A646+9))="","",
INDIRECT(VLOOKUP(B646,B$14:C$44,2,FALSE)&amp;(9*A646+9))))</f>
        <v/>
      </c>
      <c r="I646" s="43" t="str" cm="1">
        <f t="array" aca="1" ref="I646" ca="1">IF(F646="","",
IF(INDIRECT(VLOOKUP(B646,B$14:C$44,2,FALSE)&amp;(9*A646+10))="","",
INDIRECT(VLOOKUP(B646,B$14:C$44,2,FALSE)&amp;(9*A646+10))))</f>
        <v/>
      </c>
      <c r="J646" s="43" t="str" cm="1">
        <f t="array" aca="1" ref="J646" ca="1">IF(F646="","",
IF(INDIRECT(VLOOKUP(B646,B$14:C$44,2,FALSE)&amp;(9*A646+11))="","",
INDIRECT(VLOOKUP(B646,B$14:C$44,2,FALSE)&amp;(9*A646+11))))</f>
        <v/>
      </c>
      <c r="K646" s="46" t="str" cm="1">
        <f t="array" aca="1" ref="K646" ca="1">IF(F646="","",
IF(AND(OR(F646="土",F646="日"),J646="●"),"指定",
IF(INDIRECT(VLOOKUP(B646,B$14:C$44,2,FALSE)&amp;(9*A646+12))="","",
INDIRECT(VLOOKUP(B646,B$14:C$44,2,FALSE)&amp;(9*A646+12)))))</f>
        <v/>
      </c>
      <c r="L646" s="42" t="str">
        <f t="shared" ca="1" si="137"/>
        <v/>
      </c>
      <c r="M646" s="60" t="str">
        <f t="shared" ca="1" si="138"/>
        <v/>
      </c>
      <c r="N646" s="1" t="str">
        <f t="shared" ca="1" si="135"/>
        <v/>
      </c>
      <c r="O646" s="1" t="str">
        <f t="shared" ca="1" si="136"/>
        <v/>
      </c>
    </row>
    <row r="647" spans="1:15" x14ac:dyDescent="0.4">
      <c r="A647" s="1">
        <f t="shared" si="139"/>
        <v>21</v>
      </c>
      <c r="B647" s="1">
        <f t="shared" si="140"/>
        <v>14</v>
      </c>
      <c r="E647" s="39" t="str" cm="1">
        <f t="array" aca="1" ref="E647" ca="1">IF(INDIRECT(VLOOKUP(B647,B$14:C$44,2,FALSE)&amp;(9*A647+6))="","",
INDIRECT(VLOOKUP(B647,B$14:C$44,2,FALSE)&amp;(9*A647+6)))</f>
        <v/>
      </c>
      <c r="F647" s="39" t="str">
        <f t="shared" ca="1" si="134"/>
        <v/>
      </c>
      <c r="G647" s="48" t="str" cm="1">
        <f t="array" aca="1" ref="G647" ca="1">IF(F647="","",
IF(INDIRECT(VLOOKUP(B647,B$14:C$44,2,FALSE)&amp;(9*A647+8))="","",
INDIRECT(VLOOKUP(B647,B$14:C$44,2,FALSE)&amp;(9*A647+8))))</f>
        <v/>
      </c>
      <c r="H647" s="48" t="str" cm="1">
        <f t="array" aca="1" ref="H647" ca="1">IF(F647="","",
IF(INDIRECT(VLOOKUP(B647,B$14:C$44,2,FALSE)&amp;(9*A647+9))="","",
INDIRECT(VLOOKUP(B647,B$14:C$44,2,FALSE)&amp;(9*A647+9))))</f>
        <v/>
      </c>
      <c r="I647" s="43" t="str" cm="1">
        <f t="array" aca="1" ref="I647" ca="1">IF(F647="","",
IF(INDIRECT(VLOOKUP(B647,B$14:C$44,2,FALSE)&amp;(9*A647+10))="","",
INDIRECT(VLOOKUP(B647,B$14:C$44,2,FALSE)&amp;(9*A647+10))))</f>
        <v/>
      </c>
      <c r="J647" s="43" t="str" cm="1">
        <f t="array" aca="1" ref="J647" ca="1">IF(F647="","",
IF(INDIRECT(VLOOKUP(B647,B$14:C$44,2,FALSE)&amp;(9*A647+11))="","",
INDIRECT(VLOOKUP(B647,B$14:C$44,2,FALSE)&amp;(9*A647+11))))</f>
        <v/>
      </c>
      <c r="K647" s="46" t="str" cm="1">
        <f t="array" aca="1" ref="K647" ca="1">IF(F647="","",
IF(AND(OR(F647="土",F647="日"),J647="●"),"指定",
IF(INDIRECT(VLOOKUP(B647,B$14:C$44,2,FALSE)&amp;(9*A647+12))="","",
INDIRECT(VLOOKUP(B647,B$14:C$44,2,FALSE)&amp;(9*A647+12)))))</f>
        <v/>
      </c>
      <c r="L647" s="42" t="str">
        <f t="shared" ca="1" si="137"/>
        <v/>
      </c>
      <c r="M647" s="60" t="str">
        <f t="shared" ca="1" si="138"/>
        <v/>
      </c>
      <c r="N647" s="1" t="str">
        <f t="shared" ca="1" si="135"/>
        <v/>
      </c>
      <c r="O647" s="1" t="str">
        <f t="shared" ca="1" si="136"/>
        <v/>
      </c>
    </row>
    <row r="648" spans="1:15" x14ac:dyDescent="0.4">
      <c r="A648" s="1">
        <f t="shared" si="139"/>
        <v>21</v>
      </c>
      <c r="B648" s="1">
        <f t="shared" si="140"/>
        <v>15</v>
      </c>
      <c r="E648" s="39" t="str" cm="1">
        <f t="array" aca="1" ref="E648" ca="1">IF(INDIRECT(VLOOKUP(B648,B$14:C$44,2,FALSE)&amp;(9*A648+6))="","",
INDIRECT(VLOOKUP(B648,B$14:C$44,2,FALSE)&amp;(9*A648+6)))</f>
        <v/>
      </c>
      <c r="F648" s="39" t="str">
        <f t="shared" ca="1" si="134"/>
        <v/>
      </c>
      <c r="G648" s="48" t="str" cm="1">
        <f t="array" aca="1" ref="G648" ca="1">IF(F648="","",
IF(INDIRECT(VLOOKUP(B648,B$14:C$44,2,FALSE)&amp;(9*A648+8))="","",
INDIRECT(VLOOKUP(B648,B$14:C$44,2,FALSE)&amp;(9*A648+8))))</f>
        <v/>
      </c>
      <c r="H648" s="48" t="str" cm="1">
        <f t="array" aca="1" ref="H648" ca="1">IF(F648="","",
IF(INDIRECT(VLOOKUP(B648,B$14:C$44,2,FALSE)&amp;(9*A648+9))="","",
INDIRECT(VLOOKUP(B648,B$14:C$44,2,FALSE)&amp;(9*A648+9))))</f>
        <v/>
      </c>
      <c r="I648" s="43" t="str" cm="1">
        <f t="array" aca="1" ref="I648" ca="1">IF(F648="","",
IF(INDIRECT(VLOOKUP(B648,B$14:C$44,2,FALSE)&amp;(9*A648+10))="","",
INDIRECT(VLOOKUP(B648,B$14:C$44,2,FALSE)&amp;(9*A648+10))))</f>
        <v/>
      </c>
      <c r="J648" s="43" t="str" cm="1">
        <f t="array" aca="1" ref="J648" ca="1">IF(F648="","",
IF(INDIRECT(VLOOKUP(B648,B$14:C$44,2,FALSE)&amp;(9*A648+11))="","",
INDIRECT(VLOOKUP(B648,B$14:C$44,2,FALSE)&amp;(9*A648+11))))</f>
        <v/>
      </c>
      <c r="K648" s="46" t="str" cm="1">
        <f t="array" aca="1" ref="K648" ca="1">IF(F648="","",
IF(AND(OR(F648="土",F648="日"),J648="●"),"指定",
IF(INDIRECT(VLOOKUP(B648,B$14:C$44,2,FALSE)&amp;(9*A648+12))="","",
INDIRECT(VLOOKUP(B648,B$14:C$44,2,FALSE)&amp;(9*A648+12)))))</f>
        <v/>
      </c>
      <c r="L648" s="42" t="str">
        <f t="shared" ca="1" si="137"/>
        <v/>
      </c>
      <c r="M648" s="60" t="str">
        <f t="shared" ca="1" si="138"/>
        <v/>
      </c>
      <c r="N648" s="1" t="str">
        <f t="shared" ca="1" si="135"/>
        <v/>
      </c>
      <c r="O648" s="1" t="str">
        <f t="shared" ca="1" si="136"/>
        <v/>
      </c>
    </row>
    <row r="649" spans="1:15" x14ac:dyDescent="0.4">
      <c r="A649" s="1">
        <f t="shared" si="139"/>
        <v>21</v>
      </c>
      <c r="B649" s="1">
        <f t="shared" si="140"/>
        <v>16</v>
      </c>
      <c r="E649" s="39" t="str" cm="1">
        <f t="array" aca="1" ref="E649" ca="1">IF(INDIRECT(VLOOKUP(B649,B$14:C$44,2,FALSE)&amp;(9*A649+6))="","",
INDIRECT(VLOOKUP(B649,B$14:C$44,2,FALSE)&amp;(9*A649+6)))</f>
        <v/>
      </c>
      <c r="F649" s="39" t="str">
        <f t="shared" ca="1" si="134"/>
        <v/>
      </c>
      <c r="G649" s="48" t="str" cm="1">
        <f t="array" aca="1" ref="G649" ca="1">IF(F649="","",
IF(INDIRECT(VLOOKUP(B649,B$14:C$44,2,FALSE)&amp;(9*A649+8))="","",
INDIRECT(VLOOKUP(B649,B$14:C$44,2,FALSE)&amp;(9*A649+8))))</f>
        <v/>
      </c>
      <c r="H649" s="48" t="str" cm="1">
        <f t="array" aca="1" ref="H649" ca="1">IF(F649="","",
IF(INDIRECT(VLOOKUP(B649,B$14:C$44,2,FALSE)&amp;(9*A649+9))="","",
INDIRECT(VLOOKUP(B649,B$14:C$44,2,FALSE)&amp;(9*A649+9))))</f>
        <v/>
      </c>
      <c r="I649" s="43" t="str" cm="1">
        <f t="array" aca="1" ref="I649" ca="1">IF(F649="","",
IF(INDIRECT(VLOOKUP(B649,B$14:C$44,2,FALSE)&amp;(9*A649+10))="","",
INDIRECT(VLOOKUP(B649,B$14:C$44,2,FALSE)&amp;(9*A649+10))))</f>
        <v/>
      </c>
      <c r="J649" s="43" t="str" cm="1">
        <f t="array" aca="1" ref="J649" ca="1">IF(F649="","",
IF(INDIRECT(VLOOKUP(B649,B$14:C$44,2,FALSE)&amp;(9*A649+11))="","",
INDIRECT(VLOOKUP(B649,B$14:C$44,2,FALSE)&amp;(9*A649+11))))</f>
        <v/>
      </c>
      <c r="K649" s="46" t="str" cm="1">
        <f t="array" aca="1" ref="K649" ca="1">IF(F649="","",
IF(AND(OR(F649="土",F649="日"),J649="●"),"指定",
IF(INDIRECT(VLOOKUP(B649,B$14:C$44,2,FALSE)&amp;(9*A649+12))="","",
INDIRECT(VLOOKUP(B649,B$14:C$44,2,FALSE)&amp;(9*A649+12)))))</f>
        <v/>
      </c>
      <c r="L649" s="42" t="str">
        <f t="shared" ca="1" si="137"/>
        <v/>
      </c>
      <c r="M649" s="60" t="str">
        <f t="shared" ca="1" si="138"/>
        <v/>
      </c>
      <c r="N649" s="1" t="str">
        <f t="shared" ca="1" si="135"/>
        <v/>
      </c>
      <c r="O649" s="1" t="str">
        <f t="shared" ca="1" si="136"/>
        <v/>
      </c>
    </row>
    <row r="650" spans="1:15" x14ac:dyDescent="0.4">
      <c r="A650" s="1">
        <f t="shared" si="139"/>
        <v>21</v>
      </c>
      <c r="B650" s="1">
        <f t="shared" si="140"/>
        <v>17</v>
      </c>
      <c r="E650" s="39" t="str" cm="1">
        <f t="array" aca="1" ref="E650" ca="1">IF(INDIRECT(VLOOKUP(B650,B$14:C$44,2,FALSE)&amp;(9*A650+6))="","",
INDIRECT(VLOOKUP(B650,B$14:C$44,2,FALSE)&amp;(9*A650+6)))</f>
        <v/>
      </c>
      <c r="F650" s="39" t="str">
        <f t="shared" ca="1" si="134"/>
        <v/>
      </c>
      <c r="G650" s="48" t="str" cm="1">
        <f t="array" aca="1" ref="G650" ca="1">IF(F650="","",
IF(INDIRECT(VLOOKUP(B650,B$14:C$44,2,FALSE)&amp;(9*A650+8))="","",
INDIRECT(VLOOKUP(B650,B$14:C$44,2,FALSE)&amp;(9*A650+8))))</f>
        <v/>
      </c>
      <c r="H650" s="48" t="str" cm="1">
        <f t="array" aca="1" ref="H650" ca="1">IF(F650="","",
IF(INDIRECT(VLOOKUP(B650,B$14:C$44,2,FALSE)&amp;(9*A650+9))="","",
INDIRECT(VLOOKUP(B650,B$14:C$44,2,FALSE)&amp;(9*A650+9))))</f>
        <v/>
      </c>
      <c r="I650" s="43" t="str" cm="1">
        <f t="array" aca="1" ref="I650" ca="1">IF(F650="","",
IF(INDIRECT(VLOOKUP(B650,B$14:C$44,2,FALSE)&amp;(9*A650+10))="","",
INDIRECT(VLOOKUP(B650,B$14:C$44,2,FALSE)&amp;(9*A650+10))))</f>
        <v/>
      </c>
      <c r="J650" s="43" t="str" cm="1">
        <f t="array" aca="1" ref="J650" ca="1">IF(F650="","",
IF(INDIRECT(VLOOKUP(B650,B$14:C$44,2,FALSE)&amp;(9*A650+11))="","",
INDIRECT(VLOOKUP(B650,B$14:C$44,2,FALSE)&amp;(9*A650+11))))</f>
        <v/>
      </c>
      <c r="K650" s="46" t="str" cm="1">
        <f t="array" aca="1" ref="K650" ca="1">IF(F650="","",
IF(AND(OR(F650="土",F650="日"),J650="●"),"指定",
IF(INDIRECT(VLOOKUP(B650,B$14:C$44,2,FALSE)&amp;(9*A650+12))="","",
INDIRECT(VLOOKUP(B650,B$14:C$44,2,FALSE)&amp;(9*A650+12)))))</f>
        <v/>
      </c>
      <c r="L650" s="42" t="str">
        <f t="shared" ca="1" si="137"/>
        <v/>
      </c>
      <c r="M650" s="60" t="str">
        <f t="shared" ca="1" si="138"/>
        <v/>
      </c>
      <c r="N650" s="1" t="str">
        <f t="shared" ca="1" si="135"/>
        <v/>
      </c>
      <c r="O650" s="1" t="str">
        <f t="shared" ca="1" si="136"/>
        <v/>
      </c>
    </row>
    <row r="651" spans="1:15" x14ac:dyDescent="0.4">
      <c r="A651" s="1">
        <f t="shared" si="139"/>
        <v>21</v>
      </c>
      <c r="B651" s="1">
        <f t="shared" si="140"/>
        <v>18</v>
      </c>
      <c r="E651" s="39" t="str" cm="1">
        <f t="array" aca="1" ref="E651" ca="1">IF(INDIRECT(VLOOKUP(B651,B$14:C$44,2,FALSE)&amp;(9*A651+6))="","",
INDIRECT(VLOOKUP(B651,B$14:C$44,2,FALSE)&amp;(9*A651+6)))</f>
        <v/>
      </c>
      <c r="F651" s="39" t="str">
        <f t="shared" ca="1" si="134"/>
        <v/>
      </c>
      <c r="G651" s="48" t="str" cm="1">
        <f t="array" aca="1" ref="G651" ca="1">IF(F651="","",
IF(INDIRECT(VLOOKUP(B651,B$14:C$44,2,FALSE)&amp;(9*A651+8))="","",
INDIRECT(VLOOKUP(B651,B$14:C$44,2,FALSE)&amp;(9*A651+8))))</f>
        <v/>
      </c>
      <c r="H651" s="48" t="str" cm="1">
        <f t="array" aca="1" ref="H651" ca="1">IF(F651="","",
IF(INDIRECT(VLOOKUP(B651,B$14:C$44,2,FALSE)&amp;(9*A651+9))="","",
INDIRECT(VLOOKUP(B651,B$14:C$44,2,FALSE)&amp;(9*A651+9))))</f>
        <v/>
      </c>
      <c r="I651" s="43" t="str" cm="1">
        <f t="array" aca="1" ref="I651" ca="1">IF(F651="","",
IF(INDIRECT(VLOOKUP(B651,B$14:C$44,2,FALSE)&amp;(9*A651+10))="","",
INDIRECT(VLOOKUP(B651,B$14:C$44,2,FALSE)&amp;(9*A651+10))))</f>
        <v/>
      </c>
      <c r="J651" s="43" t="str" cm="1">
        <f t="array" aca="1" ref="J651" ca="1">IF(F651="","",
IF(INDIRECT(VLOOKUP(B651,B$14:C$44,2,FALSE)&amp;(9*A651+11))="","",
INDIRECT(VLOOKUP(B651,B$14:C$44,2,FALSE)&amp;(9*A651+11))))</f>
        <v/>
      </c>
      <c r="K651" s="46" t="str" cm="1">
        <f t="array" aca="1" ref="K651" ca="1">IF(F651="","",
IF(AND(OR(F651="土",F651="日"),J651="●"),"指定",
IF(INDIRECT(VLOOKUP(B651,B$14:C$44,2,FALSE)&amp;(9*A651+12))="","",
INDIRECT(VLOOKUP(B651,B$14:C$44,2,FALSE)&amp;(9*A651+12)))))</f>
        <v/>
      </c>
      <c r="L651" s="42" t="str">
        <f t="shared" ca="1" si="137"/>
        <v/>
      </c>
      <c r="M651" s="60" t="str">
        <f t="shared" ca="1" si="138"/>
        <v/>
      </c>
      <c r="N651" s="1" t="str">
        <f t="shared" ca="1" si="135"/>
        <v/>
      </c>
      <c r="O651" s="1" t="str">
        <f t="shared" ca="1" si="136"/>
        <v/>
      </c>
    </row>
    <row r="652" spans="1:15" x14ac:dyDescent="0.4">
      <c r="A652" s="1">
        <f t="shared" si="139"/>
        <v>21</v>
      </c>
      <c r="B652" s="1">
        <f t="shared" si="140"/>
        <v>19</v>
      </c>
      <c r="E652" s="39" t="str" cm="1">
        <f t="array" aca="1" ref="E652" ca="1">IF(INDIRECT(VLOOKUP(B652,B$14:C$44,2,FALSE)&amp;(9*A652+6))="","",
INDIRECT(VLOOKUP(B652,B$14:C$44,2,FALSE)&amp;(9*A652+6)))</f>
        <v/>
      </c>
      <c r="F652" s="39" t="str">
        <f t="shared" ca="1" si="134"/>
        <v/>
      </c>
      <c r="G652" s="48" t="str" cm="1">
        <f t="array" aca="1" ref="G652" ca="1">IF(F652="","",
IF(INDIRECT(VLOOKUP(B652,B$14:C$44,2,FALSE)&amp;(9*A652+8))="","",
INDIRECT(VLOOKUP(B652,B$14:C$44,2,FALSE)&amp;(9*A652+8))))</f>
        <v/>
      </c>
      <c r="H652" s="48" t="str" cm="1">
        <f t="array" aca="1" ref="H652" ca="1">IF(F652="","",
IF(INDIRECT(VLOOKUP(B652,B$14:C$44,2,FALSE)&amp;(9*A652+9))="","",
INDIRECT(VLOOKUP(B652,B$14:C$44,2,FALSE)&amp;(9*A652+9))))</f>
        <v/>
      </c>
      <c r="I652" s="43" t="str" cm="1">
        <f t="array" aca="1" ref="I652" ca="1">IF(F652="","",
IF(INDIRECT(VLOOKUP(B652,B$14:C$44,2,FALSE)&amp;(9*A652+10))="","",
INDIRECT(VLOOKUP(B652,B$14:C$44,2,FALSE)&amp;(9*A652+10))))</f>
        <v/>
      </c>
      <c r="J652" s="43" t="str" cm="1">
        <f t="array" aca="1" ref="J652" ca="1">IF(F652="","",
IF(INDIRECT(VLOOKUP(B652,B$14:C$44,2,FALSE)&amp;(9*A652+11))="","",
INDIRECT(VLOOKUP(B652,B$14:C$44,2,FALSE)&amp;(9*A652+11))))</f>
        <v/>
      </c>
      <c r="K652" s="46" t="str" cm="1">
        <f t="array" aca="1" ref="K652" ca="1">IF(F652="","",
IF(AND(OR(F652="土",F652="日"),J652="●"),"指定",
IF(INDIRECT(VLOOKUP(B652,B$14:C$44,2,FALSE)&amp;(9*A652+12))="","",
INDIRECT(VLOOKUP(B652,B$14:C$44,2,FALSE)&amp;(9*A652+12)))))</f>
        <v/>
      </c>
      <c r="L652" s="42" t="str">
        <f t="shared" ca="1" si="137"/>
        <v/>
      </c>
      <c r="M652" s="60" t="str">
        <f t="shared" ca="1" si="138"/>
        <v/>
      </c>
      <c r="N652" s="1" t="str">
        <f t="shared" ca="1" si="135"/>
        <v/>
      </c>
      <c r="O652" s="1" t="str">
        <f t="shared" ca="1" si="136"/>
        <v/>
      </c>
    </row>
    <row r="653" spans="1:15" x14ac:dyDescent="0.4">
      <c r="A653" s="1">
        <f t="shared" si="139"/>
        <v>21</v>
      </c>
      <c r="B653" s="1">
        <f t="shared" si="140"/>
        <v>20</v>
      </c>
      <c r="E653" s="39" t="str" cm="1">
        <f t="array" aca="1" ref="E653" ca="1">IF(INDIRECT(VLOOKUP(B653,B$14:C$44,2,FALSE)&amp;(9*A653+6))="","",
INDIRECT(VLOOKUP(B653,B$14:C$44,2,FALSE)&amp;(9*A653+6)))</f>
        <v/>
      </c>
      <c r="F653" s="39" t="str">
        <f t="shared" ca="1" si="134"/>
        <v/>
      </c>
      <c r="G653" s="48" t="str" cm="1">
        <f t="array" aca="1" ref="G653" ca="1">IF(F653="","",
IF(INDIRECT(VLOOKUP(B653,B$14:C$44,2,FALSE)&amp;(9*A653+8))="","",
INDIRECT(VLOOKUP(B653,B$14:C$44,2,FALSE)&amp;(9*A653+8))))</f>
        <v/>
      </c>
      <c r="H653" s="48" t="str" cm="1">
        <f t="array" aca="1" ref="H653" ca="1">IF(F653="","",
IF(INDIRECT(VLOOKUP(B653,B$14:C$44,2,FALSE)&amp;(9*A653+9))="","",
INDIRECT(VLOOKUP(B653,B$14:C$44,2,FALSE)&amp;(9*A653+9))))</f>
        <v/>
      </c>
      <c r="I653" s="43" t="str" cm="1">
        <f t="array" aca="1" ref="I653" ca="1">IF(F653="","",
IF(INDIRECT(VLOOKUP(B653,B$14:C$44,2,FALSE)&amp;(9*A653+10))="","",
INDIRECT(VLOOKUP(B653,B$14:C$44,2,FALSE)&amp;(9*A653+10))))</f>
        <v/>
      </c>
      <c r="J653" s="43" t="str" cm="1">
        <f t="array" aca="1" ref="J653" ca="1">IF(F653="","",
IF(INDIRECT(VLOOKUP(B653,B$14:C$44,2,FALSE)&amp;(9*A653+11))="","",
INDIRECT(VLOOKUP(B653,B$14:C$44,2,FALSE)&amp;(9*A653+11))))</f>
        <v/>
      </c>
      <c r="K653" s="46" t="str" cm="1">
        <f t="array" aca="1" ref="K653" ca="1">IF(F653="","",
IF(AND(OR(F653="土",F653="日"),J653="●"),"指定",
IF(INDIRECT(VLOOKUP(B653,B$14:C$44,2,FALSE)&amp;(9*A653+12))="","",
INDIRECT(VLOOKUP(B653,B$14:C$44,2,FALSE)&amp;(9*A653+12)))))</f>
        <v/>
      </c>
      <c r="L653" s="42" t="str">
        <f t="shared" ca="1" si="137"/>
        <v/>
      </c>
      <c r="M653" s="60" t="str">
        <f t="shared" ca="1" si="138"/>
        <v/>
      </c>
      <c r="N653" s="1" t="str">
        <f t="shared" ca="1" si="135"/>
        <v/>
      </c>
      <c r="O653" s="1" t="str">
        <f t="shared" ca="1" si="136"/>
        <v/>
      </c>
    </row>
    <row r="654" spans="1:15" x14ac:dyDescent="0.4">
      <c r="A654" s="1">
        <f t="shared" si="139"/>
        <v>21</v>
      </c>
      <c r="B654" s="1">
        <f t="shared" si="140"/>
        <v>21</v>
      </c>
      <c r="E654" s="39" t="str" cm="1">
        <f t="array" aca="1" ref="E654" ca="1">IF(INDIRECT(VLOOKUP(B654,B$14:C$44,2,FALSE)&amp;(9*A654+6))="","",
INDIRECT(VLOOKUP(B654,B$14:C$44,2,FALSE)&amp;(9*A654+6)))</f>
        <v/>
      </c>
      <c r="F654" s="39" t="str">
        <f t="shared" ref="F654:F717" ca="1" si="141">IF(OR(E654="",E654&lt;X$5,AF$5&lt;E654),"",
IF(WEEKDAY(E654,1)=1,"日",
IF(WEEKDAY(E654,1)=2,"月",
IF(WEEKDAY(E654,1)=3,"火",
IF(WEEKDAY(E654,1)=4,"水",
IF(WEEKDAY(E654,1)=5,"木",
IF(WEEKDAY(E654,1)=6,"金","土")))))))</f>
        <v/>
      </c>
      <c r="G654" s="48" t="str" cm="1">
        <f t="array" aca="1" ref="G654" ca="1">IF(F654="","",
IF(INDIRECT(VLOOKUP(B654,B$14:C$44,2,FALSE)&amp;(9*A654+8))="","",
INDIRECT(VLOOKUP(B654,B$14:C$44,2,FALSE)&amp;(9*A654+8))))</f>
        <v/>
      </c>
      <c r="H654" s="48" t="str" cm="1">
        <f t="array" aca="1" ref="H654" ca="1">IF(F654="","",
IF(INDIRECT(VLOOKUP(B654,B$14:C$44,2,FALSE)&amp;(9*A654+9))="","",
INDIRECT(VLOOKUP(B654,B$14:C$44,2,FALSE)&amp;(9*A654+9))))</f>
        <v/>
      </c>
      <c r="I654" s="43" t="str" cm="1">
        <f t="array" aca="1" ref="I654" ca="1">IF(F654="","",
IF(INDIRECT(VLOOKUP(B654,B$14:C$44,2,FALSE)&amp;(9*A654+10))="","",
INDIRECT(VLOOKUP(B654,B$14:C$44,2,FALSE)&amp;(9*A654+10))))</f>
        <v/>
      </c>
      <c r="J654" s="43" t="str" cm="1">
        <f t="array" aca="1" ref="J654" ca="1">IF(F654="","",
IF(INDIRECT(VLOOKUP(B654,B$14:C$44,2,FALSE)&amp;(9*A654+11))="","",
INDIRECT(VLOOKUP(B654,B$14:C$44,2,FALSE)&amp;(9*A654+11))))</f>
        <v/>
      </c>
      <c r="K654" s="46" t="str" cm="1">
        <f t="array" aca="1" ref="K654" ca="1">IF(F654="","",
IF(AND(OR(F654="土",F654="日"),J654="●"),"指定",
IF(INDIRECT(VLOOKUP(B654,B$14:C$44,2,FALSE)&amp;(9*A654+12))="","",
INDIRECT(VLOOKUP(B654,B$14:C$44,2,FALSE)&amp;(9*A654+12)))))</f>
        <v/>
      </c>
      <c r="L654" s="42" t="str">
        <f t="shared" ca="1" si="137"/>
        <v/>
      </c>
      <c r="M654" s="60" t="str">
        <f t="shared" ca="1" si="138"/>
        <v/>
      </c>
      <c r="N654" s="1" t="str">
        <f t="shared" ref="N654:N717" ca="1" si="142">IF(OR(E654="",F654=""),"",
YEAR(E654))</f>
        <v/>
      </c>
      <c r="O654" s="1" t="str">
        <f t="shared" ref="O654:O717" ca="1" si="143">IF(OR(E654="",F654=""),"",
MONTH(E654))</f>
        <v/>
      </c>
    </row>
    <row r="655" spans="1:15" x14ac:dyDescent="0.4">
      <c r="A655" s="1">
        <f t="shared" si="139"/>
        <v>21</v>
      </c>
      <c r="B655" s="1">
        <f t="shared" si="140"/>
        <v>22</v>
      </c>
      <c r="E655" s="39" t="str" cm="1">
        <f t="array" aca="1" ref="E655" ca="1">IF(INDIRECT(VLOOKUP(B655,B$14:C$44,2,FALSE)&amp;(9*A655+6))="","",
INDIRECT(VLOOKUP(B655,B$14:C$44,2,FALSE)&amp;(9*A655+6)))</f>
        <v/>
      </c>
      <c r="F655" s="39" t="str">
        <f t="shared" ca="1" si="141"/>
        <v/>
      </c>
      <c r="G655" s="48" t="str" cm="1">
        <f t="array" aca="1" ref="G655" ca="1">IF(F655="","",
IF(INDIRECT(VLOOKUP(B655,B$14:C$44,2,FALSE)&amp;(9*A655+8))="","",
INDIRECT(VLOOKUP(B655,B$14:C$44,2,FALSE)&amp;(9*A655+8))))</f>
        <v/>
      </c>
      <c r="H655" s="48" t="str" cm="1">
        <f t="array" aca="1" ref="H655" ca="1">IF(F655="","",
IF(INDIRECT(VLOOKUP(B655,B$14:C$44,2,FALSE)&amp;(9*A655+9))="","",
INDIRECT(VLOOKUP(B655,B$14:C$44,2,FALSE)&amp;(9*A655+9))))</f>
        <v/>
      </c>
      <c r="I655" s="43" t="str" cm="1">
        <f t="array" aca="1" ref="I655" ca="1">IF(F655="","",
IF(INDIRECT(VLOOKUP(B655,B$14:C$44,2,FALSE)&amp;(9*A655+10))="","",
INDIRECT(VLOOKUP(B655,B$14:C$44,2,FALSE)&amp;(9*A655+10))))</f>
        <v/>
      </c>
      <c r="J655" s="43" t="str" cm="1">
        <f t="array" aca="1" ref="J655" ca="1">IF(F655="","",
IF(INDIRECT(VLOOKUP(B655,B$14:C$44,2,FALSE)&amp;(9*A655+11))="","",
INDIRECT(VLOOKUP(B655,B$14:C$44,2,FALSE)&amp;(9*A655+11))))</f>
        <v/>
      </c>
      <c r="K655" s="46" t="str" cm="1">
        <f t="array" aca="1" ref="K655" ca="1">IF(F655="","",
IF(AND(OR(F655="土",F655="日"),J655="●"),"指定",
IF(INDIRECT(VLOOKUP(B655,B$14:C$44,2,FALSE)&amp;(9*A655+12))="","",
INDIRECT(VLOOKUP(B655,B$14:C$44,2,FALSE)&amp;(9*A655+12)))))</f>
        <v/>
      </c>
      <c r="L655" s="42" t="str">
        <f t="shared" ref="L655:L718" ca="1" si="144">IF(F655="","",
IF(I655="準","準備",
IF(I655="夏","夏休",
IF(I655="年","年末年始休",
IF(I655="製","工場製作",
IF(I655="片","片付",
IF(I655="事","事故",
IF(I655="災","災害",
IF(I655="他","その他",
IF(AND(F655&lt;&gt;"土",F655&lt;&gt;"日",J655="●",K655="振替"),"振替",
IF(AND(OR(F655="土",F655="日"),J655="●",K655="指定"),"閉所",
IF(AND(OR(F655="土",F655="日"),J655="",K655="事前"),"事前",
IF(AND(F655&lt;&gt;"土",F655&lt;&gt;"日",J655="●",K655=""),"閉所","")))))))))))))</f>
        <v/>
      </c>
      <c r="M655" s="60" t="str">
        <f t="shared" ref="M655:M718" ca="1" si="145">IFERROR(IF(VLOOKUP(E655,BJ:BL,3,FALSE)="〇","適",""),"")</f>
        <v/>
      </c>
      <c r="N655" s="1" t="str">
        <f t="shared" ca="1" si="142"/>
        <v/>
      </c>
      <c r="O655" s="1" t="str">
        <f t="shared" ca="1" si="143"/>
        <v/>
      </c>
    </row>
    <row r="656" spans="1:15" x14ac:dyDescent="0.4">
      <c r="A656" s="1">
        <f t="shared" ref="A656:A719" si="146">IF(B656=1,A655+1,A655)</f>
        <v>21</v>
      </c>
      <c r="B656" s="1">
        <f t="shared" ref="B656:B719" si="147">IF(B655=31,1,B655+1)</f>
        <v>23</v>
      </c>
      <c r="E656" s="39" t="str" cm="1">
        <f t="array" aca="1" ref="E656" ca="1">IF(INDIRECT(VLOOKUP(B656,B$14:C$44,2,FALSE)&amp;(9*A656+6))="","",
INDIRECT(VLOOKUP(B656,B$14:C$44,2,FALSE)&amp;(9*A656+6)))</f>
        <v/>
      </c>
      <c r="F656" s="39" t="str">
        <f t="shared" ca="1" si="141"/>
        <v/>
      </c>
      <c r="G656" s="48" t="str" cm="1">
        <f t="array" aca="1" ref="G656" ca="1">IF(F656="","",
IF(INDIRECT(VLOOKUP(B656,B$14:C$44,2,FALSE)&amp;(9*A656+8))="","",
INDIRECT(VLOOKUP(B656,B$14:C$44,2,FALSE)&amp;(9*A656+8))))</f>
        <v/>
      </c>
      <c r="H656" s="48" t="str" cm="1">
        <f t="array" aca="1" ref="H656" ca="1">IF(F656="","",
IF(INDIRECT(VLOOKUP(B656,B$14:C$44,2,FALSE)&amp;(9*A656+9))="","",
INDIRECT(VLOOKUP(B656,B$14:C$44,2,FALSE)&amp;(9*A656+9))))</f>
        <v/>
      </c>
      <c r="I656" s="43" t="str" cm="1">
        <f t="array" aca="1" ref="I656" ca="1">IF(F656="","",
IF(INDIRECT(VLOOKUP(B656,B$14:C$44,2,FALSE)&amp;(9*A656+10))="","",
INDIRECT(VLOOKUP(B656,B$14:C$44,2,FALSE)&amp;(9*A656+10))))</f>
        <v/>
      </c>
      <c r="J656" s="43" t="str" cm="1">
        <f t="array" aca="1" ref="J656" ca="1">IF(F656="","",
IF(INDIRECT(VLOOKUP(B656,B$14:C$44,2,FALSE)&amp;(9*A656+11))="","",
INDIRECT(VLOOKUP(B656,B$14:C$44,2,FALSE)&amp;(9*A656+11))))</f>
        <v/>
      </c>
      <c r="K656" s="46" t="str" cm="1">
        <f t="array" aca="1" ref="K656" ca="1">IF(F656="","",
IF(AND(OR(F656="土",F656="日"),J656="●"),"指定",
IF(INDIRECT(VLOOKUP(B656,B$14:C$44,2,FALSE)&amp;(9*A656+12))="","",
INDIRECT(VLOOKUP(B656,B$14:C$44,2,FALSE)&amp;(9*A656+12)))))</f>
        <v/>
      </c>
      <c r="L656" s="42" t="str">
        <f t="shared" ca="1" si="144"/>
        <v/>
      </c>
      <c r="M656" s="60" t="str">
        <f t="shared" ca="1" si="145"/>
        <v/>
      </c>
      <c r="N656" s="1" t="str">
        <f t="shared" ca="1" si="142"/>
        <v/>
      </c>
      <c r="O656" s="1" t="str">
        <f t="shared" ca="1" si="143"/>
        <v/>
      </c>
    </row>
    <row r="657" spans="1:15" x14ac:dyDescent="0.4">
      <c r="A657" s="1">
        <f t="shared" si="146"/>
        <v>21</v>
      </c>
      <c r="B657" s="1">
        <f t="shared" si="147"/>
        <v>24</v>
      </c>
      <c r="E657" s="39" t="str" cm="1">
        <f t="array" aca="1" ref="E657" ca="1">IF(INDIRECT(VLOOKUP(B657,B$14:C$44,2,FALSE)&amp;(9*A657+6))="","",
INDIRECT(VLOOKUP(B657,B$14:C$44,2,FALSE)&amp;(9*A657+6)))</f>
        <v/>
      </c>
      <c r="F657" s="39" t="str">
        <f t="shared" ca="1" si="141"/>
        <v/>
      </c>
      <c r="G657" s="48" t="str" cm="1">
        <f t="array" aca="1" ref="G657" ca="1">IF(F657="","",
IF(INDIRECT(VLOOKUP(B657,B$14:C$44,2,FALSE)&amp;(9*A657+8))="","",
INDIRECT(VLOOKUP(B657,B$14:C$44,2,FALSE)&amp;(9*A657+8))))</f>
        <v/>
      </c>
      <c r="H657" s="48" t="str" cm="1">
        <f t="array" aca="1" ref="H657" ca="1">IF(F657="","",
IF(INDIRECT(VLOOKUP(B657,B$14:C$44,2,FALSE)&amp;(9*A657+9))="","",
INDIRECT(VLOOKUP(B657,B$14:C$44,2,FALSE)&amp;(9*A657+9))))</f>
        <v/>
      </c>
      <c r="I657" s="43" t="str" cm="1">
        <f t="array" aca="1" ref="I657" ca="1">IF(F657="","",
IF(INDIRECT(VLOOKUP(B657,B$14:C$44,2,FALSE)&amp;(9*A657+10))="","",
INDIRECT(VLOOKUP(B657,B$14:C$44,2,FALSE)&amp;(9*A657+10))))</f>
        <v/>
      </c>
      <c r="J657" s="43" t="str" cm="1">
        <f t="array" aca="1" ref="J657" ca="1">IF(F657="","",
IF(INDIRECT(VLOOKUP(B657,B$14:C$44,2,FALSE)&amp;(9*A657+11))="","",
INDIRECT(VLOOKUP(B657,B$14:C$44,2,FALSE)&amp;(9*A657+11))))</f>
        <v/>
      </c>
      <c r="K657" s="46" t="str" cm="1">
        <f t="array" aca="1" ref="K657" ca="1">IF(F657="","",
IF(AND(OR(F657="土",F657="日"),J657="●"),"指定",
IF(INDIRECT(VLOOKUP(B657,B$14:C$44,2,FALSE)&amp;(9*A657+12))="","",
INDIRECT(VLOOKUP(B657,B$14:C$44,2,FALSE)&amp;(9*A657+12)))))</f>
        <v/>
      </c>
      <c r="L657" s="42" t="str">
        <f t="shared" ca="1" si="144"/>
        <v/>
      </c>
      <c r="M657" s="60" t="str">
        <f t="shared" ca="1" si="145"/>
        <v/>
      </c>
      <c r="N657" s="1" t="str">
        <f t="shared" ca="1" si="142"/>
        <v/>
      </c>
      <c r="O657" s="1" t="str">
        <f t="shared" ca="1" si="143"/>
        <v/>
      </c>
    </row>
    <row r="658" spans="1:15" x14ac:dyDescent="0.4">
      <c r="A658" s="1">
        <f t="shared" si="146"/>
        <v>21</v>
      </c>
      <c r="B658" s="1">
        <f t="shared" si="147"/>
        <v>25</v>
      </c>
      <c r="E658" s="39" t="str" cm="1">
        <f t="array" aca="1" ref="E658" ca="1">IF(INDIRECT(VLOOKUP(B658,B$14:C$44,2,FALSE)&amp;(9*A658+6))="","",
INDIRECT(VLOOKUP(B658,B$14:C$44,2,FALSE)&amp;(9*A658+6)))</f>
        <v/>
      </c>
      <c r="F658" s="39" t="str">
        <f t="shared" ca="1" si="141"/>
        <v/>
      </c>
      <c r="G658" s="48" t="str" cm="1">
        <f t="array" aca="1" ref="G658" ca="1">IF(F658="","",
IF(INDIRECT(VLOOKUP(B658,B$14:C$44,2,FALSE)&amp;(9*A658+8))="","",
INDIRECT(VLOOKUP(B658,B$14:C$44,2,FALSE)&amp;(9*A658+8))))</f>
        <v/>
      </c>
      <c r="H658" s="48" t="str" cm="1">
        <f t="array" aca="1" ref="H658" ca="1">IF(F658="","",
IF(INDIRECT(VLOOKUP(B658,B$14:C$44,2,FALSE)&amp;(9*A658+9))="","",
INDIRECT(VLOOKUP(B658,B$14:C$44,2,FALSE)&amp;(9*A658+9))))</f>
        <v/>
      </c>
      <c r="I658" s="43" t="str" cm="1">
        <f t="array" aca="1" ref="I658" ca="1">IF(F658="","",
IF(INDIRECT(VLOOKUP(B658,B$14:C$44,2,FALSE)&amp;(9*A658+10))="","",
INDIRECT(VLOOKUP(B658,B$14:C$44,2,FALSE)&amp;(9*A658+10))))</f>
        <v/>
      </c>
      <c r="J658" s="43" t="str" cm="1">
        <f t="array" aca="1" ref="J658" ca="1">IF(F658="","",
IF(INDIRECT(VLOOKUP(B658,B$14:C$44,2,FALSE)&amp;(9*A658+11))="","",
INDIRECT(VLOOKUP(B658,B$14:C$44,2,FALSE)&amp;(9*A658+11))))</f>
        <v/>
      </c>
      <c r="K658" s="46" t="str" cm="1">
        <f t="array" aca="1" ref="K658" ca="1">IF(F658="","",
IF(AND(OR(F658="土",F658="日"),J658="●"),"指定",
IF(INDIRECT(VLOOKUP(B658,B$14:C$44,2,FALSE)&amp;(9*A658+12))="","",
INDIRECT(VLOOKUP(B658,B$14:C$44,2,FALSE)&amp;(9*A658+12)))))</f>
        <v/>
      </c>
      <c r="L658" s="42" t="str">
        <f t="shared" ca="1" si="144"/>
        <v/>
      </c>
      <c r="M658" s="60" t="str">
        <f t="shared" ca="1" si="145"/>
        <v/>
      </c>
      <c r="N658" s="1" t="str">
        <f t="shared" ca="1" si="142"/>
        <v/>
      </c>
      <c r="O658" s="1" t="str">
        <f t="shared" ca="1" si="143"/>
        <v/>
      </c>
    </row>
    <row r="659" spans="1:15" x14ac:dyDescent="0.4">
      <c r="A659" s="1">
        <f t="shared" si="146"/>
        <v>21</v>
      </c>
      <c r="B659" s="1">
        <f t="shared" si="147"/>
        <v>26</v>
      </c>
      <c r="E659" s="39" t="str" cm="1">
        <f t="array" aca="1" ref="E659" ca="1">IF(INDIRECT(VLOOKUP(B659,B$14:C$44,2,FALSE)&amp;(9*A659+6))="","",
INDIRECT(VLOOKUP(B659,B$14:C$44,2,FALSE)&amp;(9*A659+6)))</f>
        <v/>
      </c>
      <c r="F659" s="39" t="str">
        <f t="shared" ca="1" si="141"/>
        <v/>
      </c>
      <c r="G659" s="48" t="str" cm="1">
        <f t="array" aca="1" ref="G659" ca="1">IF(F659="","",
IF(INDIRECT(VLOOKUP(B659,B$14:C$44,2,FALSE)&amp;(9*A659+8))="","",
INDIRECT(VLOOKUP(B659,B$14:C$44,2,FALSE)&amp;(9*A659+8))))</f>
        <v/>
      </c>
      <c r="H659" s="48" t="str" cm="1">
        <f t="array" aca="1" ref="H659" ca="1">IF(F659="","",
IF(INDIRECT(VLOOKUP(B659,B$14:C$44,2,FALSE)&amp;(9*A659+9))="","",
INDIRECT(VLOOKUP(B659,B$14:C$44,2,FALSE)&amp;(9*A659+9))))</f>
        <v/>
      </c>
      <c r="I659" s="43" t="str" cm="1">
        <f t="array" aca="1" ref="I659" ca="1">IF(F659="","",
IF(INDIRECT(VLOOKUP(B659,B$14:C$44,2,FALSE)&amp;(9*A659+10))="","",
INDIRECT(VLOOKUP(B659,B$14:C$44,2,FALSE)&amp;(9*A659+10))))</f>
        <v/>
      </c>
      <c r="J659" s="43" t="str" cm="1">
        <f t="array" aca="1" ref="J659" ca="1">IF(F659="","",
IF(INDIRECT(VLOOKUP(B659,B$14:C$44,2,FALSE)&amp;(9*A659+11))="","",
INDIRECT(VLOOKUP(B659,B$14:C$44,2,FALSE)&amp;(9*A659+11))))</f>
        <v/>
      </c>
      <c r="K659" s="46" t="str" cm="1">
        <f t="array" aca="1" ref="K659" ca="1">IF(F659="","",
IF(AND(OR(F659="土",F659="日"),J659="●"),"指定",
IF(INDIRECT(VLOOKUP(B659,B$14:C$44,2,FALSE)&amp;(9*A659+12))="","",
INDIRECT(VLOOKUP(B659,B$14:C$44,2,FALSE)&amp;(9*A659+12)))))</f>
        <v/>
      </c>
      <c r="L659" s="42" t="str">
        <f t="shared" ca="1" si="144"/>
        <v/>
      </c>
      <c r="M659" s="60" t="str">
        <f t="shared" ca="1" si="145"/>
        <v/>
      </c>
      <c r="N659" s="1" t="str">
        <f t="shared" ca="1" si="142"/>
        <v/>
      </c>
      <c r="O659" s="1" t="str">
        <f t="shared" ca="1" si="143"/>
        <v/>
      </c>
    </row>
    <row r="660" spans="1:15" x14ac:dyDescent="0.4">
      <c r="A660" s="1">
        <f t="shared" si="146"/>
        <v>21</v>
      </c>
      <c r="B660" s="1">
        <f t="shared" si="147"/>
        <v>27</v>
      </c>
      <c r="E660" s="39" t="str" cm="1">
        <f t="array" aca="1" ref="E660" ca="1">IF(INDIRECT(VLOOKUP(B660,B$14:C$44,2,FALSE)&amp;(9*A660+6))="","",
INDIRECT(VLOOKUP(B660,B$14:C$44,2,FALSE)&amp;(9*A660+6)))</f>
        <v/>
      </c>
      <c r="F660" s="39" t="str">
        <f t="shared" ca="1" si="141"/>
        <v/>
      </c>
      <c r="G660" s="48" t="str" cm="1">
        <f t="array" aca="1" ref="G660" ca="1">IF(F660="","",
IF(INDIRECT(VLOOKUP(B660,B$14:C$44,2,FALSE)&amp;(9*A660+8))="","",
INDIRECT(VLOOKUP(B660,B$14:C$44,2,FALSE)&amp;(9*A660+8))))</f>
        <v/>
      </c>
      <c r="H660" s="48" t="str" cm="1">
        <f t="array" aca="1" ref="H660" ca="1">IF(F660="","",
IF(INDIRECT(VLOOKUP(B660,B$14:C$44,2,FALSE)&amp;(9*A660+9))="","",
INDIRECT(VLOOKUP(B660,B$14:C$44,2,FALSE)&amp;(9*A660+9))))</f>
        <v/>
      </c>
      <c r="I660" s="43" t="str" cm="1">
        <f t="array" aca="1" ref="I660" ca="1">IF(F660="","",
IF(INDIRECT(VLOOKUP(B660,B$14:C$44,2,FALSE)&amp;(9*A660+10))="","",
INDIRECT(VLOOKUP(B660,B$14:C$44,2,FALSE)&amp;(9*A660+10))))</f>
        <v/>
      </c>
      <c r="J660" s="43" t="str" cm="1">
        <f t="array" aca="1" ref="J660" ca="1">IF(F660="","",
IF(INDIRECT(VLOOKUP(B660,B$14:C$44,2,FALSE)&amp;(9*A660+11))="","",
INDIRECT(VLOOKUP(B660,B$14:C$44,2,FALSE)&amp;(9*A660+11))))</f>
        <v/>
      </c>
      <c r="K660" s="46" t="str" cm="1">
        <f t="array" aca="1" ref="K660" ca="1">IF(F660="","",
IF(AND(OR(F660="土",F660="日"),J660="●"),"指定",
IF(INDIRECT(VLOOKUP(B660,B$14:C$44,2,FALSE)&amp;(9*A660+12))="","",
INDIRECT(VLOOKUP(B660,B$14:C$44,2,FALSE)&amp;(9*A660+12)))))</f>
        <v/>
      </c>
      <c r="L660" s="42" t="str">
        <f t="shared" ca="1" si="144"/>
        <v/>
      </c>
      <c r="M660" s="60" t="str">
        <f t="shared" ca="1" si="145"/>
        <v/>
      </c>
      <c r="N660" s="1" t="str">
        <f t="shared" ca="1" si="142"/>
        <v/>
      </c>
      <c r="O660" s="1" t="str">
        <f t="shared" ca="1" si="143"/>
        <v/>
      </c>
    </row>
    <row r="661" spans="1:15" x14ac:dyDescent="0.4">
      <c r="A661" s="1">
        <f t="shared" si="146"/>
        <v>21</v>
      </c>
      <c r="B661" s="1">
        <f t="shared" si="147"/>
        <v>28</v>
      </c>
      <c r="E661" s="39" t="str" cm="1">
        <f t="array" aca="1" ref="E661" ca="1">IF(INDIRECT(VLOOKUP(B661,B$14:C$44,2,FALSE)&amp;(9*A661+6))="","",
INDIRECT(VLOOKUP(B661,B$14:C$44,2,FALSE)&amp;(9*A661+6)))</f>
        <v/>
      </c>
      <c r="F661" s="39" t="str">
        <f t="shared" ca="1" si="141"/>
        <v/>
      </c>
      <c r="G661" s="48" t="str" cm="1">
        <f t="array" aca="1" ref="G661" ca="1">IF(F661="","",
IF(INDIRECT(VLOOKUP(B661,B$14:C$44,2,FALSE)&amp;(9*A661+8))="","",
INDIRECT(VLOOKUP(B661,B$14:C$44,2,FALSE)&amp;(9*A661+8))))</f>
        <v/>
      </c>
      <c r="H661" s="48" t="str" cm="1">
        <f t="array" aca="1" ref="H661" ca="1">IF(F661="","",
IF(INDIRECT(VLOOKUP(B661,B$14:C$44,2,FALSE)&amp;(9*A661+9))="","",
INDIRECT(VLOOKUP(B661,B$14:C$44,2,FALSE)&amp;(9*A661+9))))</f>
        <v/>
      </c>
      <c r="I661" s="43" t="str" cm="1">
        <f t="array" aca="1" ref="I661" ca="1">IF(F661="","",
IF(INDIRECT(VLOOKUP(B661,B$14:C$44,2,FALSE)&amp;(9*A661+10))="","",
INDIRECT(VLOOKUP(B661,B$14:C$44,2,FALSE)&amp;(9*A661+10))))</f>
        <v/>
      </c>
      <c r="J661" s="43" t="str" cm="1">
        <f t="array" aca="1" ref="J661" ca="1">IF(F661="","",
IF(INDIRECT(VLOOKUP(B661,B$14:C$44,2,FALSE)&amp;(9*A661+11))="","",
INDIRECT(VLOOKUP(B661,B$14:C$44,2,FALSE)&amp;(9*A661+11))))</f>
        <v/>
      </c>
      <c r="K661" s="46" t="str" cm="1">
        <f t="array" aca="1" ref="K661" ca="1">IF(F661="","",
IF(AND(OR(F661="土",F661="日"),J661="●"),"指定",
IF(INDIRECT(VLOOKUP(B661,B$14:C$44,2,FALSE)&amp;(9*A661+12))="","",
INDIRECT(VLOOKUP(B661,B$14:C$44,2,FALSE)&amp;(9*A661+12)))))</f>
        <v/>
      </c>
      <c r="L661" s="42" t="str">
        <f t="shared" ca="1" si="144"/>
        <v/>
      </c>
      <c r="M661" s="60" t="str">
        <f t="shared" ca="1" si="145"/>
        <v/>
      </c>
      <c r="N661" s="1" t="str">
        <f t="shared" ca="1" si="142"/>
        <v/>
      </c>
      <c r="O661" s="1" t="str">
        <f t="shared" ca="1" si="143"/>
        <v/>
      </c>
    </row>
    <row r="662" spans="1:15" x14ac:dyDescent="0.4">
      <c r="A662" s="1">
        <f t="shared" si="146"/>
        <v>21</v>
      </c>
      <c r="B662" s="1">
        <f t="shared" si="147"/>
        <v>29</v>
      </c>
      <c r="E662" s="39" t="str" cm="1">
        <f t="array" aca="1" ref="E662" ca="1">IF(INDIRECT(VLOOKUP(B662,B$14:C$44,2,FALSE)&amp;(9*A662+6))="","",
INDIRECT(VLOOKUP(B662,B$14:C$44,2,FALSE)&amp;(9*A662+6)))</f>
        <v/>
      </c>
      <c r="F662" s="39" t="str">
        <f t="shared" ca="1" si="141"/>
        <v/>
      </c>
      <c r="G662" s="48" t="str" cm="1">
        <f t="array" aca="1" ref="G662" ca="1">IF(F662="","",
IF(INDIRECT(VLOOKUP(B662,B$14:C$44,2,FALSE)&amp;(9*A662+8))="","",
INDIRECT(VLOOKUP(B662,B$14:C$44,2,FALSE)&amp;(9*A662+8))))</f>
        <v/>
      </c>
      <c r="H662" s="48" t="str" cm="1">
        <f t="array" aca="1" ref="H662" ca="1">IF(F662="","",
IF(INDIRECT(VLOOKUP(B662,B$14:C$44,2,FALSE)&amp;(9*A662+9))="","",
INDIRECT(VLOOKUP(B662,B$14:C$44,2,FALSE)&amp;(9*A662+9))))</f>
        <v/>
      </c>
      <c r="I662" s="43" t="str" cm="1">
        <f t="array" aca="1" ref="I662" ca="1">IF(F662="","",
IF(INDIRECT(VLOOKUP(B662,B$14:C$44,2,FALSE)&amp;(9*A662+10))="","",
INDIRECT(VLOOKUP(B662,B$14:C$44,2,FALSE)&amp;(9*A662+10))))</f>
        <v/>
      </c>
      <c r="J662" s="43" t="str" cm="1">
        <f t="array" aca="1" ref="J662" ca="1">IF(F662="","",
IF(INDIRECT(VLOOKUP(B662,B$14:C$44,2,FALSE)&amp;(9*A662+11))="","",
INDIRECT(VLOOKUP(B662,B$14:C$44,2,FALSE)&amp;(9*A662+11))))</f>
        <v/>
      </c>
      <c r="K662" s="46" t="str" cm="1">
        <f t="array" aca="1" ref="K662" ca="1">IF(F662="","",
IF(AND(OR(F662="土",F662="日"),J662="●"),"指定",
IF(INDIRECT(VLOOKUP(B662,B$14:C$44,2,FALSE)&amp;(9*A662+12))="","",
INDIRECT(VLOOKUP(B662,B$14:C$44,2,FALSE)&amp;(9*A662+12)))))</f>
        <v/>
      </c>
      <c r="L662" s="42" t="str">
        <f t="shared" ca="1" si="144"/>
        <v/>
      </c>
      <c r="M662" s="60" t="str">
        <f t="shared" ca="1" si="145"/>
        <v/>
      </c>
      <c r="N662" s="1" t="str">
        <f t="shared" ca="1" si="142"/>
        <v/>
      </c>
      <c r="O662" s="1" t="str">
        <f t="shared" ca="1" si="143"/>
        <v/>
      </c>
    </row>
    <row r="663" spans="1:15" x14ac:dyDescent="0.4">
      <c r="A663" s="1">
        <f t="shared" si="146"/>
        <v>21</v>
      </c>
      <c r="B663" s="1">
        <f t="shared" si="147"/>
        <v>30</v>
      </c>
      <c r="E663" s="39" t="str" cm="1">
        <f t="array" aca="1" ref="E663" ca="1">IF(INDIRECT(VLOOKUP(B663,B$14:C$44,2,FALSE)&amp;(9*A663+6))="","",
INDIRECT(VLOOKUP(B663,B$14:C$44,2,FALSE)&amp;(9*A663+6)))</f>
        <v/>
      </c>
      <c r="F663" s="39" t="str">
        <f t="shared" ca="1" si="141"/>
        <v/>
      </c>
      <c r="G663" s="48" t="str" cm="1">
        <f t="array" aca="1" ref="G663" ca="1">IF(F663="","",
IF(INDIRECT(VLOOKUP(B663,B$14:C$44,2,FALSE)&amp;(9*A663+8))="","",
INDIRECT(VLOOKUP(B663,B$14:C$44,2,FALSE)&amp;(9*A663+8))))</f>
        <v/>
      </c>
      <c r="H663" s="48" t="str" cm="1">
        <f t="array" aca="1" ref="H663" ca="1">IF(F663="","",
IF(INDIRECT(VLOOKUP(B663,B$14:C$44,2,FALSE)&amp;(9*A663+9))="","",
INDIRECT(VLOOKUP(B663,B$14:C$44,2,FALSE)&amp;(9*A663+9))))</f>
        <v/>
      </c>
      <c r="I663" s="43" t="str" cm="1">
        <f t="array" aca="1" ref="I663" ca="1">IF(F663="","",
IF(INDIRECT(VLOOKUP(B663,B$14:C$44,2,FALSE)&amp;(9*A663+10))="","",
INDIRECT(VLOOKUP(B663,B$14:C$44,2,FALSE)&amp;(9*A663+10))))</f>
        <v/>
      </c>
      <c r="J663" s="43" t="str" cm="1">
        <f t="array" aca="1" ref="J663" ca="1">IF(F663="","",
IF(INDIRECT(VLOOKUP(B663,B$14:C$44,2,FALSE)&amp;(9*A663+11))="","",
INDIRECT(VLOOKUP(B663,B$14:C$44,2,FALSE)&amp;(9*A663+11))))</f>
        <v/>
      </c>
      <c r="K663" s="46" t="str" cm="1">
        <f t="array" aca="1" ref="K663" ca="1">IF(F663="","",
IF(AND(OR(F663="土",F663="日"),J663="●"),"指定",
IF(INDIRECT(VLOOKUP(B663,B$14:C$44,2,FALSE)&amp;(9*A663+12))="","",
INDIRECT(VLOOKUP(B663,B$14:C$44,2,FALSE)&amp;(9*A663+12)))))</f>
        <v/>
      </c>
      <c r="L663" s="42" t="str">
        <f t="shared" ca="1" si="144"/>
        <v/>
      </c>
      <c r="M663" s="60" t="str">
        <f t="shared" ca="1" si="145"/>
        <v/>
      </c>
      <c r="N663" s="1" t="str">
        <f t="shared" ca="1" si="142"/>
        <v/>
      </c>
      <c r="O663" s="1" t="str">
        <f t="shared" ca="1" si="143"/>
        <v/>
      </c>
    </row>
    <row r="664" spans="1:15" x14ac:dyDescent="0.4">
      <c r="A664" s="1">
        <f t="shared" si="146"/>
        <v>21</v>
      </c>
      <c r="B664" s="1">
        <f t="shared" si="147"/>
        <v>31</v>
      </c>
      <c r="E664" s="39" t="str" cm="1">
        <f t="array" aca="1" ref="E664" ca="1">IF(INDIRECT(VLOOKUP(B664,B$14:C$44,2,FALSE)&amp;(9*A664+6))="","",
INDIRECT(VLOOKUP(B664,B$14:C$44,2,FALSE)&amp;(9*A664+6)))</f>
        <v/>
      </c>
      <c r="F664" s="39" t="str">
        <f t="shared" ca="1" si="141"/>
        <v/>
      </c>
      <c r="G664" s="48" t="str" cm="1">
        <f t="array" aca="1" ref="G664" ca="1">IF(F664="","",
IF(INDIRECT(VLOOKUP(B664,B$14:C$44,2,FALSE)&amp;(9*A664+8))="","",
INDIRECT(VLOOKUP(B664,B$14:C$44,2,FALSE)&amp;(9*A664+8))))</f>
        <v/>
      </c>
      <c r="H664" s="48" t="str" cm="1">
        <f t="array" aca="1" ref="H664" ca="1">IF(F664="","",
IF(INDIRECT(VLOOKUP(B664,B$14:C$44,2,FALSE)&amp;(9*A664+9))="","",
INDIRECT(VLOOKUP(B664,B$14:C$44,2,FALSE)&amp;(9*A664+9))))</f>
        <v/>
      </c>
      <c r="I664" s="43" t="str" cm="1">
        <f t="array" aca="1" ref="I664" ca="1">IF(F664="","",
IF(INDIRECT(VLOOKUP(B664,B$14:C$44,2,FALSE)&amp;(9*A664+10))="","",
INDIRECT(VLOOKUP(B664,B$14:C$44,2,FALSE)&amp;(9*A664+10))))</f>
        <v/>
      </c>
      <c r="J664" s="43" t="str" cm="1">
        <f t="array" aca="1" ref="J664" ca="1">IF(F664="","",
IF(INDIRECT(VLOOKUP(B664,B$14:C$44,2,FALSE)&amp;(9*A664+11))="","",
INDIRECT(VLOOKUP(B664,B$14:C$44,2,FALSE)&amp;(9*A664+11))))</f>
        <v/>
      </c>
      <c r="K664" s="46" t="str" cm="1">
        <f t="array" aca="1" ref="K664" ca="1">IF(F664="","",
IF(AND(OR(F664="土",F664="日"),J664="●"),"指定",
IF(INDIRECT(VLOOKUP(B664,B$14:C$44,2,FALSE)&amp;(9*A664+12))="","",
INDIRECT(VLOOKUP(B664,B$14:C$44,2,FALSE)&amp;(9*A664+12)))))</f>
        <v/>
      </c>
      <c r="L664" s="42" t="str">
        <f t="shared" ca="1" si="144"/>
        <v/>
      </c>
      <c r="M664" s="60" t="str">
        <f t="shared" ca="1" si="145"/>
        <v/>
      </c>
      <c r="N664" s="1" t="str">
        <f t="shared" ca="1" si="142"/>
        <v/>
      </c>
      <c r="O664" s="1" t="str">
        <f t="shared" ca="1" si="143"/>
        <v/>
      </c>
    </row>
    <row r="665" spans="1:15" x14ac:dyDescent="0.4">
      <c r="A665" s="1">
        <f t="shared" si="146"/>
        <v>22</v>
      </c>
      <c r="B665" s="1">
        <f t="shared" si="147"/>
        <v>1</v>
      </c>
      <c r="E665" s="39" t="str" cm="1">
        <f t="array" aca="1" ref="E665" ca="1">IF(INDIRECT(VLOOKUP(B665,B$14:C$44,2,FALSE)&amp;(9*A665+6))="","",
INDIRECT(VLOOKUP(B665,B$14:C$44,2,FALSE)&amp;(9*A665+6)))</f>
        <v/>
      </c>
      <c r="F665" s="39" t="str">
        <f t="shared" ca="1" si="141"/>
        <v/>
      </c>
      <c r="G665" s="48" t="str" cm="1">
        <f t="array" aca="1" ref="G665" ca="1">IF(F665="","",
IF(INDIRECT(VLOOKUP(B665,B$14:C$44,2,FALSE)&amp;(9*A665+8))="","",
INDIRECT(VLOOKUP(B665,B$14:C$44,2,FALSE)&amp;(9*A665+8))))</f>
        <v/>
      </c>
      <c r="H665" s="48" t="str" cm="1">
        <f t="array" aca="1" ref="H665" ca="1">IF(F665="","",
IF(INDIRECT(VLOOKUP(B665,B$14:C$44,2,FALSE)&amp;(9*A665+9))="","",
INDIRECT(VLOOKUP(B665,B$14:C$44,2,FALSE)&amp;(9*A665+9))))</f>
        <v/>
      </c>
      <c r="I665" s="43" t="str" cm="1">
        <f t="array" aca="1" ref="I665" ca="1">IF(F665="","",
IF(INDIRECT(VLOOKUP(B665,B$14:C$44,2,FALSE)&amp;(9*A665+10))="","",
INDIRECT(VLOOKUP(B665,B$14:C$44,2,FALSE)&amp;(9*A665+10))))</f>
        <v/>
      </c>
      <c r="J665" s="43" t="str" cm="1">
        <f t="array" aca="1" ref="J665" ca="1">IF(F665="","",
IF(INDIRECT(VLOOKUP(B665,B$14:C$44,2,FALSE)&amp;(9*A665+11))="","",
INDIRECT(VLOOKUP(B665,B$14:C$44,2,FALSE)&amp;(9*A665+11))))</f>
        <v/>
      </c>
      <c r="K665" s="46" t="str" cm="1">
        <f t="array" aca="1" ref="K665" ca="1">IF(F665="","",
IF(AND(OR(F665="土",F665="日"),J665="●"),"指定",
IF(INDIRECT(VLOOKUP(B665,B$14:C$44,2,FALSE)&amp;(9*A665+12))="","",
INDIRECT(VLOOKUP(B665,B$14:C$44,2,FALSE)&amp;(9*A665+12)))))</f>
        <v/>
      </c>
      <c r="L665" s="42" t="str">
        <f t="shared" ca="1" si="144"/>
        <v/>
      </c>
      <c r="M665" s="60" t="str">
        <f t="shared" ca="1" si="145"/>
        <v/>
      </c>
      <c r="N665" s="1" t="str">
        <f t="shared" ca="1" si="142"/>
        <v/>
      </c>
      <c r="O665" s="1" t="str">
        <f t="shared" ca="1" si="143"/>
        <v/>
      </c>
    </row>
    <row r="666" spans="1:15" x14ac:dyDescent="0.4">
      <c r="A666" s="1">
        <f t="shared" si="146"/>
        <v>22</v>
      </c>
      <c r="B666" s="1">
        <f t="shared" si="147"/>
        <v>2</v>
      </c>
      <c r="E666" s="39" t="str" cm="1">
        <f t="array" aca="1" ref="E666" ca="1">IF(INDIRECT(VLOOKUP(B666,B$14:C$44,2,FALSE)&amp;(9*A666+6))="","",
INDIRECT(VLOOKUP(B666,B$14:C$44,2,FALSE)&amp;(9*A666+6)))</f>
        <v/>
      </c>
      <c r="F666" s="39" t="str">
        <f t="shared" ca="1" si="141"/>
        <v/>
      </c>
      <c r="G666" s="48" t="str" cm="1">
        <f t="array" aca="1" ref="G666" ca="1">IF(F666="","",
IF(INDIRECT(VLOOKUP(B666,B$14:C$44,2,FALSE)&amp;(9*A666+8))="","",
INDIRECT(VLOOKUP(B666,B$14:C$44,2,FALSE)&amp;(9*A666+8))))</f>
        <v/>
      </c>
      <c r="H666" s="48" t="str" cm="1">
        <f t="array" aca="1" ref="H666" ca="1">IF(F666="","",
IF(INDIRECT(VLOOKUP(B666,B$14:C$44,2,FALSE)&amp;(9*A666+9))="","",
INDIRECT(VLOOKUP(B666,B$14:C$44,2,FALSE)&amp;(9*A666+9))))</f>
        <v/>
      </c>
      <c r="I666" s="43" t="str" cm="1">
        <f t="array" aca="1" ref="I666" ca="1">IF(F666="","",
IF(INDIRECT(VLOOKUP(B666,B$14:C$44,2,FALSE)&amp;(9*A666+10))="","",
INDIRECT(VLOOKUP(B666,B$14:C$44,2,FALSE)&amp;(9*A666+10))))</f>
        <v/>
      </c>
      <c r="J666" s="43" t="str" cm="1">
        <f t="array" aca="1" ref="J666" ca="1">IF(F666="","",
IF(INDIRECT(VLOOKUP(B666,B$14:C$44,2,FALSE)&amp;(9*A666+11))="","",
INDIRECT(VLOOKUP(B666,B$14:C$44,2,FALSE)&amp;(9*A666+11))))</f>
        <v/>
      </c>
      <c r="K666" s="46" t="str" cm="1">
        <f t="array" aca="1" ref="K666" ca="1">IF(F666="","",
IF(AND(OR(F666="土",F666="日"),J666="●"),"指定",
IF(INDIRECT(VLOOKUP(B666,B$14:C$44,2,FALSE)&amp;(9*A666+12))="","",
INDIRECT(VLOOKUP(B666,B$14:C$44,2,FALSE)&amp;(9*A666+12)))))</f>
        <v/>
      </c>
      <c r="L666" s="42" t="str">
        <f t="shared" ca="1" si="144"/>
        <v/>
      </c>
      <c r="M666" s="60" t="str">
        <f t="shared" ca="1" si="145"/>
        <v/>
      </c>
      <c r="N666" s="1" t="str">
        <f t="shared" ca="1" si="142"/>
        <v/>
      </c>
      <c r="O666" s="1" t="str">
        <f t="shared" ca="1" si="143"/>
        <v/>
      </c>
    </row>
    <row r="667" spans="1:15" x14ac:dyDescent="0.4">
      <c r="A667" s="1">
        <f t="shared" si="146"/>
        <v>22</v>
      </c>
      <c r="B667" s="1">
        <f t="shared" si="147"/>
        <v>3</v>
      </c>
      <c r="E667" s="39" t="str" cm="1">
        <f t="array" aca="1" ref="E667" ca="1">IF(INDIRECT(VLOOKUP(B667,B$14:C$44,2,FALSE)&amp;(9*A667+6))="","",
INDIRECT(VLOOKUP(B667,B$14:C$44,2,FALSE)&amp;(9*A667+6)))</f>
        <v/>
      </c>
      <c r="F667" s="39" t="str">
        <f t="shared" ca="1" si="141"/>
        <v/>
      </c>
      <c r="G667" s="48" t="str" cm="1">
        <f t="array" aca="1" ref="G667" ca="1">IF(F667="","",
IF(INDIRECT(VLOOKUP(B667,B$14:C$44,2,FALSE)&amp;(9*A667+8))="","",
INDIRECT(VLOOKUP(B667,B$14:C$44,2,FALSE)&amp;(9*A667+8))))</f>
        <v/>
      </c>
      <c r="H667" s="48" t="str" cm="1">
        <f t="array" aca="1" ref="H667" ca="1">IF(F667="","",
IF(INDIRECT(VLOOKUP(B667,B$14:C$44,2,FALSE)&amp;(9*A667+9))="","",
INDIRECT(VLOOKUP(B667,B$14:C$44,2,FALSE)&amp;(9*A667+9))))</f>
        <v/>
      </c>
      <c r="I667" s="43" t="str" cm="1">
        <f t="array" aca="1" ref="I667" ca="1">IF(F667="","",
IF(INDIRECT(VLOOKUP(B667,B$14:C$44,2,FALSE)&amp;(9*A667+10))="","",
INDIRECT(VLOOKUP(B667,B$14:C$44,2,FALSE)&amp;(9*A667+10))))</f>
        <v/>
      </c>
      <c r="J667" s="43" t="str" cm="1">
        <f t="array" aca="1" ref="J667" ca="1">IF(F667="","",
IF(INDIRECT(VLOOKUP(B667,B$14:C$44,2,FALSE)&amp;(9*A667+11))="","",
INDIRECT(VLOOKUP(B667,B$14:C$44,2,FALSE)&amp;(9*A667+11))))</f>
        <v/>
      </c>
      <c r="K667" s="46" t="str" cm="1">
        <f t="array" aca="1" ref="K667" ca="1">IF(F667="","",
IF(AND(OR(F667="土",F667="日"),J667="●"),"指定",
IF(INDIRECT(VLOOKUP(B667,B$14:C$44,2,FALSE)&amp;(9*A667+12))="","",
INDIRECT(VLOOKUP(B667,B$14:C$44,2,FALSE)&amp;(9*A667+12)))))</f>
        <v/>
      </c>
      <c r="L667" s="42" t="str">
        <f t="shared" ca="1" si="144"/>
        <v/>
      </c>
      <c r="M667" s="60" t="str">
        <f t="shared" ca="1" si="145"/>
        <v/>
      </c>
      <c r="N667" s="1" t="str">
        <f t="shared" ca="1" si="142"/>
        <v/>
      </c>
      <c r="O667" s="1" t="str">
        <f t="shared" ca="1" si="143"/>
        <v/>
      </c>
    </row>
    <row r="668" spans="1:15" x14ac:dyDescent="0.4">
      <c r="A668" s="1">
        <f t="shared" si="146"/>
        <v>22</v>
      </c>
      <c r="B668" s="1">
        <f t="shared" si="147"/>
        <v>4</v>
      </c>
      <c r="E668" s="39" t="str" cm="1">
        <f t="array" aca="1" ref="E668" ca="1">IF(INDIRECT(VLOOKUP(B668,B$14:C$44,2,FALSE)&amp;(9*A668+6))="","",
INDIRECT(VLOOKUP(B668,B$14:C$44,2,FALSE)&amp;(9*A668+6)))</f>
        <v/>
      </c>
      <c r="F668" s="39" t="str">
        <f t="shared" ca="1" si="141"/>
        <v/>
      </c>
      <c r="G668" s="48" t="str" cm="1">
        <f t="array" aca="1" ref="G668" ca="1">IF(F668="","",
IF(INDIRECT(VLOOKUP(B668,B$14:C$44,2,FALSE)&amp;(9*A668+8))="","",
INDIRECT(VLOOKUP(B668,B$14:C$44,2,FALSE)&amp;(9*A668+8))))</f>
        <v/>
      </c>
      <c r="H668" s="48" t="str" cm="1">
        <f t="array" aca="1" ref="H668" ca="1">IF(F668="","",
IF(INDIRECT(VLOOKUP(B668,B$14:C$44,2,FALSE)&amp;(9*A668+9))="","",
INDIRECT(VLOOKUP(B668,B$14:C$44,2,FALSE)&amp;(9*A668+9))))</f>
        <v/>
      </c>
      <c r="I668" s="43" t="str" cm="1">
        <f t="array" aca="1" ref="I668" ca="1">IF(F668="","",
IF(INDIRECT(VLOOKUP(B668,B$14:C$44,2,FALSE)&amp;(9*A668+10))="","",
INDIRECT(VLOOKUP(B668,B$14:C$44,2,FALSE)&amp;(9*A668+10))))</f>
        <v/>
      </c>
      <c r="J668" s="43" t="str" cm="1">
        <f t="array" aca="1" ref="J668" ca="1">IF(F668="","",
IF(INDIRECT(VLOOKUP(B668,B$14:C$44,2,FALSE)&amp;(9*A668+11))="","",
INDIRECT(VLOOKUP(B668,B$14:C$44,2,FALSE)&amp;(9*A668+11))))</f>
        <v/>
      </c>
      <c r="K668" s="46" t="str" cm="1">
        <f t="array" aca="1" ref="K668" ca="1">IF(F668="","",
IF(AND(OR(F668="土",F668="日"),J668="●"),"指定",
IF(INDIRECT(VLOOKUP(B668,B$14:C$44,2,FALSE)&amp;(9*A668+12))="","",
INDIRECT(VLOOKUP(B668,B$14:C$44,2,FALSE)&amp;(9*A668+12)))))</f>
        <v/>
      </c>
      <c r="L668" s="42" t="str">
        <f t="shared" ca="1" si="144"/>
        <v/>
      </c>
      <c r="M668" s="60" t="str">
        <f t="shared" ca="1" si="145"/>
        <v/>
      </c>
      <c r="N668" s="1" t="str">
        <f t="shared" ca="1" si="142"/>
        <v/>
      </c>
      <c r="O668" s="1" t="str">
        <f t="shared" ca="1" si="143"/>
        <v/>
      </c>
    </row>
    <row r="669" spans="1:15" x14ac:dyDescent="0.4">
      <c r="A669" s="1">
        <f t="shared" si="146"/>
        <v>22</v>
      </c>
      <c r="B669" s="1">
        <f t="shared" si="147"/>
        <v>5</v>
      </c>
      <c r="E669" s="39" t="str" cm="1">
        <f t="array" aca="1" ref="E669" ca="1">IF(INDIRECT(VLOOKUP(B669,B$14:C$44,2,FALSE)&amp;(9*A669+6))="","",
INDIRECT(VLOOKUP(B669,B$14:C$44,2,FALSE)&amp;(9*A669+6)))</f>
        <v/>
      </c>
      <c r="F669" s="39" t="str">
        <f t="shared" ca="1" si="141"/>
        <v/>
      </c>
      <c r="G669" s="48" t="str" cm="1">
        <f t="array" aca="1" ref="G669" ca="1">IF(F669="","",
IF(INDIRECT(VLOOKUP(B669,B$14:C$44,2,FALSE)&amp;(9*A669+8))="","",
INDIRECT(VLOOKUP(B669,B$14:C$44,2,FALSE)&amp;(9*A669+8))))</f>
        <v/>
      </c>
      <c r="H669" s="48" t="str" cm="1">
        <f t="array" aca="1" ref="H669" ca="1">IF(F669="","",
IF(INDIRECT(VLOOKUP(B669,B$14:C$44,2,FALSE)&amp;(9*A669+9))="","",
INDIRECT(VLOOKUP(B669,B$14:C$44,2,FALSE)&amp;(9*A669+9))))</f>
        <v/>
      </c>
      <c r="I669" s="43" t="str" cm="1">
        <f t="array" aca="1" ref="I669" ca="1">IF(F669="","",
IF(INDIRECT(VLOOKUP(B669,B$14:C$44,2,FALSE)&amp;(9*A669+10))="","",
INDIRECT(VLOOKUP(B669,B$14:C$44,2,FALSE)&amp;(9*A669+10))))</f>
        <v/>
      </c>
      <c r="J669" s="43" t="str" cm="1">
        <f t="array" aca="1" ref="J669" ca="1">IF(F669="","",
IF(INDIRECT(VLOOKUP(B669,B$14:C$44,2,FALSE)&amp;(9*A669+11))="","",
INDIRECT(VLOOKUP(B669,B$14:C$44,2,FALSE)&amp;(9*A669+11))))</f>
        <v/>
      </c>
      <c r="K669" s="46" t="str" cm="1">
        <f t="array" aca="1" ref="K669" ca="1">IF(F669="","",
IF(AND(OR(F669="土",F669="日"),J669="●"),"指定",
IF(INDIRECT(VLOOKUP(B669,B$14:C$44,2,FALSE)&amp;(9*A669+12))="","",
INDIRECT(VLOOKUP(B669,B$14:C$44,2,FALSE)&amp;(9*A669+12)))))</f>
        <v/>
      </c>
      <c r="L669" s="42" t="str">
        <f t="shared" ca="1" si="144"/>
        <v/>
      </c>
      <c r="M669" s="60" t="str">
        <f t="shared" ca="1" si="145"/>
        <v/>
      </c>
      <c r="N669" s="1" t="str">
        <f t="shared" ca="1" si="142"/>
        <v/>
      </c>
      <c r="O669" s="1" t="str">
        <f t="shared" ca="1" si="143"/>
        <v/>
      </c>
    </row>
    <row r="670" spans="1:15" x14ac:dyDescent="0.4">
      <c r="A670" s="1">
        <f t="shared" si="146"/>
        <v>22</v>
      </c>
      <c r="B670" s="1">
        <f t="shared" si="147"/>
        <v>6</v>
      </c>
      <c r="E670" s="39" t="str" cm="1">
        <f t="array" aca="1" ref="E670" ca="1">IF(INDIRECT(VLOOKUP(B670,B$14:C$44,2,FALSE)&amp;(9*A670+6))="","",
INDIRECT(VLOOKUP(B670,B$14:C$44,2,FALSE)&amp;(9*A670+6)))</f>
        <v/>
      </c>
      <c r="F670" s="39" t="str">
        <f t="shared" ca="1" si="141"/>
        <v/>
      </c>
      <c r="G670" s="48" t="str" cm="1">
        <f t="array" aca="1" ref="G670" ca="1">IF(F670="","",
IF(INDIRECT(VLOOKUP(B670,B$14:C$44,2,FALSE)&amp;(9*A670+8))="","",
INDIRECT(VLOOKUP(B670,B$14:C$44,2,FALSE)&amp;(9*A670+8))))</f>
        <v/>
      </c>
      <c r="H670" s="48" t="str" cm="1">
        <f t="array" aca="1" ref="H670" ca="1">IF(F670="","",
IF(INDIRECT(VLOOKUP(B670,B$14:C$44,2,FALSE)&amp;(9*A670+9))="","",
INDIRECT(VLOOKUP(B670,B$14:C$44,2,FALSE)&amp;(9*A670+9))))</f>
        <v/>
      </c>
      <c r="I670" s="43" t="str" cm="1">
        <f t="array" aca="1" ref="I670" ca="1">IF(F670="","",
IF(INDIRECT(VLOOKUP(B670,B$14:C$44,2,FALSE)&amp;(9*A670+10))="","",
INDIRECT(VLOOKUP(B670,B$14:C$44,2,FALSE)&amp;(9*A670+10))))</f>
        <v/>
      </c>
      <c r="J670" s="43" t="str" cm="1">
        <f t="array" aca="1" ref="J670" ca="1">IF(F670="","",
IF(INDIRECT(VLOOKUP(B670,B$14:C$44,2,FALSE)&amp;(9*A670+11))="","",
INDIRECT(VLOOKUP(B670,B$14:C$44,2,FALSE)&amp;(9*A670+11))))</f>
        <v/>
      </c>
      <c r="K670" s="46" t="str" cm="1">
        <f t="array" aca="1" ref="K670" ca="1">IF(F670="","",
IF(AND(OR(F670="土",F670="日"),J670="●"),"指定",
IF(INDIRECT(VLOOKUP(B670,B$14:C$44,2,FALSE)&amp;(9*A670+12))="","",
INDIRECT(VLOOKUP(B670,B$14:C$44,2,FALSE)&amp;(9*A670+12)))))</f>
        <v/>
      </c>
      <c r="L670" s="42" t="str">
        <f t="shared" ca="1" si="144"/>
        <v/>
      </c>
      <c r="M670" s="60" t="str">
        <f t="shared" ca="1" si="145"/>
        <v/>
      </c>
      <c r="N670" s="1" t="str">
        <f t="shared" ca="1" si="142"/>
        <v/>
      </c>
      <c r="O670" s="1" t="str">
        <f t="shared" ca="1" si="143"/>
        <v/>
      </c>
    </row>
    <row r="671" spans="1:15" x14ac:dyDescent="0.4">
      <c r="A671" s="1">
        <f t="shared" si="146"/>
        <v>22</v>
      </c>
      <c r="B671" s="1">
        <f t="shared" si="147"/>
        <v>7</v>
      </c>
      <c r="E671" s="39" t="str" cm="1">
        <f t="array" aca="1" ref="E671" ca="1">IF(INDIRECT(VLOOKUP(B671,B$14:C$44,2,FALSE)&amp;(9*A671+6))="","",
INDIRECT(VLOOKUP(B671,B$14:C$44,2,FALSE)&amp;(9*A671+6)))</f>
        <v/>
      </c>
      <c r="F671" s="39" t="str">
        <f t="shared" ca="1" si="141"/>
        <v/>
      </c>
      <c r="G671" s="48" t="str" cm="1">
        <f t="array" aca="1" ref="G671" ca="1">IF(F671="","",
IF(INDIRECT(VLOOKUP(B671,B$14:C$44,2,FALSE)&amp;(9*A671+8))="","",
INDIRECT(VLOOKUP(B671,B$14:C$44,2,FALSE)&amp;(9*A671+8))))</f>
        <v/>
      </c>
      <c r="H671" s="48" t="str" cm="1">
        <f t="array" aca="1" ref="H671" ca="1">IF(F671="","",
IF(INDIRECT(VLOOKUP(B671,B$14:C$44,2,FALSE)&amp;(9*A671+9))="","",
INDIRECT(VLOOKUP(B671,B$14:C$44,2,FALSE)&amp;(9*A671+9))))</f>
        <v/>
      </c>
      <c r="I671" s="43" t="str" cm="1">
        <f t="array" aca="1" ref="I671" ca="1">IF(F671="","",
IF(INDIRECT(VLOOKUP(B671,B$14:C$44,2,FALSE)&amp;(9*A671+10))="","",
INDIRECT(VLOOKUP(B671,B$14:C$44,2,FALSE)&amp;(9*A671+10))))</f>
        <v/>
      </c>
      <c r="J671" s="43" t="str" cm="1">
        <f t="array" aca="1" ref="J671" ca="1">IF(F671="","",
IF(INDIRECT(VLOOKUP(B671,B$14:C$44,2,FALSE)&amp;(9*A671+11))="","",
INDIRECT(VLOOKUP(B671,B$14:C$44,2,FALSE)&amp;(9*A671+11))))</f>
        <v/>
      </c>
      <c r="K671" s="46" t="str" cm="1">
        <f t="array" aca="1" ref="K671" ca="1">IF(F671="","",
IF(AND(OR(F671="土",F671="日"),J671="●"),"指定",
IF(INDIRECT(VLOOKUP(B671,B$14:C$44,2,FALSE)&amp;(9*A671+12))="","",
INDIRECT(VLOOKUP(B671,B$14:C$44,2,FALSE)&amp;(9*A671+12)))))</f>
        <v/>
      </c>
      <c r="L671" s="42" t="str">
        <f t="shared" ca="1" si="144"/>
        <v/>
      </c>
      <c r="M671" s="60" t="str">
        <f t="shared" ca="1" si="145"/>
        <v/>
      </c>
      <c r="N671" s="1" t="str">
        <f t="shared" ca="1" si="142"/>
        <v/>
      </c>
      <c r="O671" s="1" t="str">
        <f t="shared" ca="1" si="143"/>
        <v/>
      </c>
    </row>
    <row r="672" spans="1:15" x14ac:dyDescent="0.4">
      <c r="A672" s="1">
        <f t="shared" si="146"/>
        <v>22</v>
      </c>
      <c r="B672" s="1">
        <f t="shared" si="147"/>
        <v>8</v>
      </c>
      <c r="E672" s="39" t="str" cm="1">
        <f t="array" aca="1" ref="E672" ca="1">IF(INDIRECT(VLOOKUP(B672,B$14:C$44,2,FALSE)&amp;(9*A672+6))="","",
INDIRECT(VLOOKUP(B672,B$14:C$44,2,FALSE)&amp;(9*A672+6)))</f>
        <v/>
      </c>
      <c r="F672" s="39" t="str">
        <f t="shared" ca="1" si="141"/>
        <v/>
      </c>
      <c r="G672" s="48" t="str" cm="1">
        <f t="array" aca="1" ref="G672" ca="1">IF(F672="","",
IF(INDIRECT(VLOOKUP(B672,B$14:C$44,2,FALSE)&amp;(9*A672+8))="","",
INDIRECT(VLOOKUP(B672,B$14:C$44,2,FALSE)&amp;(9*A672+8))))</f>
        <v/>
      </c>
      <c r="H672" s="48" t="str" cm="1">
        <f t="array" aca="1" ref="H672" ca="1">IF(F672="","",
IF(INDIRECT(VLOOKUP(B672,B$14:C$44,2,FALSE)&amp;(9*A672+9))="","",
INDIRECT(VLOOKUP(B672,B$14:C$44,2,FALSE)&amp;(9*A672+9))))</f>
        <v/>
      </c>
      <c r="I672" s="43" t="str" cm="1">
        <f t="array" aca="1" ref="I672" ca="1">IF(F672="","",
IF(INDIRECT(VLOOKUP(B672,B$14:C$44,2,FALSE)&amp;(9*A672+10))="","",
INDIRECT(VLOOKUP(B672,B$14:C$44,2,FALSE)&amp;(9*A672+10))))</f>
        <v/>
      </c>
      <c r="J672" s="43" t="str" cm="1">
        <f t="array" aca="1" ref="J672" ca="1">IF(F672="","",
IF(INDIRECT(VLOOKUP(B672,B$14:C$44,2,FALSE)&amp;(9*A672+11))="","",
INDIRECT(VLOOKUP(B672,B$14:C$44,2,FALSE)&amp;(9*A672+11))))</f>
        <v/>
      </c>
      <c r="K672" s="46" t="str" cm="1">
        <f t="array" aca="1" ref="K672" ca="1">IF(F672="","",
IF(AND(OR(F672="土",F672="日"),J672="●"),"指定",
IF(INDIRECT(VLOOKUP(B672,B$14:C$44,2,FALSE)&amp;(9*A672+12))="","",
INDIRECT(VLOOKUP(B672,B$14:C$44,2,FALSE)&amp;(9*A672+12)))))</f>
        <v/>
      </c>
      <c r="L672" s="42" t="str">
        <f t="shared" ca="1" si="144"/>
        <v/>
      </c>
      <c r="M672" s="60" t="str">
        <f t="shared" ca="1" si="145"/>
        <v/>
      </c>
      <c r="N672" s="1" t="str">
        <f t="shared" ca="1" si="142"/>
        <v/>
      </c>
      <c r="O672" s="1" t="str">
        <f t="shared" ca="1" si="143"/>
        <v/>
      </c>
    </row>
    <row r="673" spans="1:15" x14ac:dyDescent="0.4">
      <c r="A673" s="1">
        <f t="shared" si="146"/>
        <v>22</v>
      </c>
      <c r="B673" s="1">
        <f t="shared" si="147"/>
        <v>9</v>
      </c>
      <c r="E673" s="39" t="str" cm="1">
        <f t="array" aca="1" ref="E673" ca="1">IF(INDIRECT(VLOOKUP(B673,B$14:C$44,2,FALSE)&amp;(9*A673+6))="","",
INDIRECT(VLOOKUP(B673,B$14:C$44,2,FALSE)&amp;(9*A673+6)))</f>
        <v/>
      </c>
      <c r="F673" s="39" t="str">
        <f t="shared" ca="1" si="141"/>
        <v/>
      </c>
      <c r="G673" s="48" t="str" cm="1">
        <f t="array" aca="1" ref="G673" ca="1">IF(F673="","",
IF(INDIRECT(VLOOKUP(B673,B$14:C$44,2,FALSE)&amp;(9*A673+8))="","",
INDIRECT(VLOOKUP(B673,B$14:C$44,2,FALSE)&amp;(9*A673+8))))</f>
        <v/>
      </c>
      <c r="H673" s="48" t="str" cm="1">
        <f t="array" aca="1" ref="H673" ca="1">IF(F673="","",
IF(INDIRECT(VLOOKUP(B673,B$14:C$44,2,FALSE)&amp;(9*A673+9))="","",
INDIRECT(VLOOKUP(B673,B$14:C$44,2,FALSE)&amp;(9*A673+9))))</f>
        <v/>
      </c>
      <c r="I673" s="43" t="str" cm="1">
        <f t="array" aca="1" ref="I673" ca="1">IF(F673="","",
IF(INDIRECT(VLOOKUP(B673,B$14:C$44,2,FALSE)&amp;(9*A673+10))="","",
INDIRECT(VLOOKUP(B673,B$14:C$44,2,FALSE)&amp;(9*A673+10))))</f>
        <v/>
      </c>
      <c r="J673" s="43" t="str" cm="1">
        <f t="array" aca="1" ref="J673" ca="1">IF(F673="","",
IF(INDIRECT(VLOOKUP(B673,B$14:C$44,2,FALSE)&amp;(9*A673+11))="","",
INDIRECT(VLOOKUP(B673,B$14:C$44,2,FALSE)&amp;(9*A673+11))))</f>
        <v/>
      </c>
      <c r="K673" s="46" t="str" cm="1">
        <f t="array" aca="1" ref="K673" ca="1">IF(F673="","",
IF(AND(OR(F673="土",F673="日"),J673="●"),"指定",
IF(INDIRECT(VLOOKUP(B673,B$14:C$44,2,FALSE)&amp;(9*A673+12))="","",
INDIRECT(VLOOKUP(B673,B$14:C$44,2,FALSE)&amp;(9*A673+12)))))</f>
        <v/>
      </c>
      <c r="L673" s="42" t="str">
        <f t="shared" ca="1" si="144"/>
        <v/>
      </c>
      <c r="M673" s="60" t="str">
        <f t="shared" ca="1" si="145"/>
        <v/>
      </c>
      <c r="N673" s="1" t="str">
        <f t="shared" ca="1" si="142"/>
        <v/>
      </c>
      <c r="O673" s="1" t="str">
        <f t="shared" ca="1" si="143"/>
        <v/>
      </c>
    </row>
    <row r="674" spans="1:15" x14ac:dyDescent="0.4">
      <c r="A674" s="1">
        <f t="shared" si="146"/>
        <v>22</v>
      </c>
      <c r="B674" s="1">
        <f t="shared" si="147"/>
        <v>10</v>
      </c>
      <c r="E674" s="39" t="str" cm="1">
        <f t="array" aca="1" ref="E674" ca="1">IF(INDIRECT(VLOOKUP(B674,B$14:C$44,2,FALSE)&amp;(9*A674+6))="","",
INDIRECT(VLOOKUP(B674,B$14:C$44,2,FALSE)&amp;(9*A674+6)))</f>
        <v/>
      </c>
      <c r="F674" s="39" t="str">
        <f t="shared" ca="1" si="141"/>
        <v/>
      </c>
      <c r="G674" s="48" t="str" cm="1">
        <f t="array" aca="1" ref="G674" ca="1">IF(F674="","",
IF(INDIRECT(VLOOKUP(B674,B$14:C$44,2,FALSE)&amp;(9*A674+8))="","",
INDIRECT(VLOOKUP(B674,B$14:C$44,2,FALSE)&amp;(9*A674+8))))</f>
        <v/>
      </c>
      <c r="H674" s="48" t="str" cm="1">
        <f t="array" aca="1" ref="H674" ca="1">IF(F674="","",
IF(INDIRECT(VLOOKUP(B674,B$14:C$44,2,FALSE)&amp;(9*A674+9))="","",
INDIRECT(VLOOKUP(B674,B$14:C$44,2,FALSE)&amp;(9*A674+9))))</f>
        <v/>
      </c>
      <c r="I674" s="43" t="str" cm="1">
        <f t="array" aca="1" ref="I674" ca="1">IF(F674="","",
IF(INDIRECT(VLOOKUP(B674,B$14:C$44,2,FALSE)&amp;(9*A674+10))="","",
INDIRECT(VLOOKUP(B674,B$14:C$44,2,FALSE)&amp;(9*A674+10))))</f>
        <v/>
      </c>
      <c r="J674" s="43" t="str" cm="1">
        <f t="array" aca="1" ref="J674" ca="1">IF(F674="","",
IF(INDIRECT(VLOOKUP(B674,B$14:C$44,2,FALSE)&amp;(9*A674+11))="","",
INDIRECT(VLOOKUP(B674,B$14:C$44,2,FALSE)&amp;(9*A674+11))))</f>
        <v/>
      </c>
      <c r="K674" s="46" t="str" cm="1">
        <f t="array" aca="1" ref="K674" ca="1">IF(F674="","",
IF(AND(OR(F674="土",F674="日"),J674="●"),"指定",
IF(INDIRECT(VLOOKUP(B674,B$14:C$44,2,FALSE)&amp;(9*A674+12))="","",
INDIRECT(VLOOKUP(B674,B$14:C$44,2,FALSE)&amp;(9*A674+12)))))</f>
        <v/>
      </c>
      <c r="L674" s="42" t="str">
        <f t="shared" ca="1" si="144"/>
        <v/>
      </c>
      <c r="M674" s="60" t="str">
        <f t="shared" ca="1" si="145"/>
        <v/>
      </c>
      <c r="N674" s="1" t="str">
        <f t="shared" ca="1" si="142"/>
        <v/>
      </c>
      <c r="O674" s="1" t="str">
        <f t="shared" ca="1" si="143"/>
        <v/>
      </c>
    </row>
    <row r="675" spans="1:15" x14ac:dyDescent="0.4">
      <c r="A675" s="1">
        <f t="shared" si="146"/>
        <v>22</v>
      </c>
      <c r="B675" s="1">
        <f t="shared" si="147"/>
        <v>11</v>
      </c>
      <c r="E675" s="39" t="str" cm="1">
        <f t="array" aca="1" ref="E675" ca="1">IF(INDIRECT(VLOOKUP(B675,B$14:C$44,2,FALSE)&amp;(9*A675+6))="","",
INDIRECT(VLOOKUP(B675,B$14:C$44,2,FALSE)&amp;(9*A675+6)))</f>
        <v/>
      </c>
      <c r="F675" s="39" t="str">
        <f t="shared" ca="1" si="141"/>
        <v/>
      </c>
      <c r="G675" s="48" t="str" cm="1">
        <f t="array" aca="1" ref="G675" ca="1">IF(F675="","",
IF(INDIRECT(VLOOKUP(B675,B$14:C$44,2,FALSE)&amp;(9*A675+8))="","",
INDIRECT(VLOOKUP(B675,B$14:C$44,2,FALSE)&amp;(9*A675+8))))</f>
        <v/>
      </c>
      <c r="H675" s="48" t="str" cm="1">
        <f t="array" aca="1" ref="H675" ca="1">IF(F675="","",
IF(INDIRECT(VLOOKUP(B675,B$14:C$44,2,FALSE)&amp;(9*A675+9))="","",
INDIRECT(VLOOKUP(B675,B$14:C$44,2,FALSE)&amp;(9*A675+9))))</f>
        <v/>
      </c>
      <c r="I675" s="43" t="str" cm="1">
        <f t="array" aca="1" ref="I675" ca="1">IF(F675="","",
IF(INDIRECT(VLOOKUP(B675,B$14:C$44,2,FALSE)&amp;(9*A675+10))="","",
INDIRECT(VLOOKUP(B675,B$14:C$44,2,FALSE)&amp;(9*A675+10))))</f>
        <v/>
      </c>
      <c r="J675" s="43" t="str" cm="1">
        <f t="array" aca="1" ref="J675" ca="1">IF(F675="","",
IF(INDIRECT(VLOOKUP(B675,B$14:C$44,2,FALSE)&amp;(9*A675+11))="","",
INDIRECT(VLOOKUP(B675,B$14:C$44,2,FALSE)&amp;(9*A675+11))))</f>
        <v/>
      </c>
      <c r="K675" s="46" t="str" cm="1">
        <f t="array" aca="1" ref="K675" ca="1">IF(F675="","",
IF(AND(OR(F675="土",F675="日"),J675="●"),"指定",
IF(INDIRECT(VLOOKUP(B675,B$14:C$44,2,FALSE)&amp;(9*A675+12))="","",
INDIRECT(VLOOKUP(B675,B$14:C$44,2,FALSE)&amp;(9*A675+12)))))</f>
        <v/>
      </c>
      <c r="L675" s="42" t="str">
        <f t="shared" ca="1" si="144"/>
        <v/>
      </c>
      <c r="M675" s="60" t="str">
        <f t="shared" ca="1" si="145"/>
        <v/>
      </c>
      <c r="N675" s="1" t="str">
        <f t="shared" ca="1" si="142"/>
        <v/>
      </c>
      <c r="O675" s="1" t="str">
        <f t="shared" ca="1" si="143"/>
        <v/>
      </c>
    </row>
    <row r="676" spans="1:15" x14ac:dyDescent="0.4">
      <c r="A676" s="1">
        <f t="shared" si="146"/>
        <v>22</v>
      </c>
      <c r="B676" s="1">
        <f t="shared" si="147"/>
        <v>12</v>
      </c>
      <c r="E676" s="39" t="str" cm="1">
        <f t="array" aca="1" ref="E676" ca="1">IF(INDIRECT(VLOOKUP(B676,B$14:C$44,2,FALSE)&amp;(9*A676+6))="","",
INDIRECT(VLOOKUP(B676,B$14:C$44,2,FALSE)&amp;(9*A676+6)))</f>
        <v/>
      </c>
      <c r="F676" s="39" t="str">
        <f t="shared" ca="1" si="141"/>
        <v/>
      </c>
      <c r="G676" s="48" t="str" cm="1">
        <f t="array" aca="1" ref="G676" ca="1">IF(F676="","",
IF(INDIRECT(VLOOKUP(B676,B$14:C$44,2,FALSE)&amp;(9*A676+8))="","",
INDIRECT(VLOOKUP(B676,B$14:C$44,2,FALSE)&amp;(9*A676+8))))</f>
        <v/>
      </c>
      <c r="H676" s="48" t="str" cm="1">
        <f t="array" aca="1" ref="H676" ca="1">IF(F676="","",
IF(INDIRECT(VLOOKUP(B676,B$14:C$44,2,FALSE)&amp;(9*A676+9))="","",
INDIRECT(VLOOKUP(B676,B$14:C$44,2,FALSE)&amp;(9*A676+9))))</f>
        <v/>
      </c>
      <c r="I676" s="43" t="str" cm="1">
        <f t="array" aca="1" ref="I676" ca="1">IF(F676="","",
IF(INDIRECT(VLOOKUP(B676,B$14:C$44,2,FALSE)&amp;(9*A676+10))="","",
INDIRECT(VLOOKUP(B676,B$14:C$44,2,FALSE)&amp;(9*A676+10))))</f>
        <v/>
      </c>
      <c r="J676" s="43" t="str" cm="1">
        <f t="array" aca="1" ref="J676" ca="1">IF(F676="","",
IF(INDIRECT(VLOOKUP(B676,B$14:C$44,2,FALSE)&amp;(9*A676+11))="","",
INDIRECT(VLOOKUP(B676,B$14:C$44,2,FALSE)&amp;(9*A676+11))))</f>
        <v/>
      </c>
      <c r="K676" s="46" t="str" cm="1">
        <f t="array" aca="1" ref="K676" ca="1">IF(F676="","",
IF(AND(OR(F676="土",F676="日"),J676="●"),"指定",
IF(INDIRECT(VLOOKUP(B676,B$14:C$44,2,FALSE)&amp;(9*A676+12))="","",
INDIRECT(VLOOKUP(B676,B$14:C$44,2,FALSE)&amp;(9*A676+12)))))</f>
        <v/>
      </c>
      <c r="L676" s="42" t="str">
        <f t="shared" ca="1" si="144"/>
        <v/>
      </c>
      <c r="M676" s="60" t="str">
        <f t="shared" ca="1" si="145"/>
        <v/>
      </c>
      <c r="N676" s="1" t="str">
        <f t="shared" ca="1" si="142"/>
        <v/>
      </c>
      <c r="O676" s="1" t="str">
        <f t="shared" ca="1" si="143"/>
        <v/>
      </c>
    </row>
    <row r="677" spans="1:15" x14ac:dyDescent="0.4">
      <c r="A677" s="1">
        <f t="shared" si="146"/>
        <v>22</v>
      </c>
      <c r="B677" s="1">
        <f t="shared" si="147"/>
        <v>13</v>
      </c>
      <c r="E677" s="39" t="str" cm="1">
        <f t="array" aca="1" ref="E677" ca="1">IF(INDIRECT(VLOOKUP(B677,B$14:C$44,2,FALSE)&amp;(9*A677+6))="","",
INDIRECT(VLOOKUP(B677,B$14:C$44,2,FALSE)&amp;(9*A677+6)))</f>
        <v/>
      </c>
      <c r="F677" s="39" t="str">
        <f t="shared" ca="1" si="141"/>
        <v/>
      </c>
      <c r="G677" s="48" t="str" cm="1">
        <f t="array" aca="1" ref="G677" ca="1">IF(F677="","",
IF(INDIRECT(VLOOKUP(B677,B$14:C$44,2,FALSE)&amp;(9*A677+8))="","",
INDIRECT(VLOOKUP(B677,B$14:C$44,2,FALSE)&amp;(9*A677+8))))</f>
        <v/>
      </c>
      <c r="H677" s="48" t="str" cm="1">
        <f t="array" aca="1" ref="H677" ca="1">IF(F677="","",
IF(INDIRECT(VLOOKUP(B677,B$14:C$44,2,FALSE)&amp;(9*A677+9))="","",
INDIRECT(VLOOKUP(B677,B$14:C$44,2,FALSE)&amp;(9*A677+9))))</f>
        <v/>
      </c>
      <c r="I677" s="43" t="str" cm="1">
        <f t="array" aca="1" ref="I677" ca="1">IF(F677="","",
IF(INDIRECT(VLOOKUP(B677,B$14:C$44,2,FALSE)&amp;(9*A677+10))="","",
INDIRECT(VLOOKUP(B677,B$14:C$44,2,FALSE)&amp;(9*A677+10))))</f>
        <v/>
      </c>
      <c r="J677" s="43" t="str" cm="1">
        <f t="array" aca="1" ref="J677" ca="1">IF(F677="","",
IF(INDIRECT(VLOOKUP(B677,B$14:C$44,2,FALSE)&amp;(9*A677+11))="","",
INDIRECT(VLOOKUP(B677,B$14:C$44,2,FALSE)&amp;(9*A677+11))))</f>
        <v/>
      </c>
      <c r="K677" s="46" t="str" cm="1">
        <f t="array" aca="1" ref="K677" ca="1">IF(F677="","",
IF(AND(OR(F677="土",F677="日"),J677="●"),"指定",
IF(INDIRECT(VLOOKUP(B677,B$14:C$44,2,FALSE)&amp;(9*A677+12))="","",
INDIRECT(VLOOKUP(B677,B$14:C$44,2,FALSE)&amp;(9*A677+12)))))</f>
        <v/>
      </c>
      <c r="L677" s="42" t="str">
        <f t="shared" ca="1" si="144"/>
        <v/>
      </c>
      <c r="M677" s="60" t="str">
        <f t="shared" ca="1" si="145"/>
        <v/>
      </c>
      <c r="N677" s="1" t="str">
        <f t="shared" ca="1" si="142"/>
        <v/>
      </c>
      <c r="O677" s="1" t="str">
        <f t="shared" ca="1" si="143"/>
        <v/>
      </c>
    </row>
    <row r="678" spans="1:15" x14ac:dyDescent="0.4">
      <c r="A678" s="1">
        <f t="shared" si="146"/>
        <v>22</v>
      </c>
      <c r="B678" s="1">
        <f t="shared" si="147"/>
        <v>14</v>
      </c>
      <c r="E678" s="39" t="str" cm="1">
        <f t="array" aca="1" ref="E678" ca="1">IF(INDIRECT(VLOOKUP(B678,B$14:C$44,2,FALSE)&amp;(9*A678+6))="","",
INDIRECT(VLOOKUP(B678,B$14:C$44,2,FALSE)&amp;(9*A678+6)))</f>
        <v/>
      </c>
      <c r="F678" s="39" t="str">
        <f t="shared" ca="1" si="141"/>
        <v/>
      </c>
      <c r="G678" s="48" t="str" cm="1">
        <f t="array" aca="1" ref="G678" ca="1">IF(F678="","",
IF(INDIRECT(VLOOKUP(B678,B$14:C$44,2,FALSE)&amp;(9*A678+8))="","",
INDIRECT(VLOOKUP(B678,B$14:C$44,2,FALSE)&amp;(9*A678+8))))</f>
        <v/>
      </c>
      <c r="H678" s="48" t="str" cm="1">
        <f t="array" aca="1" ref="H678" ca="1">IF(F678="","",
IF(INDIRECT(VLOOKUP(B678,B$14:C$44,2,FALSE)&amp;(9*A678+9))="","",
INDIRECT(VLOOKUP(B678,B$14:C$44,2,FALSE)&amp;(9*A678+9))))</f>
        <v/>
      </c>
      <c r="I678" s="43" t="str" cm="1">
        <f t="array" aca="1" ref="I678" ca="1">IF(F678="","",
IF(INDIRECT(VLOOKUP(B678,B$14:C$44,2,FALSE)&amp;(9*A678+10))="","",
INDIRECT(VLOOKUP(B678,B$14:C$44,2,FALSE)&amp;(9*A678+10))))</f>
        <v/>
      </c>
      <c r="J678" s="43" t="str" cm="1">
        <f t="array" aca="1" ref="J678" ca="1">IF(F678="","",
IF(INDIRECT(VLOOKUP(B678,B$14:C$44,2,FALSE)&amp;(9*A678+11))="","",
INDIRECT(VLOOKUP(B678,B$14:C$44,2,FALSE)&amp;(9*A678+11))))</f>
        <v/>
      </c>
      <c r="K678" s="46" t="str" cm="1">
        <f t="array" aca="1" ref="K678" ca="1">IF(F678="","",
IF(AND(OR(F678="土",F678="日"),J678="●"),"指定",
IF(INDIRECT(VLOOKUP(B678,B$14:C$44,2,FALSE)&amp;(9*A678+12))="","",
INDIRECT(VLOOKUP(B678,B$14:C$44,2,FALSE)&amp;(9*A678+12)))))</f>
        <v/>
      </c>
      <c r="L678" s="42" t="str">
        <f t="shared" ca="1" si="144"/>
        <v/>
      </c>
      <c r="M678" s="60" t="str">
        <f t="shared" ca="1" si="145"/>
        <v/>
      </c>
      <c r="N678" s="1" t="str">
        <f t="shared" ca="1" si="142"/>
        <v/>
      </c>
      <c r="O678" s="1" t="str">
        <f t="shared" ca="1" si="143"/>
        <v/>
      </c>
    </row>
    <row r="679" spans="1:15" x14ac:dyDescent="0.4">
      <c r="A679" s="1">
        <f t="shared" si="146"/>
        <v>22</v>
      </c>
      <c r="B679" s="1">
        <f t="shared" si="147"/>
        <v>15</v>
      </c>
      <c r="E679" s="39" t="str" cm="1">
        <f t="array" aca="1" ref="E679" ca="1">IF(INDIRECT(VLOOKUP(B679,B$14:C$44,2,FALSE)&amp;(9*A679+6))="","",
INDIRECT(VLOOKUP(B679,B$14:C$44,2,FALSE)&amp;(9*A679+6)))</f>
        <v/>
      </c>
      <c r="F679" s="39" t="str">
        <f t="shared" ca="1" si="141"/>
        <v/>
      </c>
      <c r="G679" s="48" t="str" cm="1">
        <f t="array" aca="1" ref="G679" ca="1">IF(F679="","",
IF(INDIRECT(VLOOKUP(B679,B$14:C$44,2,FALSE)&amp;(9*A679+8))="","",
INDIRECT(VLOOKUP(B679,B$14:C$44,2,FALSE)&amp;(9*A679+8))))</f>
        <v/>
      </c>
      <c r="H679" s="48" t="str" cm="1">
        <f t="array" aca="1" ref="H679" ca="1">IF(F679="","",
IF(INDIRECT(VLOOKUP(B679,B$14:C$44,2,FALSE)&amp;(9*A679+9))="","",
INDIRECT(VLOOKUP(B679,B$14:C$44,2,FALSE)&amp;(9*A679+9))))</f>
        <v/>
      </c>
      <c r="I679" s="43" t="str" cm="1">
        <f t="array" aca="1" ref="I679" ca="1">IF(F679="","",
IF(INDIRECT(VLOOKUP(B679,B$14:C$44,2,FALSE)&amp;(9*A679+10))="","",
INDIRECT(VLOOKUP(B679,B$14:C$44,2,FALSE)&amp;(9*A679+10))))</f>
        <v/>
      </c>
      <c r="J679" s="43" t="str" cm="1">
        <f t="array" aca="1" ref="J679" ca="1">IF(F679="","",
IF(INDIRECT(VLOOKUP(B679,B$14:C$44,2,FALSE)&amp;(9*A679+11))="","",
INDIRECT(VLOOKUP(B679,B$14:C$44,2,FALSE)&amp;(9*A679+11))))</f>
        <v/>
      </c>
      <c r="K679" s="46" t="str" cm="1">
        <f t="array" aca="1" ref="K679" ca="1">IF(F679="","",
IF(AND(OR(F679="土",F679="日"),J679="●"),"指定",
IF(INDIRECT(VLOOKUP(B679,B$14:C$44,2,FALSE)&amp;(9*A679+12))="","",
INDIRECT(VLOOKUP(B679,B$14:C$44,2,FALSE)&amp;(9*A679+12)))))</f>
        <v/>
      </c>
      <c r="L679" s="42" t="str">
        <f t="shared" ca="1" si="144"/>
        <v/>
      </c>
      <c r="M679" s="60" t="str">
        <f t="shared" ca="1" si="145"/>
        <v/>
      </c>
      <c r="N679" s="1" t="str">
        <f t="shared" ca="1" si="142"/>
        <v/>
      </c>
      <c r="O679" s="1" t="str">
        <f t="shared" ca="1" si="143"/>
        <v/>
      </c>
    </row>
    <row r="680" spans="1:15" x14ac:dyDescent="0.4">
      <c r="A680" s="1">
        <f t="shared" si="146"/>
        <v>22</v>
      </c>
      <c r="B680" s="1">
        <f t="shared" si="147"/>
        <v>16</v>
      </c>
      <c r="E680" s="39" t="str" cm="1">
        <f t="array" aca="1" ref="E680" ca="1">IF(INDIRECT(VLOOKUP(B680,B$14:C$44,2,FALSE)&amp;(9*A680+6))="","",
INDIRECT(VLOOKUP(B680,B$14:C$44,2,FALSE)&amp;(9*A680+6)))</f>
        <v/>
      </c>
      <c r="F680" s="39" t="str">
        <f t="shared" ca="1" si="141"/>
        <v/>
      </c>
      <c r="G680" s="48" t="str" cm="1">
        <f t="array" aca="1" ref="G680" ca="1">IF(F680="","",
IF(INDIRECT(VLOOKUP(B680,B$14:C$44,2,FALSE)&amp;(9*A680+8))="","",
INDIRECT(VLOOKUP(B680,B$14:C$44,2,FALSE)&amp;(9*A680+8))))</f>
        <v/>
      </c>
      <c r="H680" s="48" t="str" cm="1">
        <f t="array" aca="1" ref="H680" ca="1">IF(F680="","",
IF(INDIRECT(VLOOKUP(B680,B$14:C$44,2,FALSE)&amp;(9*A680+9))="","",
INDIRECT(VLOOKUP(B680,B$14:C$44,2,FALSE)&amp;(9*A680+9))))</f>
        <v/>
      </c>
      <c r="I680" s="43" t="str" cm="1">
        <f t="array" aca="1" ref="I680" ca="1">IF(F680="","",
IF(INDIRECT(VLOOKUP(B680,B$14:C$44,2,FALSE)&amp;(9*A680+10))="","",
INDIRECT(VLOOKUP(B680,B$14:C$44,2,FALSE)&amp;(9*A680+10))))</f>
        <v/>
      </c>
      <c r="J680" s="43" t="str" cm="1">
        <f t="array" aca="1" ref="J680" ca="1">IF(F680="","",
IF(INDIRECT(VLOOKUP(B680,B$14:C$44,2,FALSE)&amp;(9*A680+11))="","",
INDIRECT(VLOOKUP(B680,B$14:C$44,2,FALSE)&amp;(9*A680+11))))</f>
        <v/>
      </c>
      <c r="K680" s="46" t="str" cm="1">
        <f t="array" aca="1" ref="K680" ca="1">IF(F680="","",
IF(AND(OR(F680="土",F680="日"),J680="●"),"指定",
IF(INDIRECT(VLOOKUP(B680,B$14:C$44,2,FALSE)&amp;(9*A680+12))="","",
INDIRECT(VLOOKUP(B680,B$14:C$44,2,FALSE)&amp;(9*A680+12)))))</f>
        <v/>
      </c>
      <c r="L680" s="42" t="str">
        <f t="shared" ca="1" si="144"/>
        <v/>
      </c>
      <c r="M680" s="60" t="str">
        <f t="shared" ca="1" si="145"/>
        <v/>
      </c>
      <c r="N680" s="1" t="str">
        <f t="shared" ca="1" si="142"/>
        <v/>
      </c>
      <c r="O680" s="1" t="str">
        <f t="shared" ca="1" si="143"/>
        <v/>
      </c>
    </row>
    <row r="681" spans="1:15" x14ac:dyDescent="0.4">
      <c r="A681" s="1">
        <f t="shared" si="146"/>
        <v>22</v>
      </c>
      <c r="B681" s="1">
        <f t="shared" si="147"/>
        <v>17</v>
      </c>
      <c r="E681" s="39" t="str" cm="1">
        <f t="array" aca="1" ref="E681" ca="1">IF(INDIRECT(VLOOKUP(B681,B$14:C$44,2,FALSE)&amp;(9*A681+6))="","",
INDIRECT(VLOOKUP(B681,B$14:C$44,2,FALSE)&amp;(9*A681+6)))</f>
        <v/>
      </c>
      <c r="F681" s="39" t="str">
        <f t="shared" ca="1" si="141"/>
        <v/>
      </c>
      <c r="G681" s="48" t="str" cm="1">
        <f t="array" aca="1" ref="G681" ca="1">IF(F681="","",
IF(INDIRECT(VLOOKUP(B681,B$14:C$44,2,FALSE)&amp;(9*A681+8))="","",
INDIRECT(VLOOKUP(B681,B$14:C$44,2,FALSE)&amp;(9*A681+8))))</f>
        <v/>
      </c>
      <c r="H681" s="48" t="str" cm="1">
        <f t="array" aca="1" ref="H681" ca="1">IF(F681="","",
IF(INDIRECT(VLOOKUP(B681,B$14:C$44,2,FALSE)&amp;(9*A681+9))="","",
INDIRECT(VLOOKUP(B681,B$14:C$44,2,FALSE)&amp;(9*A681+9))))</f>
        <v/>
      </c>
      <c r="I681" s="43" t="str" cm="1">
        <f t="array" aca="1" ref="I681" ca="1">IF(F681="","",
IF(INDIRECT(VLOOKUP(B681,B$14:C$44,2,FALSE)&amp;(9*A681+10))="","",
INDIRECT(VLOOKUP(B681,B$14:C$44,2,FALSE)&amp;(9*A681+10))))</f>
        <v/>
      </c>
      <c r="J681" s="43" t="str" cm="1">
        <f t="array" aca="1" ref="J681" ca="1">IF(F681="","",
IF(INDIRECT(VLOOKUP(B681,B$14:C$44,2,FALSE)&amp;(9*A681+11))="","",
INDIRECT(VLOOKUP(B681,B$14:C$44,2,FALSE)&amp;(9*A681+11))))</f>
        <v/>
      </c>
      <c r="K681" s="46" t="str" cm="1">
        <f t="array" aca="1" ref="K681" ca="1">IF(F681="","",
IF(AND(OR(F681="土",F681="日"),J681="●"),"指定",
IF(INDIRECT(VLOOKUP(B681,B$14:C$44,2,FALSE)&amp;(9*A681+12))="","",
INDIRECT(VLOOKUP(B681,B$14:C$44,2,FALSE)&amp;(9*A681+12)))))</f>
        <v/>
      </c>
      <c r="L681" s="42" t="str">
        <f t="shared" ca="1" si="144"/>
        <v/>
      </c>
      <c r="M681" s="60" t="str">
        <f t="shared" ca="1" si="145"/>
        <v/>
      </c>
      <c r="N681" s="1" t="str">
        <f t="shared" ca="1" si="142"/>
        <v/>
      </c>
      <c r="O681" s="1" t="str">
        <f t="shared" ca="1" si="143"/>
        <v/>
      </c>
    </row>
    <row r="682" spans="1:15" x14ac:dyDescent="0.4">
      <c r="A682" s="1">
        <f t="shared" si="146"/>
        <v>22</v>
      </c>
      <c r="B682" s="1">
        <f t="shared" si="147"/>
        <v>18</v>
      </c>
      <c r="E682" s="39" t="str" cm="1">
        <f t="array" aca="1" ref="E682" ca="1">IF(INDIRECT(VLOOKUP(B682,B$14:C$44,2,FALSE)&amp;(9*A682+6))="","",
INDIRECT(VLOOKUP(B682,B$14:C$44,2,FALSE)&amp;(9*A682+6)))</f>
        <v/>
      </c>
      <c r="F682" s="39" t="str">
        <f t="shared" ca="1" si="141"/>
        <v/>
      </c>
      <c r="G682" s="48" t="str" cm="1">
        <f t="array" aca="1" ref="G682" ca="1">IF(F682="","",
IF(INDIRECT(VLOOKUP(B682,B$14:C$44,2,FALSE)&amp;(9*A682+8))="","",
INDIRECT(VLOOKUP(B682,B$14:C$44,2,FALSE)&amp;(9*A682+8))))</f>
        <v/>
      </c>
      <c r="H682" s="48" t="str" cm="1">
        <f t="array" aca="1" ref="H682" ca="1">IF(F682="","",
IF(INDIRECT(VLOOKUP(B682,B$14:C$44,2,FALSE)&amp;(9*A682+9))="","",
INDIRECT(VLOOKUP(B682,B$14:C$44,2,FALSE)&amp;(9*A682+9))))</f>
        <v/>
      </c>
      <c r="I682" s="43" t="str" cm="1">
        <f t="array" aca="1" ref="I682" ca="1">IF(F682="","",
IF(INDIRECT(VLOOKUP(B682,B$14:C$44,2,FALSE)&amp;(9*A682+10))="","",
INDIRECT(VLOOKUP(B682,B$14:C$44,2,FALSE)&amp;(9*A682+10))))</f>
        <v/>
      </c>
      <c r="J682" s="43" t="str" cm="1">
        <f t="array" aca="1" ref="J682" ca="1">IF(F682="","",
IF(INDIRECT(VLOOKUP(B682,B$14:C$44,2,FALSE)&amp;(9*A682+11))="","",
INDIRECT(VLOOKUP(B682,B$14:C$44,2,FALSE)&amp;(9*A682+11))))</f>
        <v/>
      </c>
      <c r="K682" s="46" t="str" cm="1">
        <f t="array" aca="1" ref="K682" ca="1">IF(F682="","",
IF(AND(OR(F682="土",F682="日"),J682="●"),"指定",
IF(INDIRECT(VLOOKUP(B682,B$14:C$44,2,FALSE)&amp;(9*A682+12))="","",
INDIRECT(VLOOKUP(B682,B$14:C$44,2,FALSE)&amp;(9*A682+12)))))</f>
        <v/>
      </c>
      <c r="L682" s="42" t="str">
        <f t="shared" ca="1" si="144"/>
        <v/>
      </c>
      <c r="M682" s="60" t="str">
        <f t="shared" ca="1" si="145"/>
        <v/>
      </c>
      <c r="N682" s="1" t="str">
        <f t="shared" ca="1" si="142"/>
        <v/>
      </c>
      <c r="O682" s="1" t="str">
        <f t="shared" ca="1" si="143"/>
        <v/>
      </c>
    </row>
    <row r="683" spans="1:15" x14ac:dyDescent="0.4">
      <c r="A683" s="1">
        <f t="shared" si="146"/>
        <v>22</v>
      </c>
      <c r="B683" s="1">
        <f t="shared" si="147"/>
        <v>19</v>
      </c>
      <c r="E683" s="39" t="str" cm="1">
        <f t="array" aca="1" ref="E683" ca="1">IF(INDIRECT(VLOOKUP(B683,B$14:C$44,2,FALSE)&amp;(9*A683+6))="","",
INDIRECT(VLOOKUP(B683,B$14:C$44,2,FALSE)&amp;(9*A683+6)))</f>
        <v/>
      </c>
      <c r="F683" s="39" t="str">
        <f t="shared" ca="1" si="141"/>
        <v/>
      </c>
      <c r="G683" s="48" t="str" cm="1">
        <f t="array" aca="1" ref="G683" ca="1">IF(F683="","",
IF(INDIRECT(VLOOKUP(B683,B$14:C$44,2,FALSE)&amp;(9*A683+8))="","",
INDIRECT(VLOOKUP(B683,B$14:C$44,2,FALSE)&amp;(9*A683+8))))</f>
        <v/>
      </c>
      <c r="H683" s="48" t="str" cm="1">
        <f t="array" aca="1" ref="H683" ca="1">IF(F683="","",
IF(INDIRECT(VLOOKUP(B683,B$14:C$44,2,FALSE)&amp;(9*A683+9))="","",
INDIRECT(VLOOKUP(B683,B$14:C$44,2,FALSE)&amp;(9*A683+9))))</f>
        <v/>
      </c>
      <c r="I683" s="43" t="str" cm="1">
        <f t="array" aca="1" ref="I683" ca="1">IF(F683="","",
IF(INDIRECT(VLOOKUP(B683,B$14:C$44,2,FALSE)&amp;(9*A683+10))="","",
INDIRECT(VLOOKUP(B683,B$14:C$44,2,FALSE)&amp;(9*A683+10))))</f>
        <v/>
      </c>
      <c r="J683" s="43" t="str" cm="1">
        <f t="array" aca="1" ref="J683" ca="1">IF(F683="","",
IF(INDIRECT(VLOOKUP(B683,B$14:C$44,2,FALSE)&amp;(9*A683+11))="","",
INDIRECT(VLOOKUP(B683,B$14:C$44,2,FALSE)&amp;(9*A683+11))))</f>
        <v/>
      </c>
      <c r="K683" s="46" t="str" cm="1">
        <f t="array" aca="1" ref="K683" ca="1">IF(F683="","",
IF(AND(OR(F683="土",F683="日"),J683="●"),"指定",
IF(INDIRECT(VLOOKUP(B683,B$14:C$44,2,FALSE)&amp;(9*A683+12))="","",
INDIRECT(VLOOKUP(B683,B$14:C$44,2,FALSE)&amp;(9*A683+12)))))</f>
        <v/>
      </c>
      <c r="L683" s="42" t="str">
        <f t="shared" ca="1" si="144"/>
        <v/>
      </c>
      <c r="M683" s="60" t="str">
        <f t="shared" ca="1" si="145"/>
        <v/>
      </c>
      <c r="N683" s="1" t="str">
        <f t="shared" ca="1" si="142"/>
        <v/>
      </c>
      <c r="O683" s="1" t="str">
        <f t="shared" ca="1" si="143"/>
        <v/>
      </c>
    </row>
    <row r="684" spans="1:15" x14ac:dyDescent="0.4">
      <c r="A684" s="1">
        <f t="shared" si="146"/>
        <v>22</v>
      </c>
      <c r="B684" s="1">
        <f t="shared" si="147"/>
        <v>20</v>
      </c>
      <c r="E684" s="39" t="str" cm="1">
        <f t="array" aca="1" ref="E684" ca="1">IF(INDIRECT(VLOOKUP(B684,B$14:C$44,2,FALSE)&amp;(9*A684+6))="","",
INDIRECT(VLOOKUP(B684,B$14:C$44,2,FALSE)&amp;(9*A684+6)))</f>
        <v/>
      </c>
      <c r="F684" s="39" t="str">
        <f t="shared" ca="1" si="141"/>
        <v/>
      </c>
      <c r="G684" s="48" t="str" cm="1">
        <f t="array" aca="1" ref="G684" ca="1">IF(F684="","",
IF(INDIRECT(VLOOKUP(B684,B$14:C$44,2,FALSE)&amp;(9*A684+8))="","",
INDIRECT(VLOOKUP(B684,B$14:C$44,2,FALSE)&amp;(9*A684+8))))</f>
        <v/>
      </c>
      <c r="H684" s="48" t="str" cm="1">
        <f t="array" aca="1" ref="H684" ca="1">IF(F684="","",
IF(INDIRECT(VLOOKUP(B684,B$14:C$44,2,FALSE)&amp;(9*A684+9))="","",
INDIRECT(VLOOKUP(B684,B$14:C$44,2,FALSE)&amp;(9*A684+9))))</f>
        <v/>
      </c>
      <c r="I684" s="43" t="str" cm="1">
        <f t="array" aca="1" ref="I684" ca="1">IF(F684="","",
IF(INDIRECT(VLOOKUP(B684,B$14:C$44,2,FALSE)&amp;(9*A684+10))="","",
INDIRECT(VLOOKUP(B684,B$14:C$44,2,FALSE)&amp;(9*A684+10))))</f>
        <v/>
      </c>
      <c r="J684" s="43" t="str" cm="1">
        <f t="array" aca="1" ref="J684" ca="1">IF(F684="","",
IF(INDIRECT(VLOOKUP(B684,B$14:C$44,2,FALSE)&amp;(9*A684+11))="","",
INDIRECT(VLOOKUP(B684,B$14:C$44,2,FALSE)&amp;(9*A684+11))))</f>
        <v/>
      </c>
      <c r="K684" s="46" t="str" cm="1">
        <f t="array" aca="1" ref="K684" ca="1">IF(F684="","",
IF(AND(OR(F684="土",F684="日"),J684="●"),"指定",
IF(INDIRECT(VLOOKUP(B684,B$14:C$44,2,FALSE)&amp;(9*A684+12))="","",
INDIRECT(VLOOKUP(B684,B$14:C$44,2,FALSE)&amp;(9*A684+12)))))</f>
        <v/>
      </c>
      <c r="L684" s="42" t="str">
        <f t="shared" ca="1" si="144"/>
        <v/>
      </c>
      <c r="M684" s="60" t="str">
        <f t="shared" ca="1" si="145"/>
        <v/>
      </c>
      <c r="N684" s="1" t="str">
        <f t="shared" ca="1" si="142"/>
        <v/>
      </c>
      <c r="O684" s="1" t="str">
        <f t="shared" ca="1" si="143"/>
        <v/>
      </c>
    </row>
    <row r="685" spans="1:15" x14ac:dyDescent="0.4">
      <c r="A685" s="1">
        <f t="shared" si="146"/>
        <v>22</v>
      </c>
      <c r="B685" s="1">
        <f t="shared" si="147"/>
        <v>21</v>
      </c>
      <c r="E685" s="39" t="str" cm="1">
        <f t="array" aca="1" ref="E685" ca="1">IF(INDIRECT(VLOOKUP(B685,B$14:C$44,2,FALSE)&amp;(9*A685+6))="","",
INDIRECT(VLOOKUP(B685,B$14:C$44,2,FALSE)&amp;(9*A685+6)))</f>
        <v/>
      </c>
      <c r="F685" s="39" t="str">
        <f t="shared" ca="1" si="141"/>
        <v/>
      </c>
      <c r="G685" s="48" t="str" cm="1">
        <f t="array" aca="1" ref="G685" ca="1">IF(F685="","",
IF(INDIRECT(VLOOKUP(B685,B$14:C$44,2,FALSE)&amp;(9*A685+8))="","",
INDIRECT(VLOOKUP(B685,B$14:C$44,2,FALSE)&amp;(9*A685+8))))</f>
        <v/>
      </c>
      <c r="H685" s="48" t="str" cm="1">
        <f t="array" aca="1" ref="H685" ca="1">IF(F685="","",
IF(INDIRECT(VLOOKUP(B685,B$14:C$44,2,FALSE)&amp;(9*A685+9))="","",
INDIRECT(VLOOKUP(B685,B$14:C$44,2,FALSE)&amp;(9*A685+9))))</f>
        <v/>
      </c>
      <c r="I685" s="43" t="str" cm="1">
        <f t="array" aca="1" ref="I685" ca="1">IF(F685="","",
IF(INDIRECT(VLOOKUP(B685,B$14:C$44,2,FALSE)&amp;(9*A685+10))="","",
INDIRECT(VLOOKUP(B685,B$14:C$44,2,FALSE)&amp;(9*A685+10))))</f>
        <v/>
      </c>
      <c r="J685" s="43" t="str" cm="1">
        <f t="array" aca="1" ref="J685" ca="1">IF(F685="","",
IF(INDIRECT(VLOOKUP(B685,B$14:C$44,2,FALSE)&amp;(9*A685+11))="","",
INDIRECT(VLOOKUP(B685,B$14:C$44,2,FALSE)&amp;(9*A685+11))))</f>
        <v/>
      </c>
      <c r="K685" s="46" t="str" cm="1">
        <f t="array" aca="1" ref="K685" ca="1">IF(F685="","",
IF(AND(OR(F685="土",F685="日"),J685="●"),"指定",
IF(INDIRECT(VLOOKUP(B685,B$14:C$44,2,FALSE)&amp;(9*A685+12))="","",
INDIRECT(VLOOKUP(B685,B$14:C$44,2,FALSE)&amp;(9*A685+12)))))</f>
        <v/>
      </c>
      <c r="L685" s="42" t="str">
        <f t="shared" ca="1" si="144"/>
        <v/>
      </c>
      <c r="M685" s="60" t="str">
        <f t="shared" ca="1" si="145"/>
        <v/>
      </c>
      <c r="N685" s="1" t="str">
        <f t="shared" ca="1" si="142"/>
        <v/>
      </c>
      <c r="O685" s="1" t="str">
        <f t="shared" ca="1" si="143"/>
        <v/>
      </c>
    </row>
    <row r="686" spans="1:15" x14ac:dyDescent="0.4">
      <c r="A686" s="1">
        <f t="shared" si="146"/>
        <v>22</v>
      </c>
      <c r="B686" s="1">
        <f t="shared" si="147"/>
        <v>22</v>
      </c>
      <c r="E686" s="39" t="str" cm="1">
        <f t="array" aca="1" ref="E686" ca="1">IF(INDIRECT(VLOOKUP(B686,B$14:C$44,2,FALSE)&amp;(9*A686+6))="","",
INDIRECT(VLOOKUP(B686,B$14:C$44,2,FALSE)&amp;(9*A686+6)))</f>
        <v/>
      </c>
      <c r="F686" s="39" t="str">
        <f t="shared" ca="1" si="141"/>
        <v/>
      </c>
      <c r="G686" s="48" t="str" cm="1">
        <f t="array" aca="1" ref="G686" ca="1">IF(F686="","",
IF(INDIRECT(VLOOKUP(B686,B$14:C$44,2,FALSE)&amp;(9*A686+8))="","",
INDIRECT(VLOOKUP(B686,B$14:C$44,2,FALSE)&amp;(9*A686+8))))</f>
        <v/>
      </c>
      <c r="H686" s="48" t="str" cm="1">
        <f t="array" aca="1" ref="H686" ca="1">IF(F686="","",
IF(INDIRECT(VLOOKUP(B686,B$14:C$44,2,FALSE)&amp;(9*A686+9))="","",
INDIRECT(VLOOKUP(B686,B$14:C$44,2,FALSE)&amp;(9*A686+9))))</f>
        <v/>
      </c>
      <c r="I686" s="43" t="str" cm="1">
        <f t="array" aca="1" ref="I686" ca="1">IF(F686="","",
IF(INDIRECT(VLOOKUP(B686,B$14:C$44,2,FALSE)&amp;(9*A686+10))="","",
INDIRECT(VLOOKUP(B686,B$14:C$44,2,FALSE)&amp;(9*A686+10))))</f>
        <v/>
      </c>
      <c r="J686" s="43" t="str" cm="1">
        <f t="array" aca="1" ref="J686" ca="1">IF(F686="","",
IF(INDIRECT(VLOOKUP(B686,B$14:C$44,2,FALSE)&amp;(9*A686+11))="","",
INDIRECT(VLOOKUP(B686,B$14:C$44,2,FALSE)&amp;(9*A686+11))))</f>
        <v/>
      </c>
      <c r="K686" s="46" t="str" cm="1">
        <f t="array" aca="1" ref="K686" ca="1">IF(F686="","",
IF(AND(OR(F686="土",F686="日"),J686="●"),"指定",
IF(INDIRECT(VLOOKUP(B686,B$14:C$44,2,FALSE)&amp;(9*A686+12))="","",
INDIRECT(VLOOKUP(B686,B$14:C$44,2,FALSE)&amp;(9*A686+12)))))</f>
        <v/>
      </c>
      <c r="L686" s="42" t="str">
        <f t="shared" ca="1" si="144"/>
        <v/>
      </c>
      <c r="M686" s="60" t="str">
        <f t="shared" ca="1" si="145"/>
        <v/>
      </c>
      <c r="N686" s="1" t="str">
        <f t="shared" ca="1" si="142"/>
        <v/>
      </c>
      <c r="O686" s="1" t="str">
        <f t="shared" ca="1" si="143"/>
        <v/>
      </c>
    </row>
    <row r="687" spans="1:15" x14ac:dyDescent="0.4">
      <c r="A687" s="1">
        <f t="shared" si="146"/>
        <v>22</v>
      </c>
      <c r="B687" s="1">
        <f t="shared" si="147"/>
        <v>23</v>
      </c>
      <c r="E687" s="39" t="str" cm="1">
        <f t="array" aca="1" ref="E687" ca="1">IF(INDIRECT(VLOOKUP(B687,B$14:C$44,2,FALSE)&amp;(9*A687+6))="","",
INDIRECT(VLOOKUP(B687,B$14:C$44,2,FALSE)&amp;(9*A687+6)))</f>
        <v/>
      </c>
      <c r="F687" s="39" t="str">
        <f t="shared" ca="1" si="141"/>
        <v/>
      </c>
      <c r="G687" s="48" t="str" cm="1">
        <f t="array" aca="1" ref="G687" ca="1">IF(F687="","",
IF(INDIRECT(VLOOKUP(B687,B$14:C$44,2,FALSE)&amp;(9*A687+8))="","",
INDIRECT(VLOOKUP(B687,B$14:C$44,2,FALSE)&amp;(9*A687+8))))</f>
        <v/>
      </c>
      <c r="H687" s="48" t="str" cm="1">
        <f t="array" aca="1" ref="H687" ca="1">IF(F687="","",
IF(INDIRECT(VLOOKUP(B687,B$14:C$44,2,FALSE)&amp;(9*A687+9))="","",
INDIRECT(VLOOKUP(B687,B$14:C$44,2,FALSE)&amp;(9*A687+9))))</f>
        <v/>
      </c>
      <c r="I687" s="43" t="str" cm="1">
        <f t="array" aca="1" ref="I687" ca="1">IF(F687="","",
IF(INDIRECT(VLOOKUP(B687,B$14:C$44,2,FALSE)&amp;(9*A687+10))="","",
INDIRECT(VLOOKUP(B687,B$14:C$44,2,FALSE)&amp;(9*A687+10))))</f>
        <v/>
      </c>
      <c r="J687" s="43" t="str" cm="1">
        <f t="array" aca="1" ref="J687" ca="1">IF(F687="","",
IF(INDIRECT(VLOOKUP(B687,B$14:C$44,2,FALSE)&amp;(9*A687+11))="","",
INDIRECT(VLOOKUP(B687,B$14:C$44,2,FALSE)&amp;(9*A687+11))))</f>
        <v/>
      </c>
      <c r="K687" s="46" t="str" cm="1">
        <f t="array" aca="1" ref="K687" ca="1">IF(F687="","",
IF(AND(OR(F687="土",F687="日"),J687="●"),"指定",
IF(INDIRECT(VLOOKUP(B687,B$14:C$44,2,FALSE)&amp;(9*A687+12))="","",
INDIRECT(VLOOKUP(B687,B$14:C$44,2,FALSE)&amp;(9*A687+12)))))</f>
        <v/>
      </c>
      <c r="L687" s="42" t="str">
        <f t="shared" ca="1" si="144"/>
        <v/>
      </c>
      <c r="M687" s="60" t="str">
        <f t="shared" ca="1" si="145"/>
        <v/>
      </c>
      <c r="N687" s="1" t="str">
        <f t="shared" ca="1" si="142"/>
        <v/>
      </c>
      <c r="O687" s="1" t="str">
        <f t="shared" ca="1" si="143"/>
        <v/>
      </c>
    </row>
    <row r="688" spans="1:15" x14ac:dyDescent="0.4">
      <c r="A688" s="1">
        <f t="shared" si="146"/>
        <v>22</v>
      </c>
      <c r="B688" s="1">
        <f t="shared" si="147"/>
        <v>24</v>
      </c>
      <c r="E688" s="39" t="str" cm="1">
        <f t="array" aca="1" ref="E688" ca="1">IF(INDIRECT(VLOOKUP(B688,B$14:C$44,2,FALSE)&amp;(9*A688+6))="","",
INDIRECT(VLOOKUP(B688,B$14:C$44,2,FALSE)&amp;(9*A688+6)))</f>
        <v/>
      </c>
      <c r="F688" s="39" t="str">
        <f t="shared" ca="1" si="141"/>
        <v/>
      </c>
      <c r="G688" s="48" t="str" cm="1">
        <f t="array" aca="1" ref="G688" ca="1">IF(F688="","",
IF(INDIRECT(VLOOKUP(B688,B$14:C$44,2,FALSE)&amp;(9*A688+8))="","",
INDIRECT(VLOOKUP(B688,B$14:C$44,2,FALSE)&amp;(9*A688+8))))</f>
        <v/>
      </c>
      <c r="H688" s="48" t="str" cm="1">
        <f t="array" aca="1" ref="H688" ca="1">IF(F688="","",
IF(INDIRECT(VLOOKUP(B688,B$14:C$44,2,FALSE)&amp;(9*A688+9))="","",
INDIRECT(VLOOKUP(B688,B$14:C$44,2,FALSE)&amp;(9*A688+9))))</f>
        <v/>
      </c>
      <c r="I688" s="43" t="str" cm="1">
        <f t="array" aca="1" ref="I688" ca="1">IF(F688="","",
IF(INDIRECT(VLOOKUP(B688,B$14:C$44,2,FALSE)&amp;(9*A688+10))="","",
INDIRECT(VLOOKUP(B688,B$14:C$44,2,FALSE)&amp;(9*A688+10))))</f>
        <v/>
      </c>
      <c r="J688" s="43" t="str" cm="1">
        <f t="array" aca="1" ref="J688" ca="1">IF(F688="","",
IF(INDIRECT(VLOOKUP(B688,B$14:C$44,2,FALSE)&amp;(9*A688+11))="","",
INDIRECT(VLOOKUP(B688,B$14:C$44,2,FALSE)&amp;(9*A688+11))))</f>
        <v/>
      </c>
      <c r="K688" s="46" t="str" cm="1">
        <f t="array" aca="1" ref="K688" ca="1">IF(F688="","",
IF(AND(OR(F688="土",F688="日"),J688="●"),"指定",
IF(INDIRECT(VLOOKUP(B688,B$14:C$44,2,FALSE)&amp;(9*A688+12))="","",
INDIRECT(VLOOKUP(B688,B$14:C$44,2,FALSE)&amp;(9*A688+12)))))</f>
        <v/>
      </c>
      <c r="L688" s="42" t="str">
        <f t="shared" ca="1" si="144"/>
        <v/>
      </c>
      <c r="M688" s="60" t="str">
        <f t="shared" ca="1" si="145"/>
        <v/>
      </c>
      <c r="N688" s="1" t="str">
        <f t="shared" ca="1" si="142"/>
        <v/>
      </c>
      <c r="O688" s="1" t="str">
        <f t="shared" ca="1" si="143"/>
        <v/>
      </c>
    </row>
    <row r="689" spans="1:15" x14ac:dyDescent="0.4">
      <c r="A689" s="1">
        <f t="shared" si="146"/>
        <v>22</v>
      </c>
      <c r="B689" s="1">
        <f t="shared" si="147"/>
        <v>25</v>
      </c>
      <c r="E689" s="39" t="str" cm="1">
        <f t="array" aca="1" ref="E689" ca="1">IF(INDIRECT(VLOOKUP(B689,B$14:C$44,2,FALSE)&amp;(9*A689+6))="","",
INDIRECT(VLOOKUP(B689,B$14:C$44,2,FALSE)&amp;(9*A689+6)))</f>
        <v/>
      </c>
      <c r="F689" s="39" t="str">
        <f t="shared" ca="1" si="141"/>
        <v/>
      </c>
      <c r="G689" s="48" t="str" cm="1">
        <f t="array" aca="1" ref="G689" ca="1">IF(F689="","",
IF(INDIRECT(VLOOKUP(B689,B$14:C$44,2,FALSE)&amp;(9*A689+8))="","",
INDIRECT(VLOOKUP(B689,B$14:C$44,2,FALSE)&amp;(9*A689+8))))</f>
        <v/>
      </c>
      <c r="H689" s="48" t="str" cm="1">
        <f t="array" aca="1" ref="H689" ca="1">IF(F689="","",
IF(INDIRECT(VLOOKUP(B689,B$14:C$44,2,FALSE)&amp;(9*A689+9))="","",
INDIRECT(VLOOKUP(B689,B$14:C$44,2,FALSE)&amp;(9*A689+9))))</f>
        <v/>
      </c>
      <c r="I689" s="43" t="str" cm="1">
        <f t="array" aca="1" ref="I689" ca="1">IF(F689="","",
IF(INDIRECT(VLOOKUP(B689,B$14:C$44,2,FALSE)&amp;(9*A689+10))="","",
INDIRECT(VLOOKUP(B689,B$14:C$44,2,FALSE)&amp;(9*A689+10))))</f>
        <v/>
      </c>
      <c r="J689" s="43" t="str" cm="1">
        <f t="array" aca="1" ref="J689" ca="1">IF(F689="","",
IF(INDIRECT(VLOOKUP(B689,B$14:C$44,2,FALSE)&amp;(9*A689+11))="","",
INDIRECT(VLOOKUP(B689,B$14:C$44,2,FALSE)&amp;(9*A689+11))))</f>
        <v/>
      </c>
      <c r="K689" s="46" t="str" cm="1">
        <f t="array" aca="1" ref="K689" ca="1">IF(F689="","",
IF(AND(OR(F689="土",F689="日"),J689="●"),"指定",
IF(INDIRECT(VLOOKUP(B689,B$14:C$44,2,FALSE)&amp;(9*A689+12))="","",
INDIRECT(VLOOKUP(B689,B$14:C$44,2,FALSE)&amp;(9*A689+12)))))</f>
        <v/>
      </c>
      <c r="L689" s="42" t="str">
        <f t="shared" ca="1" si="144"/>
        <v/>
      </c>
      <c r="M689" s="60" t="str">
        <f t="shared" ca="1" si="145"/>
        <v/>
      </c>
      <c r="N689" s="1" t="str">
        <f t="shared" ca="1" si="142"/>
        <v/>
      </c>
      <c r="O689" s="1" t="str">
        <f t="shared" ca="1" si="143"/>
        <v/>
      </c>
    </row>
    <row r="690" spans="1:15" x14ac:dyDescent="0.4">
      <c r="A690" s="1">
        <f t="shared" si="146"/>
        <v>22</v>
      </c>
      <c r="B690" s="1">
        <f t="shared" si="147"/>
        <v>26</v>
      </c>
      <c r="E690" s="39" t="str" cm="1">
        <f t="array" aca="1" ref="E690" ca="1">IF(INDIRECT(VLOOKUP(B690,B$14:C$44,2,FALSE)&amp;(9*A690+6))="","",
INDIRECT(VLOOKUP(B690,B$14:C$44,2,FALSE)&amp;(9*A690+6)))</f>
        <v/>
      </c>
      <c r="F690" s="39" t="str">
        <f t="shared" ca="1" si="141"/>
        <v/>
      </c>
      <c r="G690" s="48" t="str" cm="1">
        <f t="array" aca="1" ref="G690" ca="1">IF(F690="","",
IF(INDIRECT(VLOOKUP(B690,B$14:C$44,2,FALSE)&amp;(9*A690+8))="","",
INDIRECT(VLOOKUP(B690,B$14:C$44,2,FALSE)&amp;(9*A690+8))))</f>
        <v/>
      </c>
      <c r="H690" s="48" t="str" cm="1">
        <f t="array" aca="1" ref="H690" ca="1">IF(F690="","",
IF(INDIRECT(VLOOKUP(B690,B$14:C$44,2,FALSE)&amp;(9*A690+9))="","",
INDIRECT(VLOOKUP(B690,B$14:C$44,2,FALSE)&amp;(9*A690+9))))</f>
        <v/>
      </c>
      <c r="I690" s="43" t="str" cm="1">
        <f t="array" aca="1" ref="I690" ca="1">IF(F690="","",
IF(INDIRECT(VLOOKUP(B690,B$14:C$44,2,FALSE)&amp;(9*A690+10))="","",
INDIRECT(VLOOKUP(B690,B$14:C$44,2,FALSE)&amp;(9*A690+10))))</f>
        <v/>
      </c>
      <c r="J690" s="43" t="str" cm="1">
        <f t="array" aca="1" ref="J690" ca="1">IF(F690="","",
IF(INDIRECT(VLOOKUP(B690,B$14:C$44,2,FALSE)&amp;(9*A690+11))="","",
INDIRECT(VLOOKUP(B690,B$14:C$44,2,FALSE)&amp;(9*A690+11))))</f>
        <v/>
      </c>
      <c r="K690" s="46" t="str" cm="1">
        <f t="array" aca="1" ref="K690" ca="1">IF(F690="","",
IF(AND(OR(F690="土",F690="日"),J690="●"),"指定",
IF(INDIRECT(VLOOKUP(B690,B$14:C$44,2,FALSE)&amp;(9*A690+12))="","",
INDIRECT(VLOOKUP(B690,B$14:C$44,2,FALSE)&amp;(9*A690+12)))))</f>
        <v/>
      </c>
      <c r="L690" s="42" t="str">
        <f t="shared" ca="1" si="144"/>
        <v/>
      </c>
      <c r="M690" s="60" t="str">
        <f t="shared" ca="1" si="145"/>
        <v/>
      </c>
      <c r="N690" s="1" t="str">
        <f t="shared" ca="1" si="142"/>
        <v/>
      </c>
      <c r="O690" s="1" t="str">
        <f t="shared" ca="1" si="143"/>
        <v/>
      </c>
    </row>
    <row r="691" spans="1:15" x14ac:dyDescent="0.4">
      <c r="A691" s="1">
        <f t="shared" si="146"/>
        <v>22</v>
      </c>
      <c r="B691" s="1">
        <f t="shared" si="147"/>
        <v>27</v>
      </c>
      <c r="E691" s="39" t="str" cm="1">
        <f t="array" aca="1" ref="E691" ca="1">IF(INDIRECT(VLOOKUP(B691,B$14:C$44,2,FALSE)&amp;(9*A691+6))="","",
INDIRECT(VLOOKUP(B691,B$14:C$44,2,FALSE)&amp;(9*A691+6)))</f>
        <v/>
      </c>
      <c r="F691" s="39" t="str">
        <f t="shared" ca="1" si="141"/>
        <v/>
      </c>
      <c r="G691" s="48" t="str" cm="1">
        <f t="array" aca="1" ref="G691" ca="1">IF(F691="","",
IF(INDIRECT(VLOOKUP(B691,B$14:C$44,2,FALSE)&amp;(9*A691+8))="","",
INDIRECT(VLOOKUP(B691,B$14:C$44,2,FALSE)&amp;(9*A691+8))))</f>
        <v/>
      </c>
      <c r="H691" s="48" t="str" cm="1">
        <f t="array" aca="1" ref="H691" ca="1">IF(F691="","",
IF(INDIRECT(VLOOKUP(B691,B$14:C$44,2,FALSE)&amp;(9*A691+9))="","",
INDIRECT(VLOOKUP(B691,B$14:C$44,2,FALSE)&amp;(9*A691+9))))</f>
        <v/>
      </c>
      <c r="I691" s="43" t="str" cm="1">
        <f t="array" aca="1" ref="I691" ca="1">IF(F691="","",
IF(INDIRECT(VLOOKUP(B691,B$14:C$44,2,FALSE)&amp;(9*A691+10))="","",
INDIRECT(VLOOKUP(B691,B$14:C$44,2,FALSE)&amp;(9*A691+10))))</f>
        <v/>
      </c>
      <c r="J691" s="43" t="str" cm="1">
        <f t="array" aca="1" ref="J691" ca="1">IF(F691="","",
IF(INDIRECT(VLOOKUP(B691,B$14:C$44,2,FALSE)&amp;(9*A691+11))="","",
INDIRECT(VLOOKUP(B691,B$14:C$44,2,FALSE)&amp;(9*A691+11))))</f>
        <v/>
      </c>
      <c r="K691" s="46" t="str" cm="1">
        <f t="array" aca="1" ref="K691" ca="1">IF(F691="","",
IF(AND(OR(F691="土",F691="日"),J691="●"),"指定",
IF(INDIRECT(VLOOKUP(B691,B$14:C$44,2,FALSE)&amp;(9*A691+12))="","",
INDIRECT(VLOOKUP(B691,B$14:C$44,2,FALSE)&amp;(9*A691+12)))))</f>
        <v/>
      </c>
      <c r="L691" s="42" t="str">
        <f t="shared" ca="1" si="144"/>
        <v/>
      </c>
      <c r="M691" s="60" t="str">
        <f t="shared" ca="1" si="145"/>
        <v/>
      </c>
      <c r="N691" s="1" t="str">
        <f t="shared" ca="1" si="142"/>
        <v/>
      </c>
      <c r="O691" s="1" t="str">
        <f t="shared" ca="1" si="143"/>
        <v/>
      </c>
    </row>
    <row r="692" spans="1:15" x14ac:dyDescent="0.4">
      <c r="A692" s="1">
        <f t="shared" si="146"/>
        <v>22</v>
      </c>
      <c r="B692" s="1">
        <f t="shared" si="147"/>
        <v>28</v>
      </c>
      <c r="E692" s="39" t="str" cm="1">
        <f t="array" aca="1" ref="E692" ca="1">IF(INDIRECT(VLOOKUP(B692,B$14:C$44,2,FALSE)&amp;(9*A692+6))="","",
INDIRECT(VLOOKUP(B692,B$14:C$44,2,FALSE)&amp;(9*A692+6)))</f>
        <v/>
      </c>
      <c r="F692" s="39" t="str">
        <f t="shared" ca="1" si="141"/>
        <v/>
      </c>
      <c r="G692" s="48" t="str" cm="1">
        <f t="array" aca="1" ref="G692" ca="1">IF(F692="","",
IF(INDIRECT(VLOOKUP(B692,B$14:C$44,2,FALSE)&amp;(9*A692+8))="","",
INDIRECT(VLOOKUP(B692,B$14:C$44,2,FALSE)&amp;(9*A692+8))))</f>
        <v/>
      </c>
      <c r="H692" s="48" t="str" cm="1">
        <f t="array" aca="1" ref="H692" ca="1">IF(F692="","",
IF(INDIRECT(VLOOKUP(B692,B$14:C$44,2,FALSE)&amp;(9*A692+9))="","",
INDIRECT(VLOOKUP(B692,B$14:C$44,2,FALSE)&amp;(9*A692+9))))</f>
        <v/>
      </c>
      <c r="I692" s="43" t="str" cm="1">
        <f t="array" aca="1" ref="I692" ca="1">IF(F692="","",
IF(INDIRECT(VLOOKUP(B692,B$14:C$44,2,FALSE)&amp;(9*A692+10))="","",
INDIRECT(VLOOKUP(B692,B$14:C$44,2,FALSE)&amp;(9*A692+10))))</f>
        <v/>
      </c>
      <c r="J692" s="43" t="str" cm="1">
        <f t="array" aca="1" ref="J692" ca="1">IF(F692="","",
IF(INDIRECT(VLOOKUP(B692,B$14:C$44,2,FALSE)&amp;(9*A692+11))="","",
INDIRECT(VLOOKUP(B692,B$14:C$44,2,FALSE)&amp;(9*A692+11))))</f>
        <v/>
      </c>
      <c r="K692" s="46" t="str" cm="1">
        <f t="array" aca="1" ref="K692" ca="1">IF(F692="","",
IF(AND(OR(F692="土",F692="日"),J692="●"),"指定",
IF(INDIRECT(VLOOKUP(B692,B$14:C$44,2,FALSE)&amp;(9*A692+12))="","",
INDIRECT(VLOOKUP(B692,B$14:C$44,2,FALSE)&amp;(9*A692+12)))))</f>
        <v/>
      </c>
      <c r="L692" s="42" t="str">
        <f t="shared" ca="1" si="144"/>
        <v/>
      </c>
      <c r="M692" s="60" t="str">
        <f t="shared" ca="1" si="145"/>
        <v/>
      </c>
      <c r="N692" s="1" t="str">
        <f t="shared" ca="1" si="142"/>
        <v/>
      </c>
      <c r="O692" s="1" t="str">
        <f t="shared" ca="1" si="143"/>
        <v/>
      </c>
    </row>
    <row r="693" spans="1:15" x14ac:dyDescent="0.4">
      <c r="A693" s="1">
        <f t="shared" si="146"/>
        <v>22</v>
      </c>
      <c r="B693" s="1">
        <f t="shared" si="147"/>
        <v>29</v>
      </c>
      <c r="E693" s="39" t="str" cm="1">
        <f t="array" aca="1" ref="E693" ca="1">IF(INDIRECT(VLOOKUP(B693,B$14:C$44,2,FALSE)&amp;(9*A693+6))="","",
INDIRECT(VLOOKUP(B693,B$14:C$44,2,FALSE)&amp;(9*A693+6)))</f>
        <v/>
      </c>
      <c r="F693" s="39" t="str">
        <f t="shared" ca="1" si="141"/>
        <v/>
      </c>
      <c r="G693" s="48" t="str" cm="1">
        <f t="array" aca="1" ref="G693" ca="1">IF(F693="","",
IF(INDIRECT(VLOOKUP(B693,B$14:C$44,2,FALSE)&amp;(9*A693+8))="","",
INDIRECT(VLOOKUP(B693,B$14:C$44,2,FALSE)&amp;(9*A693+8))))</f>
        <v/>
      </c>
      <c r="H693" s="48" t="str" cm="1">
        <f t="array" aca="1" ref="H693" ca="1">IF(F693="","",
IF(INDIRECT(VLOOKUP(B693,B$14:C$44,2,FALSE)&amp;(9*A693+9))="","",
INDIRECT(VLOOKUP(B693,B$14:C$44,2,FALSE)&amp;(9*A693+9))))</f>
        <v/>
      </c>
      <c r="I693" s="43" t="str" cm="1">
        <f t="array" aca="1" ref="I693" ca="1">IF(F693="","",
IF(INDIRECT(VLOOKUP(B693,B$14:C$44,2,FALSE)&amp;(9*A693+10))="","",
INDIRECT(VLOOKUP(B693,B$14:C$44,2,FALSE)&amp;(9*A693+10))))</f>
        <v/>
      </c>
      <c r="J693" s="43" t="str" cm="1">
        <f t="array" aca="1" ref="J693" ca="1">IF(F693="","",
IF(INDIRECT(VLOOKUP(B693,B$14:C$44,2,FALSE)&amp;(9*A693+11))="","",
INDIRECT(VLOOKUP(B693,B$14:C$44,2,FALSE)&amp;(9*A693+11))))</f>
        <v/>
      </c>
      <c r="K693" s="46" t="str" cm="1">
        <f t="array" aca="1" ref="K693" ca="1">IF(F693="","",
IF(AND(OR(F693="土",F693="日"),J693="●"),"指定",
IF(INDIRECT(VLOOKUP(B693,B$14:C$44,2,FALSE)&amp;(9*A693+12))="","",
INDIRECT(VLOOKUP(B693,B$14:C$44,2,FALSE)&amp;(9*A693+12)))))</f>
        <v/>
      </c>
      <c r="L693" s="42" t="str">
        <f t="shared" ca="1" si="144"/>
        <v/>
      </c>
      <c r="M693" s="60" t="str">
        <f t="shared" ca="1" si="145"/>
        <v/>
      </c>
      <c r="N693" s="1" t="str">
        <f t="shared" ca="1" si="142"/>
        <v/>
      </c>
      <c r="O693" s="1" t="str">
        <f t="shared" ca="1" si="143"/>
        <v/>
      </c>
    </row>
    <row r="694" spans="1:15" x14ac:dyDescent="0.4">
      <c r="A694" s="1">
        <f t="shared" si="146"/>
        <v>22</v>
      </c>
      <c r="B694" s="1">
        <f t="shared" si="147"/>
        <v>30</v>
      </c>
      <c r="E694" s="39" t="str" cm="1">
        <f t="array" aca="1" ref="E694" ca="1">IF(INDIRECT(VLOOKUP(B694,B$14:C$44,2,FALSE)&amp;(9*A694+6))="","",
INDIRECT(VLOOKUP(B694,B$14:C$44,2,FALSE)&amp;(9*A694+6)))</f>
        <v/>
      </c>
      <c r="F694" s="39" t="str">
        <f t="shared" ca="1" si="141"/>
        <v/>
      </c>
      <c r="G694" s="48" t="str" cm="1">
        <f t="array" aca="1" ref="G694" ca="1">IF(F694="","",
IF(INDIRECT(VLOOKUP(B694,B$14:C$44,2,FALSE)&amp;(9*A694+8))="","",
INDIRECT(VLOOKUP(B694,B$14:C$44,2,FALSE)&amp;(9*A694+8))))</f>
        <v/>
      </c>
      <c r="H694" s="48" t="str" cm="1">
        <f t="array" aca="1" ref="H694" ca="1">IF(F694="","",
IF(INDIRECT(VLOOKUP(B694,B$14:C$44,2,FALSE)&amp;(9*A694+9))="","",
INDIRECT(VLOOKUP(B694,B$14:C$44,2,FALSE)&amp;(9*A694+9))))</f>
        <v/>
      </c>
      <c r="I694" s="43" t="str" cm="1">
        <f t="array" aca="1" ref="I694" ca="1">IF(F694="","",
IF(INDIRECT(VLOOKUP(B694,B$14:C$44,2,FALSE)&amp;(9*A694+10))="","",
INDIRECT(VLOOKUP(B694,B$14:C$44,2,FALSE)&amp;(9*A694+10))))</f>
        <v/>
      </c>
      <c r="J694" s="43" t="str" cm="1">
        <f t="array" aca="1" ref="J694" ca="1">IF(F694="","",
IF(INDIRECT(VLOOKUP(B694,B$14:C$44,2,FALSE)&amp;(9*A694+11))="","",
INDIRECT(VLOOKUP(B694,B$14:C$44,2,FALSE)&amp;(9*A694+11))))</f>
        <v/>
      </c>
      <c r="K694" s="46" t="str" cm="1">
        <f t="array" aca="1" ref="K694" ca="1">IF(F694="","",
IF(AND(OR(F694="土",F694="日"),J694="●"),"指定",
IF(INDIRECT(VLOOKUP(B694,B$14:C$44,2,FALSE)&amp;(9*A694+12))="","",
INDIRECT(VLOOKUP(B694,B$14:C$44,2,FALSE)&amp;(9*A694+12)))))</f>
        <v/>
      </c>
      <c r="L694" s="42" t="str">
        <f t="shared" ca="1" si="144"/>
        <v/>
      </c>
      <c r="M694" s="60" t="str">
        <f t="shared" ca="1" si="145"/>
        <v/>
      </c>
      <c r="N694" s="1" t="str">
        <f t="shared" ca="1" si="142"/>
        <v/>
      </c>
      <c r="O694" s="1" t="str">
        <f t="shared" ca="1" si="143"/>
        <v/>
      </c>
    </row>
    <row r="695" spans="1:15" x14ac:dyDescent="0.4">
      <c r="A695" s="1">
        <f t="shared" si="146"/>
        <v>22</v>
      </c>
      <c r="B695" s="1">
        <f t="shared" si="147"/>
        <v>31</v>
      </c>
      <c r="E695" s="39" t="str" cm="1">
        <f t="array" aca="1" ref="E695" ca="1">IF(INDIRECT(VLOOKUP(B695,B$14:C$44,2,FALSE)&amp;(9*A695+6))="","",
INDIRECT(VLOOKUP(B695,B$14:C$44,2,FALSE)&amp;(9*A695+6)))</f>
        <v/>
      </c>
      <c r="F695" s="39" t="str">
        <f t="shared" ca="1" si="141"/>
        <v/>
      </c>
      <c r="G695" s="48" t="str" cm="1">
        <f t="array" aca="1" ref="G695" ca="1">IF(F695="","",
IF(INDIRECT(VLOOKUP(B695,B$14:C$44,2,FALSE)&amp;(9*A695+8))="","",
INDIRECT(VLOOKUP(B695,B$14:C$44,2,FALSE)&amp;(9*A695+8))))</f>
        <v/>
      </c>
      <c r="H695" s="48" t="str" cm="1">
        <f t="array" aca="1" ref="H695" ca="1">IF(F695="","",
IF(INDIRECT(VLOOKUP(B695,B$14:C$44,2,FALSE)&amp;(9*A695+9))="","",
INDIRECT(VLOOKUP(B695,B$14:C$44,2,FALSE)&amp;(9*A695+9))))</f>
        <v/>
      </c>
      <c r="I695" s="43" t="str" cm="1">
        <f t="array" aca="1" ref="I695" ca="1">IF(F695="","",
IF(INDIRECT(VLOOKUP(B695,B$14:C$44,2,FALSE)&amp;(9*A695+10))="","",
INDIRECT(VLOOKUP(B695,B$14:C$44,2,FALSE)&amp;(9*A695+10))))</f>
        <v/>
      </c>
      <c r="J695" s="43" t="str" cm="1">
        <f t="array" aca="1" ref="J695" ca="1">IF(F695="","",
IF(INDIRECT(VLOOKUP(B695,B$14:C$44,2,FALSE)&amp;(9*A695+11))="","",
INDIRECT(VLOOKUP(B695,B$14:C$44,2,FALSE)&amp;(9*A695+11))))</f>
        <v/>
      </c>
      <c r="K695" s="46" t="str" cm="1">
        <f t="array" aca="1" ref="K695" ca="1">IF(F695="","",
IF(AND(OR(F695="土",F695="日"),J695="●"),"指定",
IF(INDIRECT(VLOOKUP(B695,B$14:C$44,2,FALSE)&amp;(9*A695+12))="","",
INDIRECT(VLOOKUP(B695,B$14:C$44,2,FALSE)&amp;(9*A695+12)))))</f>
        <v/>
      </c>
      <c r="L695" s="42" t="str">
        <f t="shared" ca="1" si="144"/>
        <v/>
      </c>
      <c r="M695" s="60" t="str">
        <f t="shared" ca="1" si="145"/>
        <v/>
      </c>
      <c r="N695" s="1" t="str">
        <f t="shared" ca="1" si="142"/>
        <v/>
      </c>
      <c r="O695" s="1" t="str">
        <f t="shared" ca="1" si="143"/>
        <v/>
      </c>
    </row>
    <row r="696" spans="1:15" x14ac:dyDescent="0.4">
      <c r="A696" s="1">
        <f t="shared" si="146"/>
        <v>23</v>
      </c>
      <c r="B696" s="1">
        <f t="shared" si="147"/>
        <v>1</v>
      </c>
      <c r="E696" s="39" t="str" cm="1">
        <f t="array" aca="1" ref="E696" ca="1">IF(INDIRECT(VLOOKUP(B696,B$14:C$44,2,FALSE)&amp;(9*A696+6))="","",
INDIRECT(VLOOKUP(B696,B$14:C$44,2,FALSE)&amp;(9*A696+6)))</f>
        <v/>
      </c>
      <c r="F696" s="39" t="str">
        <f t="shared" ca="1" si="141"/>
        <v/>
      </c>
      <c r="G696" s="48" t="str" cm="1">
        <f t="array" aca="1" ref="G696" ca="1">IF(F696="","",
IF(INDIRECT(VLOOKUP(B696,B$14:C$44,2,FALSE)&amp;(9*A696+8))="","",
INDIRECT(VLOOKUP(B696,B$14:C$44,2,FALSE)&amp;(9*A696+8))))</f>
        <v/>
      </c>
      <c r="H696" s="48" t="str" cm="1">
        <f t="array" aca="1" ref="H696" ca="1">IF(F696="","",
IF(INDIRECT(VLOOKUP(B696,B$14:C$44,2,FALSE)&amp;(9*A696+9))="","",
INDIRECT(VLOOKUP(B696,B$14:C$44,2,FALSE)&amp;(9*A696+9))))</f>
        <v/>
      </c>
      <c r="I696" s="43" t="str" cm="1">
        <f t="array" aca="1" ref="I696" ca="1">IF(F696="","",
IF(INDIRECT(VLOOKUP(B696,B$14:C$44,2,FALSE)&amp;(9*A696+10))="","",
INDIRECT(VLOOKUP(B696,B$14:C$44,2,FALSE)&amp;(9*A696+10))))</f>
        <v/>
      </c>
      <c r="J696" s="43" t="str" cm="1">
        <f t="array" aca="1" ref="J696" ca="1">IF(F696="","",
IF(INDIRECT(VLOOKUP(B696,B$14:C$44,2,FALSE)&amp;(9*A696+11))="","",
INDIRECT(VLOOKUP(B696,B$14:C$44,2,FALSE)&amp;(9*A696+11))))</f>
        <v/>
      </c>
      <c r="K696" s="46" t="str" cm="1">
        <f t="array" aca="1" ref="K696" ca="1">IF(F696="","",
IF(AND(OR(F696="土",F696="日"),J696="●"),"指定",
IF(INDIRECT(VLOOKUP(B696,B$14:C$44,2,FALSE)&amp;(9*A696+12))="","",
INDIRECT(VLOOKUP(B696,B$14:C$44,2,FALSE)&amp;(9*A696+12)))))</f>
        <v/>
      </c>
      <c r="L696" s="42" t="str">
        <f t="shared" ca="1" si="144"/>
        <v/>
      </c>
      <c r="M696" s="60" t="str">
        <f t="shared" ca="1" si="145"/>
        <v/>
      </c>
      <c r="N696" s="1" t="str">
        <f t="shared" ca="1" si="142"/>
        <v/>
      </c>
      <c r="O696" s="1" t="str">
        <f t="shared" ca="1" si="143"/>
        <v/>
      </c>
    </row>
    <row r="697" spans="1:15" x14ac:dyDescent="0.4">
      <c r="A697" s="1">
        <f t="shared" si="146"/>
        <v>23</v>
      </c>
      <c r="B697" s="1">
        <f t="shared" si="147"/>
        <v>2</v>
      </c>
      <c r="E697" s="39" t="str" cm="1">
        <f t="array" aca="1" ref="E697" ca="1">IF(INDIRECT(VLOOKUP(B697,B$14:C$44,2,FALSE)&amp;(9*A697+6))="","",
INDIRECT(VLOOKUP(B697,B$14:C$44,2,FALSE)&amp;(9*A697+6)))</f>
        <v/>
      </c>
      <c r="F697" s="39" t="str">
        <f t="shared" ca="1" si="141"/>
        <v/>
      </c>
      <c r="G697" s="48" t="str" cm="1">
        <f t="array" aca="1" ref="G697" ca="1">IF(F697="","",
IF(INDIRECT(VLOOKUP(B697,B$14:C$44,2,FALSE)&amp;(9*A697+8))="","",
INDIRECT(VLOOKUP(B697,B$14:C$44,2,FALSE)&amp;(9*A697+8))))</f>
        <v/>
      </c>
      <c r="H697" s="48" t="str" cm="1">
        <f t="array" aca="1" ref="H697" ca="1">IF(F697="","",
IF(INDIRECT(VLOOKUP(B697,B$14:C$44,2,FALSE)&amp;(9*A697+9))="","",
INDIRECT(VLOOKUP(B697,B$14:C$44,2,FALSE)&amp;(9*A697+9))))</f>
        <v/>
      </c>
      <c r="I697" s="43" t="str" cm="1">
        <f t="array" aca="1" ref="I697" ca="1">IF(F697="","",
IF(INDIRECT(VLOOKUP(B697,B$14:C$44,2,FALSE)&amp;(9*A697+10))="","",
INDIRECT(VLOOKUP(B697,B$14:C$44,2,FALSE)&amp;(9*A697+10))))</f>
        <v/>
      </c>
      <c r="J697" s="43" t="str" cm="1">
        <f t="array" aca="1" ref="J697" ca="1">IF(F697="","",
IF(INDIRECT(VLOOKUP(B697,B$14:C$44,2,FALSE)&amp;(9*A697+11))="","",
INDIRECT(VLOOKUP(B697,B$14:C$44,2,FALSE)&amp;(9*A697+11))))</f>
        <v/>
      </c>
      <c r="K697" s="46" t="str" cm="1">
        <f t="array" aca="1" ref="K697" ca="1">IF(F697="","",
IF(AND(OR(F697="土",F697="日"),J697="●"),"指定",
IF(INDIRECT(VLOOKUP(B697,B$14:C$44,2,FALSE)&amp;(9*A697+12))="","",
INDIRECT(VLOOKUP(B697,B$14:C$44,2,FALSE)&amp;(9*A697+12)))))</f>
        <v/>
      </c>
      <c r="L697" s="42" t="str">
        <f t="shared" ca="1" si="144"/>
        <v/>
      </c>
      <c r="M697" s="60" t="str">
        <f t="shared" ca="1" si="145"/>
        <v/>
      </c>
      <c r="N697" s="1" t="str">
        <f t="shared" ca="1" si="142"/>
        <v/>
      </c>
      <c r="O697" s="1" t="str">
        <f t="shared" ca="1" si="143"/>
        <v/>
      </c>
    </row>
    <row r="698" spans="1:15" x14ac:dyDescent="0.4">
      <c r="A698" s="1">
        <f t="shared" si="146"/>
        <v>23</v>
      </c>
      <c r="B698" s="1">
        <f t="shared" si="147"/>
        <v>3</v>
      </c>
      <c r="E698" s="39" t="str" cm="1">
        <f t="array" aca="1" ref="E698" ca="1">IF(INDIRECT(VLOOKUP(B698,B$14:C$44,2,FALSE)&amp;(9*A698+6))="","",
INDIRECT(VLOOKUP(B698,B$14:C$44,2,FALSE)&amp;(9*A698+6)))</f>
        <v/>
      </c>
      <c r="F698" s="39" t="str">
        <f t="shared" ca="1" si="141"/>
        <v/>
      </c>
      <c r="G698" s="48" t="str" cm="1">
        <f t="array" aca="1" ref="G698" ca="1">IF(F698="","",
IF(INDIRECT(VLOOKUP(B698,B$14:C$44,2,FALSE)&amp;(9*A698+8))="","",
INDIRECT(VLOOKUP(B698,B$14:C$44,2,FALSE)&amp;(9*A698+8))))</f>
        <v/>
      </c>
      <c r="H698" s="48" t="str" cm="1">
        <f t="array" aca="1" ref="H698" ca="1">IF(F698="","",
IF(INDIRECT(VLOOKUP(B698,B$14:C$44,2,FALSE)&amp;(9*A698+9))="","",
INDIRECT(VLOOKUP(B698,B$14:C$44,2,FALSE)&amp;(9*A698+9))))</f>
        <v/>
      </c>
      <c r="I698" s="43" t="str" cm="1">
        <f t="array" aca="1" ref="I698" ca="1">IF(F698="","",
IF(INDIRECT(VLOOKUP(B698,B$14:C$44,2,FALSE)&amp;(9*A698+10))="","",
INDIRECT(VLOOKUP(B698,B$14:C$44,2,FALSE)&amp;(9*A698+10))))</f>
        <v/>
      </c>
      <c r="J698" s="43" t="str" cm="1">
        <f t="array" aca="1" ref="J698" ca="1">IF(F698="","",
IF(INDIRECT(VLOOKUP(B698,B$14:C$44,2,FALSE)&amp;(9*A698+11))="","",
INDIRECT(VLOOKUP(B698,B$14:C$44,2,FALSE)&amp;(9*A698+11))))</f>
        <v/>
      </c>
      <c r="K698" s="46" t="str" cm="1">
        <f t="array" aca="1" ref="K698" ca="1">IF(F698="","",
IF(AND(OR(F698="土",F698="日"),J698="●"),"指定",
IF(INDIRECT(VLOOKUP(B698,B$14:C$44,2,FALSE)&amp;(9*A698+12))="","",
INDIRECT(VLOOKUP(B698,B$14:C$44,2,FALSE)&amp;(9*A698+12)))))</f>
        <v/>
      </c>
      <c r="L698" s="42" t="str">
        <f t="shared" ca="1" si="144"/>
        <v/>
      </c>
      <c r="M698" s="60" t="str">
        <f t="shared" ca="1" si="145"/>
        <v/>
      </c>
      <c r="N698" s="1" t="str">
        <f t="shared" ca="1" si="142"/>
        <v/>
      </c>
      <c r="O698" s="1" t="str">
        <f t="shared" ca="1" si="143"/>
        <v/>
      </c>
    </row>
    <row r="699" spans="1:15" x14ac:dyDescent="0.4">
      <c r="A699" s="1">
        <f t="shared" si="146"/>
        <v>23</v>
      </c>
      <c r="B699" s="1">
        <f t="shared" si="147"/>
        <v>4</v>
      </c>
      <c r="E699" s="39" t="str" cm="1">
        <f t="array" aca="1" ref="E699" ca="1">IF(INDIRECT(VLOOKUP(B699,B$14:C$44,2,FALSE)&amp;(9*A699+6))="","",
INDIRECT(VLOOKUP(B699,B$14:C$44,2,FALSE)&amp;(9*A699+6)))</f>
        <v/>
      </c>
      <c r="F699" s="39" t="str">
        <f t="shared" ca="1" si="141"/>
        <v/>
      </c>
      <c r="G699" s="48" t="str" cm="1">
        <f t="array" aca="1" ref="G699" ca="1">IF(F699="","",
IF(INDIRECT(VLOOKUP(B699,B$14:C$44,2,FALSE)&amp;(9*A699+8))="","",
INDIRECT(VLOOKUP(B699,B$14:C$44,2,FALSE)&amp;(9*A699+8))))</f>
        <v/>
      </c>
      <c r="H699" s="48" t="str" cm="1">
        <f t="array" aca="1" ref="H699" ca="1">IF(F699="","",
IF(INDIRECT(VLOOKUP(B699,B$14:C$44,2,FALSE)&amp;(9*A699+9))="","",
INDIRECT(VLOOKUP(B699,B$14:C$44,2,FALSE)&amp;(9*A699+9))))</f>
        <v/>
      </c>
      <c r="I699" s="43" t="str" cm="1">
        <f t="array" aca="1" ref="I699" ca="1">IF(F699="","",
IF(INDIRECT(VLOOKUP(B699,B$14:C$44,2,FALSE)&amp;(9*A699+10))="","",
INDIRECT(VLOOKUP(B699,B$14:C$44,2,FALSE)&amp;(9*A699+10))))</f>
        <v/>
      </c>
      <c r="J699" s="43" t="str" cm="1">
        <f t="array" aca="1" ref="J699" ca="1">IF(F699="","",
IF(INDIRECT(VLOOKUP(B699,B$14:C$44,2,FALSE)&amp;(9*A699+11))="","",
INDIRECT(VLOOKUP(B699,B$14:C$44,2,FALSE)&amp;(9*A699+11))))</f>
        <v/>
      </c>
      <c r="K699" s="46" t="str" cm="1">
        <f t="array" aca="1" ref="K699" ca="1">IF(F699="","",
IF(AND(OR(F699="土",F699="日"),J699="●"),"指定",
IF(INDIRECT(VLOOKUP(B699,B$14:C$44,2,FALSE)&amp;(9*A699+12))="","",
INDIRECT(VLOOKUP(B699,B$14:C$44,2,FALSE)&amp;(9*A699+12)))))</f>
        <v/>
      </c>
      <c r="L699" s="42" t="str">
        <f t="shared" ca="1" si="144"/>
        <v/>
      </c>
      <c r="M699" s="60" t="str">
        <f t="shared" ca="1" si="145"/>
        <v/>
      </c>
      <c r="N699" s="1" t="str">
        <f t="shared" ca="1" si="142"/>
        <v/>
      </c>
      <c r="O699" s="1" t="str">
        <f t="shared" ca="1" si="143"/>
        <v/>
      </c>
    </row>
    <row r="700" spans="1:15" x14ac:dyDescent="0.4">
      <c r="A700" s="1">
        <f t="shared" si="146"/>
        <v>23</v>
      </c>
      <c r="B700" s="1">
        <f t="shared" si="147"/>
        <v>5</v>
      </c>
      <c r="E700" s="39" t="str" cm="1">
        <f t="array" aca="1" ref="E700" ca="1">IF(INDIRECT(VLOOKUP(B700,B$14:C$44,2,FALSE)&amp;(9*A700+6))="","",
INDIRECT(VLOOKUP(B700,B$14:C$44,2,FALSE)&amp;(9*A700+6)))</f>
        <v/>
      </c>
      <c r="F700" s="39" t="str">
        <f t="shared" ca="1" si="141"/>
        <v/>
      </c>
      <c r="G700" s="48" t="str" cm="1">
        <f t="array" aca="1" ref="G700" ca="1">IF(F700="","",
IF(INDIRECT(VLOOKUP(B700,B$14:C$44,2,FALSE)&amp;(9*A700+8))="","",
INDIRECT(VLOOKUP(B700,B$14:C$44,2,FALSE)&amp;(9*A700+8))))</f>
        <v/>
      </c>
      <c r="H700" s="48" t="str" cm="1">
        <f t="array" aca="1" ref="H700" ca="1">IF(F700="","",
IF(INDIRECT(VLOOKUP(B700,B$14:C$44,2,FALSE)&amp;(9*A700+9))="","",
INDIRECT(VLOOKUP(B700,B$14:C$44,2,FALSE)&amp;(9*A700+9))))</f>
        <v/>
      </c>
      <c r="I700" s="43" t="str" cm="1">
        <f t="array" aca="1" ref="I700" ca="1">IF(F700="","",
IF(INDIRECT(VLOOKUP(B700,B$14:C$44,2,FALSE)&amp;(9*A700+10))="","",
INDIRECT(VLOOKUP(B700,B$14:C$44,2,FALSE)&amp;(9*A700+10))))</f>
        <v/>
      </c>
      <c r="J700" s="43" t="str" cm="1">
        <f t="array" aca="1" ref="J700" ca="1">IF(F700="","",
IF(INDIRECT(VLOOKUP(B700,B$14:C$44,2,FALSE)&amp;(9*A700+11))="","",
INDIRECT(VLOOKUP(B700,B$14:C$44,2,FALSE)&amp;(9*A700+11))))</f>
        <v/>
      </c>
      <c r="K700" s="46" t="str" cm="1">
        <f t="array" aca="1" ref="K700" ca="1">IF(F700="","",
IF(AND(OR(F700="土",F700="日"),J700="●"),"指定",
IF(INDIRECT(VLOOKUP(B700,B$14:C$44,2,FALSE)&amp;(9*A700+12))="","",
INDIRECT(VLOOKUP(B700,B$14:C$44,2,FALSE)&amp;(9*A700+12)))))</f>
        <v/>
      </c>
      <c r="L700" s="42" t="str">
        <f t="shared" ca="1" si="144"/>
        <v/>
      </c>
      <c r="M700" s="60" t="str">
        <f t="shared" ca="1" si="145"/>
        <v/>
      </c>
      <c r="N700" s="1" t="str">
        <f t="shared" ca="1" si="142"/>
        <v/>
      </c>
      <c r="O700" s="1" t="str">
        <f t="shared" ca="1" si="143"/>
        <v/>
      </c>
    </row>
    <row r="701" spans="1:15" x14ac:dyDescent="0.4">
      <c r="A701" s="1">
        <f t="shared" si="146"/>
        <v>23</v>
      </c>
      <c r="B701" s="1">
        <f t="shared" si="147"/>
        <v>6</v>
      </c>
      <c r="E701" s="39" t="str" cm="1">
        <f t="array" aca="1" ref="E701" ca="1">IF(INDIRECT(VLOOKUP(B701,B$14:C$44,2,FALSE)&amp;(9*A701+6))="","",
INDIRECT(VLOOKUP(B701,B$14:C$44,2,FALSE)&amp;(9*A701+6)))</f>
        <v/>
      </c>
      <c r="F701" s="39" t="str">
        <f t="shared" ca="1" si="141"/>
        <v/>
      </c>
      <c r="G701" s="48" t="str" cm="1">
        <f t="array" aca="1" ref="G701" ca="1">IF(F701="","",
IF(INDIRECT(VLOOKUP(B701,B$14:C$44,2,FALSE)&amp;(9*A701+8))="","",
INDIRECT(VLOOKUP(B701,B$14:C$44,2,FALSE)&amp;(9*A701+8))))</f>
        <v/>
      </c>
      <c r="H701" s="48" t="str" cm="1">
        <f t="array" aca="1" ref="H701" ca="1">IF(F701="","",
IF(INDIRECT(VLOOKUP(B701,B$14:C$44,2,FALSE)&amp;(9*A701+9))="","",
INDIRECT(VLOOKUP(B701,B$14:C$44,2,FALSE)&amp;(9*A701+9))))</f>
        <v/>
      </c>
      <c r="I701" s="43" t="str" cm="1">
        <f t="array" aca="1" ref="I701" ca="1">IF(F701="","",
IF(INDIRECT(VLOOKUP(B701,B$14:C$44,2,FALSE)&amp;(9*A701+10))="","",
INDIRECT(VLOOKUP(B701,B$14:C$44,2,FALSE)&amp;(9*A701+10))))</f>
        <v/>
      </c>
      <c r="J701" s="43" t="str" cm="1">
        <f t="array" aca="1" ref="J701" ca="1">IF(F701="","",
IF(INDIRECT(VLOOKUP(B701,B$14:C$44,2,FALSE)&amp;(9*A701+11))="","",
INDIRECT(VLOOKUP(B701,B$14:C$44,2,FALSE)&amp;(9*A701+11))))</f>
        <v/>
      </c>
      <c r="K701" s="46" t="str" cm="1">
        <f t="array" aca="1" ref="K701" ca="1">IF(F701="","",
IF(AND(OR(F701="土",F701="日"),J701="●"),"指定",
IF(INDIRECT(VLOOKUP(B701,B$14:C$44,2,FALSE)&amp;(9*A701+12))="","",
INDIRECT(VLOOKUP(B701,B$14:C$44,2,FALSE)&amp;(9*A701+12)))))</f>
        <v/>
      </c>
      <c r="L701" s="42" t="str">
        <f t="shared" ca="1" si="144"/>
        <v/>
      </c>
      <c r="M701" s="60" t="str">
        <f t="shared" ca="1" si="145"/>
        <v/>
      </c>
      <c r="N701" s="1" t="str">
        <f t="shared" ca="1" si="142"/>
        <v/>
      </c>
      <c r="O701" s="1" t="str">
        <f t="shared" ca="1" si="143"/>
        <v/>
      </c>
    </row>
    <row r="702" spans="1:15" x14ac:dyDescent="0.4">
      <c r="A702" s="1">
        <f t="shared" si="146"/>
        <v>23</v>
      </c>
      <c r="B702" s="1">
        <f t="shared" si="147"/>
        <v>7</v>
      </c>
      <c r="E702" s="39" t="str" cm="1">
        <f t="array" aca="1" ref="E702" ca="1">IF(INDIRECT(VLOOKUP(B702,B$14:C$44,2,FALSE)&amp;(9*A702+6))="","",
INDIRECT(VLOOKUP(B702,B$14:C$44,2,FALSE)&amp;(9*A702+6)))</f>
        <v/>
      </c>
      <c r="F702" s="39" t="str">
        <f t="shared" ca="1" si="141"/>
        <v/>
      </c>
      <c r="G702" s="48" t="str" cm="1">
        <f t="array" aca="1" ref="G702" ca="1">IF(F702="","",
IF(INDIRECT(VLOOKUP(B702,B$14:C$44,2,FALSE)&amp;(9*A702+8))="","",
INDIRECT(VLOOKUP(B702,B$14:C$44,2,FALSE)&amp;(9*A702+8))))</f>
        <v/>
      </c>
      <c r="H702" s="48" t="str" cm="1">
        <f t="array" aca="1" ref="H702" ca="1">IF(F702="","",
IF(INDIRECT(VLOOKUP(B702,B$14:C$44,2,FALSE)&amp;(9*A702+9))="","",
INDIRECT(VLOOKUP(B702,B$14:C$44,2,FALSE)&amp;(9*A702+9))))</f>
        <v/>
      </c>
      <c r="I702" s="43" t="str" cm="1">
        <f t="array" aca="1" ref="I702" ca="1">IF(F702="","",
IF(INDIRECT(VLOOKUP(B702,B$14:C$44,2,FALSE)&amp;(9*A702+10))="","",
INDIRECT(VLOOKUP(B702,B$14:C$44,2,FALSE)&amp;(9*A702+10))))</f>
        <v/>
      </c>
      <c r="J702" s="43" t="str" cm="1">
        <f t="array" aca="1" ref="J702" ca="1">IF(F702="","",
IF(INDIRECT(VLOOKUP(B702,B$14:C$44,2,FALSE)&amp;(9*A702+11))="","",
INDIRECT(VLOOKUP(B702,B$14:C$44,2,FALSE)&amp;(9*A702+11))))</f>
        <v/>
      </c>
      <c r="K702" s="46" t="str" cm="1">
        <f t="array" aca="1" ref="K702" ca="1">IF(F702="","",
IF(AND(OR(F702="土",F702="日"),J702="●"),"指定",
IF(INDIRECT(VLOOKUP(B702,B$14:C$44,2,FALSE)&amp;(9*A702+12))="","",
INDIRECT(VLOOKUP(B702,B$14:C$44,2,FALSE)&amp;(9*A702+12)))))</f>
        <v/>
      </c>
      <c r="L702" s="42" t="str">
        <f t="shared" ca="1" si="144"/>
        <v/>
      </c>
      <c r="M702" s="60" t="str">
        <f t="shared" ca="1" si="145"/>
        <v/>
      </c>
      <c r="N702" s="1" t="str">
        <f t="shared" ca="1" si="142"/>
        <v/>
      </c>
      <c r="O702" s="1" t="str">
        <f t="shared" ca="1" si="143"/>
        <v/>
      </c>
    </row>
    <row r="703" spans="1:15" x14ac:dyDescent="0.4">
      <c r="A703" s="1">
        <f t="shared" si="146"/>
        <v>23</v>
      </c>
      <c r="B703" s="1">
        <f t="shared" si="147"/>
        <v>8</v>
      </c>
      <c r="E703" s="39" t="str" cm="1">
        <f t="array" aca="1" ref="E703" ca="1">IF(INDIRECT(VLOOKUP(B703,B$14:C$44,2,FALSE)&amp;(9*A703+6))="","",
INDIRECT(VLOOKUP(B703,B$14:C$44,2,FALSE)&amp;(9*A703+6)))</f>
        <v/>
      </c>
      <c r="F703" s="39" t="str">
        <f t="shared" ca="1" si="141"/>
        <v/>
      </c>
      <c r="G703" s="48" t="str" cm="1">
        <f t="array" aca="1" ref="G703" ca="1">IF(F703="","",
IF(INDIRECT(VLOOKUP(B703,B$14:C$44,2,FALSE)&amp;(9*A703+8))="","",
INDIRECT(VLOOKUP(B703,B$14:C$44,2,FALSE)&amp;(9*A703+8))))</f>
        <v/>
      </c>
      <c r="H703" s="48" t="str" cm="1">
        <f t="array" aca="1" ref="H703" ca="1">IF(F703="","",
IF(INDIRECT(VLOOKUP(B703,B$14:C$44,2,FALSE)&amp;(9*A703+9))="","",
INDIRECT(VLOOKUP(B703,B$14:C$44,2,FALSE)&amp;(9*A703+9))))</f>
        <v/>
      </c>
      <c r="I703" s="43" t="str" cm="1">
        <f t="array" aca="1" ref="I703" ca="1">IF(F703="","",
IF(INDIRECT(VLOOKUP(B703,B$14:C$44,2,FALSE)&amp;(9*A703+10))="","",
INDIRECT(VLOOKUP(B703,B$14:C$44,2,FALSE)&amp;(9*A703+10))))</f>
        <v/>
      </c>
      <c r="J703" s="43" t="str" cm="1">
        <f t="array" aca="1" ref="J703" ca="1">IF(F703="","",
IF(INDIRECT(VLOOKUP(B703,B$14:C$44,2,FALSE)&amp;(9*A703+11))="","",
INDIRECT(VLOOKUP(B703,B$14:C$44,2,FALSE)&amp;(9*A703+11))))</f>
        <v/>
      </c>
      <c r="K703" s="46" t="str" cm="1">
        <f t="array" aca="1" ref="K703" ca="1">IF(F703="","",
IF(AND(OR(F703="土",F703="日"),J703="●"),"指定",
IF(INDIRECT(VLOOKUP(B703,B$14:C$44,2,FALSE)&amp;(9*A703+12))="","",
INDIRECT(VLOOKUP(B703,B$14:C$44,2,FALSE)&amp;(9*A703+12)))))</f>
        <v/>
      </c>
      <c r="L703" s="42" t="str">
        <f t="shared" ca="1" si="144"/>
        <v/>
      </c>
      <c r="M703" s="60" t="str">
        <f t="shared" ca="1" si="145"/>
        <v/>
      </c>
      <c r="N703" s="1" t="str">
        <f t="shared" ca="1" si="142"/>
        <v/>
      </c>
      <c r="O703" s="1" t="str">
        <f t="shared" ca="1" si="143"/>
        <v/>
      </c>
    </row>
    <row r="704" spans="1:15" x14ac:dyDescent="0.4">
      <c r="A704" s="1">
        <f t="shared" si="146"/>
        <v>23</v>
      </c>
      <c r="B704" s="1">
        <f t="shared" si="147"/>
        <v>9</v>
      </c>
      <c r="E704" s="39" t="str" cm="1">
        <f t="array" aca="1" ref="E704" ca="1">IF(INDIRECT(VLOOKUP(B704,B$14:C$44,2,FALSE)&amp;(9*A704+6))="","",
INDIRECT(VLOOKUP(B704,B$14:C$44,2,FALSE)&amp;(9*A704+6)))</f>
        <v/>
      </c>
      <c r="F704" s="39" t="str">
        <f t="shared" ca="1" si="141"/>
        <v/>
      </c>
      <c r="G704" s="48" t="str" cm="1">
        <f t="array" aca="1" ref="G704" ca="1">IF(F704="","",
IF(INDIRECT(VLOOKUP(B704,B$14:C$44,2,FALSE)&amp;(9*A704+8))="","",
INDIRECT(VLOOKUP(B704,B$14:C$44,2,FALSE)&amp;(9*A704+8))))</f>
        <v/>
      </c>
      <c r="H704" s="48" t="str" cm="1">
        <f t="array" aca="1" ref="H704" ca="1">IF(F704="","",
IF(INDIRECT(VLOOKUP(B704,B$14:C$44,2,FALSE)&amp;(9*A704+9))="","",
INDIRECT(VLOOKUP(B704,B$14:C$44,2,FALSE)&amp;(9*A704+9))))</f>
        <v/>
      </c>
      <c r="I704" s="43" t="str" cm="1">
        <f t="array" aca="1" ref="I704" ca="1">IF(F704="","",
IF(INDIRECT(VLOOKUP(B704,B$14:C$44,2,FALSE)&amp;(9*A704+10))="","",
INDIRECT(VLOOKUP(B704,B$14:C$44,2,FALSE)&amp;(9*A704+10))))</f>
        <v/>
      </c>
      <c r="J704" s="43" t="str" cm="1">
        <f t="array" aca="1" ref="J704" ca="1">IF(F704="","",
IF(INDIRECT(VLOOKUP(B704,B$14:C$44,2,FALSE)&amp;(9*A704+11))="","",
INDIRECT(VLOOKUP(B704,B$14:C$44,2,FALSE)&amp;(9*A704+11))))</f>
        <v/>
      </c>
      <c r="K704" s="46" t="str" cm="1">
        <f t="array" aca="1" ref="K704" ca="1">IF(F704="","",
IF(AND(OR(F704="土",F704="日"),J704="●"),"指定",
IF(INDIRECT(VLOOKUP(B704,B$14:C$44,2,FALSE)&amp;(9*A704+12))="","",
INDIRECT(VLOOKUP(B704,B$14:C$44,2,FALSE)&amp;(9*A704+12)))))</f>
        <v/>
      </c>
      <c r="L704" s="42" t="str">
        <f t="shared" ca="1" si="144"/>
        <v/>
      </c>
      <c r="M704" s="60" t="str">
        <f t="shared" ca="1" si="145"/>
        <v/>
      </c>
      <c r="N704" s="1" t="str">
        <f t="shared" ca="1" si="142"/>
        <v/>
      </c>
      <c r="O704" s="1" t="str">
        <f t="shared" ca="1" si="143"/>
        <v/>
      </c>
    </row>
    <row r="705" spans="1:15" x14ac:dyDescent="0.4">
      <c r="A705" s="1">
        <f t="shared" si="146"/>
        <v>23</v>
      </c>
      <c r="B705" s="1">
        <f t="shared" si="147"/>
        <v>10</v>
      </c>
      <c r="E705" s="39" t="str" cm="1">
        <f t="array" aca="1" ref="E705" ca="1">IF(INDIRECT(VLOOKUP(B705,B$14:C$44,2,FALSE)&amp;(9*A705+6))="","",
INDIRECT(VLOOKUP(B705,B$14:C$44,2,FALSE)&amp;(9*A705+6)))</f>
        <v/>
      </c>
      <c r="F705" s="39" t="str">
        <f t="shared" ca="1" si="141"/>
        <v/>
      </c>
      <c r="G705" s="48" t="str" cm="1">
        <f t="array" aca="1" ref="G705" ca="1">IF(F705="","",
IF(INDIRECT(VLOOKUP(B705,B$14:C$44,2,FALSE)&amp;(9*A705+8))="","",
INDIRECT(VLOOKUP(B705,B$14:C$44,2,FALSE)&amp;(9*A705+8))))</f>
        <v/>
      </c>
      <c r="H705" s="48" t="str" cm="1">
        <f t="array" aca="1" ref="H705" ca="1">IF(F705="","",
IF(INDIRECT(VLOOKUP(B705,B$14:C$44,2,FALSE)&amp;(9*A705+9))="","",
INDIRECT(VLOOKUP(B705,B$14:C$44,2,FALSE)&amp;(9*A705+9))))</f>
        <v/>
      </c>
      <c r="I705" s="43" t="str" cm="1">
        <f t="array" aca="1" ref="I705" ca="1">IF(F705="","",
IF(INDIRECT(VLOOKUP(B705,B$14:C$44,2,FALSE)&amp;(9*A705+10))="","",
INDIRECT(VLOOKUP(B705,B$14:C$44,2,FALSE)&amp;(9*A705+10))))</f>
        <v/>
      </c>
      <c r="J705" s="43" t="str" cm="1">
        <f t="array" aca="1" ref="J705" ca="1">IF(F705="","",
IF(INDIRECT(VLOOKUP(B705,B$14:C$44,2,FALSE)&amp;(9*A705+11))="","",
INDIRECT(VLOOKUP(B705,B$14:C$44,2,FALSE)&amp;(9*A705+11))))</f>
        <v/>
      </c>
      <c r="K705" s="46" t="str" cm="1">
        <f t="array" aca="1" ref="K705" ca="1">IF(F705="","",
IF(AND(OR(F705="土",F705="日"),J705="●"),"指定",
IF(INDIRECT(VLOOKUP(B705,B$14:C$44,2,FALSE)&amp;(9*A705+12))="","",
INDIRECT(VLOOKUP(B705,B$14:C$44,2,FALSE)&amp;(9*A705+12)))))</f>
        <v/>
      </c>
      <c r="L705" s="42" t="str">
        <f t="shared" ca="1" si="144"/>
        <v/>
      </c>
      <c r="M705" s="60" t="str">
        <f t="shared" ca="1" si="145"/>
        <v/>
      </c>
      <c r="N705" s="1" t="str">
        <f t="shared" ca="1" si="142"/>
        <v/>
      </c>
      <c r="O705" s="1" t="str">
        <f t="shared" ca="1" si="143"/>
        <v/>
      </c>
    </row>
    <row r="706" spans="1:15" x14ac:dyDescent="0.4">
      <c r="A706" s="1">
        <f t="shared" si="146"/>
        <v>23</v>
      </c>
      <c r="B706" s="1">
        <f t="shared" si="147"/>
        <v>11</v>
      </c>
      <c r="E706" s="39" t="str" cm="1">
        <f t="array" aca="1" ref="E706" ca="1">IF(INDIRECT(VLOOKUP(B706,B$14:C$44,2,FALSE)&amp;(9*A706+6))="","",
INDIRECT(VLOOKUP(B706,B$14:C$44,2,FALSE)&amp;(9*A706+6)))</f>
        <v/>
      </c>
      <c r="F706" s="39" t="str">
        <f t="shared" ca="1" si="141"/>
        <v/>
      </c>
      <c r="G706" s="48" t="str" cm="1">
        <f t="array" aca="1" ref="G706" ca="1">IF(F706="","",
IF(INDIRECT(VLOOKUP(B706,B$14:C$44,2,FALSE)&amp;(9*A706+8))="","",
INDIRECT(VLOOKUP(B706,B$14:C$44,2,FALSE)&amp;(9*A706+8))))</f>
        <v/>
      </c>
      <c r="H706" s="48" t="str" cm="1">
        <f t="array" aca="1" ref="H706" ca="1">IF(F706="","",
IF(INDIRECT(VLOOKUP(B706,B$14:C$44,2,FALSE)&amp;(9*A706+9))="","",
INDIRECT(VLOOKUP(B706,B$14:C$44,2,FALSE)&amp;(9*A706+9))))</f>
        <v/>
      </c>
      <c r="I706" s="43" t="str" cm="1">
        <f t="array" aca="1" ref="I706" ca="1">IF(F706="","",
IF(INDIRECT(VLOOKUP(B706,B$14:C$44,2,FALSE)&amp;(9*A706+10))="","",
INDIRECT(VLOOKUP(B706,B$14:C$44,2,FALSE)&amp;(9*A706+10))))</f>
        <v/>
      </c>
      <c r="J706" s="43" t="str" cm="1">
        <f t="array" aca="1" ref="J706" ca="1">IF(F706="","",
IF(INDIRECT(VLOOKUP(B706,B$14:C$44,2,FALSE)&amp;(9*A706+11))="","",
INDIRECT(VLOOKUP(B706,B$14:C$44,2,FALSE)&amp;(9*A706+11))))</f>
        <v/>
      </c>
      <c r="K706" s="46" t="str" cm="1">
        <f t="array" aca="1" ref="K706" ca="1">IF(F706="","",
IF(AND(OR(F706="土",F706="日"),J706="●"),"指定",
IF(INDIRECT(VLOOKUP(B706,B$14:C$44,2,FALSE)&amp;(9*A706+12))="","",
INDIRECT(VLOOKUP(B706,B$14:C$44,2,FALSE)&amp;(9*A706+12)))))</f>
        <v/>
      </c>
      <c r="L706" s="42" t="str">
        <f t="shared" ca="1" si="144"/>
        <v/>
      </c>
      <c r="M706" s="60" t="str">
        <f t="shared" ca="1" si="145"/>
        <v/>
      </c>
      <c r="N706" s="1" t="str">
        <f t="shared" ca="1" si="142"/>
        <v/>
      </c>
      <c r="O706" s="1" t="str">
        <f t="shared" ca="1" si="143"/>
        <v/>
      </c>
    </row>
    <row r="707" spans="1:15" x14ac:dyDescent="0.4">
      <c r="A707" s="1">
        <f t="shared" si="146"/>
        <v>23</v>
      </c>
      <c r="B707" s="1">
        <f t="shared" si="147"/>
        <v>12</v>
      </c>
      <c r="E707" s="39" t="str" cm="1">
        <f t="array" aca="1" ref="E707" ca="1">IF(INDIRECT(VLOOKUP(B707,B$14:C$44,2,FALSE)&amp;(9*A707+6))="","",
INDIRECT(VLOOKUP(B707,B$14:C$44,2,FALSE)&amp;(9*A707+6)))</f>
        <v/>
      </c>
      <c r="F707" s="39" t="str">
        <f t="shared" ca="1" si="141"/>
        <v/>
      </c>
      <c r="G707" s="48" t="str" cm="1">
        <f t="array" aca="1" ref="G707" ca="1">IF(F707="","",
IF(INDIRECT(VLOOKUP(B707,B$14:C$44,2,FALSE)&amp;(9*A707+8))="","",
INDIRECT(VLOOKUP(B707,B$14:C$44,2,FALSE)&amp;(9*A707+8))))</f>
        <v/>
      </c>
      <c r="H707" s="48" t="str" cm="1">
        <f t="array" aca="1" ref="H707" ca="1">IF(F707="","",
IF(INDIRECT(VLOOKUP(B707,B$14:C$44,2,FALSE)&amp;(9*A707+9))="","",
INDIRECT(VLOOKUP(B707,B$14:C$44,2,FALSE)&amp;(9*A707+9))))</f>
        <v/>
      </c>
      <c r="I707" s="43" t="str" cm="1">
        <f t="array" aca="1" ref="I707" ca="1">IF(F707="","",
IF(INDIRECT(VLOOKUP(B707,B$14:C$44,2,FALSE)&amp;(9*A707+10))="","",
INDIRECT(VLOOKUP(B707,B$14:C$44,2,FALSE)&amp;(9*A707+10))))</f>
        <v/>
      </c>
      <c r="J707" s="43" t="str" cm="1">
        <f t="array" aca="1" ref="J707" ca="1">IF(F707="","",
IF(INDIRECT(VLOOKUP(B707,B$14:C$44,2,FALSE)&amp;(9*A707+11))="","",
INDIRECT(VLOOKUP(B707,B$14:C$44,2,FALSE)&amp;(9*A707+11))))</f>
        <v/>
      </c>
      <c r="K707" s="46" t="str" cm="1">
        <f t="array" aca="1" ref="K707" ca="1">IF(F707="","",
IF(AND(OR(F707="土",F707="日"),J707="●"),"指定",
IF(INDIRECT(VLOOKUP(B707,B$14:C$44,2,FALSE)&amp;(9*A707+12))="","",
INDIRECT(VLOOKUP(B707,B$14:C$44,2,FALSE)&amp;(9*A707+12)))))</f>
        <v/>
      </c>
      <c r="L707" s="42" t="str">
        <f t="shared" ca="1" si="144"/>
        <v/>
      </c>
      <c r="M707" s="60" t="str">
        <f t="shared" ca="1" si="145"/>
        <v/>
      </c>
      <c r="N707" s="1" t="str">
        <f t="shared" ca="1" si="142"/>
        <v/>
      </c>
      <c r="O707" s="1" t="str">
        <f t="shared" ca="1" si="143"/>
        <v/>
      </c>
    </row>
    <row r="708" spans="1:15" x14ac:dyDescent="0.4">
      <c r="A708" s="1">
        <f t="shared" si="146"/>
        <v>23</v>
      </c>
      <c r="B708" s="1">
        <f t="shared" si="147"/>
        <v>13</v>
      </c>
      <c r="E708" s="39" t="str" cm="1">
        <f t="array" aca="1" ref="E708" ca="1">IF(INDIRECT(VLOOKUP(B708,B$14:C$44,2,FALSE)&amp;(9*A708+6))="","",
INDIRECT(VLOOKUP(B708,B$14:C$44,2,FALSE)&amp;(9*A708+6)))</f>
        <v/>
      </c>
      <c r="F708" s="39" t="str">
        <f t="shared" ca="1" si="141"/>
        <v/>
      </c>
      <c r="G708" s="48" t="str" cm="1">
        <f t="array" aca="1" ref="G708" ca="1">IF(F708="","",
IF(INDIRECT(VLOOKUP(B708,B$14:C$44,2,FALSE)&amp;(9*A708+8))="","",
INDIRECT(VLOOKUP(B708,B$14:C$44,2,FALSE)&amp;(9*A708+8))))</f>
        <v/>
      </c>
      <c r="H708" s="48" t="str" cm="1">
        <f t="array" aca="1" ref="H708" ca="1">IF(F708="","",
IF(INDIRECT(VLOOKUP(B708,B$14:C$44,2,FALSE)&amp;(9*A708+9))="","",
INDIRECT(VLOOKUP(B708,B$14:C$44,2,FALSE)&amp;(9*A708+9))))</f>
        <v/>
      </c>
      <c r="I708" s="43" t="str" cm="1">
        <f t="array" aca="1" ref="I708" ca="1">IF(F708="","",
IF(INDIRECT(VLOOKUP(B708,B$14:C$44,2,FALSE)&amp;(9*A708+10))="","",
INDIRECT(VLOOKUP(B708,B$14:C$44,2,FALSE)&amp;(9*A708+10))))</f>
        <v/>
      </c>
      <c r="J708" s="43" t="str" cm="1">
        <f t="array" aca="1" ref="J708" ca="1">IF(F708="","",
IF(INDIRECT(VLOOKUP(B708,B$14:C$44,2,FALSE)&amp;(9*A708+11))="","",
INDIRECT(VLOOKUP(B708,B$14:C$44,2,FALSE)&amp;(9*A708+11))))</f>
        <v/>
      </c>
      <c r="K708" s="46" t="str" cm="1">
        <f t="array" aca="1" ref="K708" ca="1">IF(F708="","",
IF(AND(OR(F708="土",F708="日"),J708="●"),"指定",
IF(INDIRECT(VLOOKUP(B708,B$14:C$44,2,FALSE)&amp;(9*A708+12))="","",
INDIRECT(VLOOKUP(B708,B$14:C$44,2,FALSE)&amp;(9*A708+12)))))</f>
        <v/>
      </c>
      <c r="L708" s="42" t="str">
        <f t="shared" ca="1" si="144"/>
        <v/>
      </c>
      <c r="M708" s="60" t="str">
        <f t="shared" ca="1" si="145"/>
        <v/>
      </c>
      <c r="N708" s="1" t="str">
        <f t="shared" ca="1" si="142"/>
        <v/>
      </c>
      <c r="O708" s="1" t="str">
        <f t="shared" ca="1" si="143"/>
        <v/>
      </c>
    </row>
    <row r="709" spans="1:15" x14ac:dyDescent="0.4">
      <c r="A709" s="1">
        <f t="shared" si="146"/>
        <v>23</v>
      </c>
      <c r="B709" s="1">
        <f t="shared" si="147"/>
        <v>14</v>
      </c>
      <c r="E709" s="39" t="str" cm="1">
        <f t="array" aca="1" ref="E709" ca="1">IF(INDIRECT(VLOOKUP(B709,B$14:C$44,2,FALSE)&amp;(9*A709+6))="","",
INDIRECT(VLOOKUP(B709,B$14:C$44,2,FALSE)&amp;(9*A709+6)))</f>
        <v/>
      </c>
      <c r="F709" s="39" t="str">
        <f t="shared" ca="1" si="141"/>
        <v/>
      </c>
      <c r="G709" s="48" t="str" cm="1">
        <f t="array" aca="1" ref="G709" ca="1">IF(F709="","",
IF(INDIRECT(VLOOKUP(B709,B$14:C$44,2,FALSE)&amp;(9*A709+8))="","",
INDIRECT(VLOOKUP(B709,B$14:C$44,2,FALSE)&amp;(9*A709+8))))</f>
        <v/>
      </c>
      <c r="H709" s="48" t="str" cm="1">
        <f t="array" aca="1" ref="H709" ca="1">IF(F709="","",
IF(INDIRECT(VLOOKUP(B709,B$14:C$44,2,FALSE)&amp;(9*A709+9))="","",
INDIRECT(VLOOKUP(B709,B$14:C$44,2,FALSE)&amp;(9*A709+9))))</f>
        <v/>
      </c>
      <c r="I709" s="43" t="str" cm="1">
        <f t="array" aca="1" ref="I709" ca="1">IF(F709="","",
IF(INDIRECT(VLOOKUP(B709,B$14:C$44,2,FALSE)&amp;(9*A709+10))="","",
INDIRECT(VLOOKUP(B709,B$14:C$44,2,FALSE)&amp;(9*A709+10))))</f>
        <v/>
      </c>
      <c r="J709" s="43" t="str" cm="1">
        <f t="array" aca="1" ref="J709" ca="1">IF(F709="","",
IF(INDIRECT(VLOOKUP(B709,B$14:C$44,2,FALSE)&amp;(9*A709+11))="","",
INDIRECT(VLOOKUP(B709,B$14:C$44,2,FALSE)&amp;(9*A709+11))))</f>
        <v/>
      </c>
      <c r="K709" s="46" t="str" cm="1">
        <f t="array" aca="1" ref="K709" ca="1">IF(F709="","",
IF(AND(OR(F709="土",F709="日"),J709="●"),"指定",
IF(INDIRECT(VLOOKUP(B709,B$14:C$44,2,FALSE)&amp;(9*A709+12))="","",
INDIRECT(VLOOKUP(B709,B$14:C$44,2,FALSE)&amp;(9*A709+12)))))</f>
        <v/>
      </c>
      <c r="L709" s="42" t="str">
        <f t="shared" ca="1" si="144"/>
        <v/>
      </c>
      <c r="M709" s="60" t="str">
        <f t="shared" ca="1" si="145"/>
        <v/>
      </c>
      <c r="N709" s="1" t="str">
        <f t="shared" ca="1" si="142"/>
        <v/>
      </c>
      <c r="O709" s="1" t="str">
        <f t="shared" ca="1" si="143"/>
        <v/>
      </c>
    </row>
    <row r="710" spans="1:15" x14ac:dyDescent="0.4">
      <c r="A710" s="1">
        <f t="shared" si="146"/>
        <v>23</v>
      </c>
      <c r="B710" s="1">
        <f t="shared" si="147"/>
        <v>15</v>
      </c>
      <c r="E710" s="39" t="str" cm="1">
        <f t="array" aca="1" ref="E710" ca="1">IF(INDIRECT(VLOOKUP(B710,B$14:C$44,2,FALSE)&amp;(9*A710+6))="","",
INDIRECT(VLOOKUP(B710,B$14:C$44,2,FALSE)&amp;(9*A710+6)))</f>
        <v/>
      </c>
      <c r="F710" s="39" t="str">
        <f t="shared" ca="1" si="141"/>
        <v/>
      </c>
      <c r="G710" s="48" t="str" cm="1">
        <f t="array" aca="1" ref="G710" ca="1">IF(F710="","",
IF(INDIRECT(VLOOKUP(B710,B$14:C$44,2,FALSE)&amp;(9*A710+8))="","",
INDIRECT(VLOOKUP(B710,B$14:C$44,2,FALSE)&amp;(9*A710+8))))</f>
        <v/>
      </c>
      <c r="H710" s="48" t="str" cm="1">
        <f t="array" aca="1" ref="H710" ca="1">IF(F710="","",
IF(INDIRECT(VLOOKUP(B710,B$14:C$44,2,FALSE)&amp;(9*A710+9))="","",
INDIRECT(VLOOKUP(B710,B$14:C$44,2,FALSE)&amp;(9*A710+9))))</f>
        <v/>
      </c>
      <c r="I710" s="43" t="str" cm="1">
        <f t="array" aca="1" ref="I710" ca="1">IF(F710="","",
IF(INDIRECT(VLOOKUP(B710,B$14:C$44,2,FALSE)&amp;(9*A710+10))="","",
INDIRECT(VLOOKUP(B710,B$14:C$44,2,FALSE)&amp;(9*A710+10))))</f>
        <v/>
      </c>
      <c r="J710" s="43" t="str" cm="1">
        <f t="array" aca="1" ref="J710" ca="1">IF(F710="","",
IF(INDIRECT(VLOOKUP(B710,B$14:C$44,2,FALSE)&amp;(9*A710+11))="","",
INDIRECT(VLOOKUP(B710,B$14:C$44,2,FALSE)&amp;(9*A710+11))))</f>
        <v/>
      </c>
      <c r="K710" s="46" t="str" cm="1">
        <f t="array" aca="1" ref="K710" ca="1">IF(F710="","",
IF(AND(OR(F710="土",F710="日"),J710="●"),"指定",
IF(INDIRECT(VLOOKUP(B710,B$14:C$44,2,FALSE)&amp;(9*A710+12))="","",
INDIRECT(VLOOKUP(B710,B$14:C$44,2,FALSE)&amp;(9*A710+12)))))</f>
        <v/>
      </c>
      <c r="L710" s="42" t="str">
        <f t="shared" ca="1" si="144"/>
        <v/>
      </c>
      <c r="M710" s="60" t="str">
        <f t="shared" ca="1" si="145"/>
        <v/>
      </c>
      <c r="N710" s="1" t="str">
        <f t="shared" ca="1" si="142"/>
        <v/>
      </c>
      <c r="O710" s="1" t="str">
        <f t="shared" ca="1" si="143"/>
        <v/>
      </c>
    </row>
    <row r="711" spans="1:15" x14ac:dyDescent="0.4">
      <c r="A711" s="1">
        <f t="shared" si="146"/>
        <v>23</v>
      </c>
      <c r="B711" s="1">
        <f t="shared" si="147"/>
        <v>16</v>
      </c>
      <c r="E711" s="39" t="str" cm="1">
        <f t="array" aca="1" ref="E711" ca="1">IF(INDIRECT(VLOOKUP(B711,B$14:C$44,2,FALSE)&amp;(9*A711+6))="","",
INDIRECT(VLOOKUP(B711,B$14:C$44,2,FALSE)&amp;(9*A711+6)))</f>
        <v/>
      </c>
      <c r="F711" s="39" t="str">
        <f t="shared" ca="1" si="141"/>
        <v/>
      </c>
      <c r="G711" s="48" t="str" cm="1">
        <f t="array" aca="1" ref="G711" ca="1">IF(F711="","",
IF(INDIRECT(VLOOKUP(B711,B$14:C$44,2,FALSE)&amp;(9*A711+8))="","",
INDIRECT(VLOOKUP(B711,B$14:C$44,2,FALSE)&amp;(9*A711+8))))</f>
        <v/>
      </c>
      <c r="H711" s="48" t="str" cm="1">
        <f t="array" aca="1" ref="H711" ca="1">IF(F711="","",
IF(INDIRECT(VLOOKUP(B711,B$14:C$44,2,FALSE)&amp;(9*A711+9))="","",
INDIRECT(VLOOKUP(B711,B$14:C$44,2,FALSE)&amp;(9*A711+9))))</f>
        <v/>
      </c>
      <c r="I711" s="43" t="str" cm="1">
        <f t="array" aca="1" ref="I711" ca="1">IF(F711="","",
IF(INDIRECT(VLOOKUP(B711,B$14:C$44,2,FALSE)&amp;(9*A711+10))="","",
INDIRECT(VLOOKUP(B711,B$14:C$44,2,FALSE)&amp;(9*A711+10))))</f>
        <v/>
      </c>
      <c r="J711" s="43" t="str" cm="1">
        <f t="array" aca="1" ref="J711" ca="1">IF(F711="","",
IF(INDIRECT(VLOOKUP(B711,B$14:C$44,2,FALSE)&amp;(9*A711+11))="","",
INDIRECT(VLOOKUP(B711,B$14:C$44,2,FALSE)&amp;(9*A711+11))))</f>
        <v/>
      </c>
      <c r="K711" s="46" t="str" cm="1">
        <f t="array" aca="1" ref="K711" ca="1">IF(F711="","",
IF(AND(OR(F711="土",F711="日"),J711="●"),"指定",
IF(INDIRECT(VLOOKUP(B711,B$14:C$44,2,FALSE)&amp;(9*A711+12))="","",
INDIRECT(VLOOKUP(B711,B$14:C$44,2,FALSE)&amp;(9*A711+12)))))</f>
        <v/>
      </c>
      <c r="L711" s="42" t="str">
        <f t="shared" ca="1" si="144"/>
        <v/>
      </c>
      <c r="M711" s="60" t="str">
        <f t="shared" ca="1" si="145"/>
        <v/>
      </c>
      <c r="N711" s="1" t="str">
        <f t="shared" ca="1" si="142"/>
        <v/>
      </c>
      <c r="O711" s="1" t="str">
        <f t="shared" ca="1" si="143"/>
        <v/>
      </c>
    </row>
    <row r="712" spans="1:15" x14ac:dyDescent="0.4">
      <c r="A712" s="1">
        <f t="shared" si="146"/>
        <v>23</v>
      </c>
      <c r="B712" s="1">
        <f t="shared" si="147"/>
        <v>17</v>
      </c>
      <c r="E712" s="39" t="str" cm="1">
        <f t="array" aca="1" ref="E712" ca="1">IF(INDIRECT(VLOOKUP(B712,B$14:C$44,2,FALSE)&amp;(9*A712+6))="","",
INDIRECT(VLOOKUP(B712,B$14:C$44,2,FALSE)&amp;(9*A712+6)))</f>
        <v/>
      </c>
      <c r="F712" s="39" t="str">
        <f t="shared" ca="1" si="141"/>
        <v/>
      </c>
      <c r="G712" s="48" t="str" cm="1">
        <f t="array" aca="1" ref="G712" ca="1">IF(F712="","",
IF(INDIRECT(VLOOKUP(B712,B$14:C$44,2,FALSE)&amp;(9*A712+8))="","",
INDIRECT(VLOOKUP(B712,B$14:C$44,2,FALSE)&amp;(9*A712+8))))</f>
        <v/>
      </c>
      <c r="H712" s="48" t="str" cm="1">
        <f t="array" aca="1" ref="H712" ca="1">IF(F712="","",
IF(INDIRECT(VLOOKUP(B712,B$14:C$44,2,FALSE)&amp;(9*A712+9))="","",
INDIRECT(VLOOKUP(B712,B$14:C$44,2,FALSE)&amp;(9*A712+9))))</f>
        <v/>
      </c>
      <c r="I712" s="43" t="str" cm="1">
        <f t="array" aca="1" ref="I712" ca="1">IF(F712="","",
IF(INDIRECT(VLOOKUP(B712,B$14:C$44,2,FALSE)&amp;(9*A712+10))="","",
INDIRECT(VLOOKUP(B712,B$14:C$44,2,FALSE)&amp;(9*A712+10))))</f>
        <v/>
      </c>
      <c r="J712" s="43" t="str" cm="1">
        <f t="array" aca="1" ref="J712" ca="1">IF(F712="","",
IF(INDIRECT(VLOOKUP(B712,B$14:C$44,2,FALSE)&amp;(9*A712+11))="","",
INDIRECT(VLOOKUP(B712,B$14:C$44,2,FALSE)&amp;(9*A712+11))))</f>
        <v/>
      </c>
      <c r="K712" s="46" t="str" cm="1">
        <f t="array" aca="1" ref="K712" ca="1">IF(F712="","",
IF(AND(OR(F712="土",F712="日"),J712="●"),"指定",
IF(INDIRECT(VLOOKUP(B712,B$14:C$44,2,FALSE)&amp;(9*A712+12))="","",
INDIRECT(VLOOKUP(B712,B$14:C$44,2,FALSE)&amp;(9*A712+12)))))</f>
        <v/>
      </c>
      <c r="L712" s="42" t="str">
        <f t="shared" ca="1" si="144"/>
        <v/>
      </c>
      <c r="M712" s="60" t="str">
        <f t="shared" ca="1" si="145"/>
        <v/>
      </c>
      <c r="N712" s="1" t="str">
        <f t="shared" ca="1" si="142"/>
        <v/>
      </c>
      <c r="O712" s="1" t="str">
        <f t="shared" ca="1" si="143"/>
        <v/>
      </c>
    </row>
    <row r="713" spans="1:15" x14ac:dyDescent="0.4">
      <c r="A713" s="1">
        <f t="shared" si="146"/>
        <v>23</v>
      </c>
      <c r="B713" s="1">
        <f t="shared" si="147"/>
        <v>18</v>
      </c>
      <c r="E713" s="39" t="str" cm="1">
        <f t="array" aca="1" ref="E713" ca="1">IF(INDIRECT(VLOOKUP(B713,B$14:C$44,2,FALSE)&amp;(9*A713+6))="","",
INDIRECT(VLOOKUP(B713,B$14:C$44,2,FALSE)&amp;(9*A713+6)))</f>
        <v/>
      </c>
      <c r="F713" s="39" t="str">
        <f t="shared" ca="1" si="141"/>
        <v/>
      </c>
      <c r="G713" s="48" t="str" cm="1">
        <f t="array" aca="1" ref="G713" ca="1">IF(F713="","",
IF(INDIRECT(VLOOKUP(B713,B$14:C$44,2,FALSE)&amp;(9*A713+8))="","",
INDIRECT(VLOOKUP(B713,B$14:C$44,2,FALSE)&amp;(9*A713+8))))</f>
        <v/>
      </c>
      <c r="H713" s="48" t="str" cm="1">
        <f t="array" aca="1" ref="H713" ca="1">IF(F713="","",
IF(INDIRECT(VLOOKUP(B713,B$14:C$44,2,FALSE)&amp;(9*A713+9))="","",
INDIRECT(VLOOKUP(B713,B$14:C$44,2,FALSE)&amp;(9*A713+9))))</f>
        <v/>
      </c>
      <c r="I713" s="43" t="str" cm="1">
        <f t="array" aca="1" ref="I713" ca="1">IF(F713="","",
IF(INDIRECT(VLOOKUP(B713,B$14:C$44,2,FALSE)&amp;(9*A713+10))="","",
INDIRECT(VLOOKUP(B713,B$14:C$44,2,FALSE)&amp;(9*A713+10))))</f>
        <v/>
      </c>
      <c r="J713" s="43" t="str" cm="1">
        <f t="array" aca="1" ref="J713" ca="1">IF(F713="","",
IF(INDIRECT(VLOOKUP(B713,B$14:C$44,2,FALSE)&amp;(9*A713+11))="","",
INDIRECT(VLOOKUP(B713,B$14:C$44,2,FALSE)&amp;(9*A713+11))))</f>
        <v/>
      </c>
      <c r="K713" s="46" t="str" cm="1">
        <f t="array" aca="1" ref="K713" ca="1">IF(F713="","",
IF(AND(OR(F713="土",F713="日"),J713="●"),"指定",
IF(INDIRECT(VLOOKUP(B713,B$14:C$44,2,FALSE)&amp;(9*A713+12))="","",
INDIRECT(VLOOKUP(B713,B$14:C$44,2,FALSE)&amp;(9*A713+12)))))</f>
        <v/>
      </c>
      <c r="L713" s="42" t="str">
        <f t="shared" ca="1" si="144"/>
        <v/>
      </c>
      <c r="M713" s="60" t="str">
        <f t="shared" ca="1" si="145"/>
        <v/>
      </c>
      <c r="N713" s="1" t="str">
        <f t="shared" ca="1" si="142"/>
        <v/>
      </c>
      <c r="O713" s="1" t="str">
        <f t="shared" ca="1" si="143"/>
        <v/>
      </c>
    </row>
    <row r="714" spans="1:15" x14ac:dyDescent="0.4">
      <c r="A714" s="1">
        <f t="shared" si="146"/>
        <v>23</v>
      </c>
      <c r="B714" s="1">
        <f t="shared" si="147"/>
        <v>19</v>
      </c>
      <c r="E714" s="39" t="str" cm="1">
        <f t="array" aca="1" ref="E714" ca="1">IF(INDIRECT(VLOOKUP(B714,B$14:C$44,2,FALSE)&amp;(9*A714+6))="","",
INDIRECT(VLOOKUP(B714,B$14:C$44,2,FALSE)&amp;(9*A714+6)))</f>
        <v/>
      </c>
      <c r="F714" s="39" t="str">
        <f t="shared" ca="1" si="141"/>
        <v/>
      </c>
      <c r="G714" s="48" t="str" cm="1">
        <f t="array" aca="1" ref="G714" ca="1">IF(F714="","",
IF(INDIRECT(VLOOKUP(B714,B$14:C$44,2,FALSE)&amp;(9*A714+8))="","",
INDIRECT(VLOOKUP(B714,B$14:C$44,2,FALSE)&amp;(9*A714+8))))</f>
        <v/>
      </c>
      <c r="H714" s="48" t="str" cm="1">
        <f t="array" aca="1" ref="H714" ca="1">IF(F714="","",
IF(INDIRECT(VLOOKUP(B714,B$14:C$44,2,FALSE)&amp;(9*A714+9))="","",
INDIRECT(VLOOKUP(B714,B$14:C$44,2,FALSE)&amp;(9*A714+9))))</f>
        <v/>
      </c>
      <c r="I714" s="43" t="str" cm="1">
        <f t="array" aca="1" ref="I714" ca="1">IF(F714="","",
IF(INDIRECT(VLOOKUP(B714,B$14:C$44,2,FALSE)&amp;(9*A714+10))="","",
INDIRECT(VLOOKUP(B714,B$14:C$44,2,FALSE)&amp;(9*A714+10))))</f>
        <v/>
      </c>
      <c r="J714" s="43" t="str" cm="1">
        <f t="array" aca="1" ref="J714" ca="1">IF(F714="","",
IF(INDIRECT(VLOOKUP(B714,B$14:C$44,2,FALSE)&amp;(9*A714+11))="","",
INDIRECT(VLOOKUP(B714,B$14:C$44,2,FALSE)&amp;(9*A714+11))))</f>
        <v/>
      </c>
      <c r="K714" s="46" t="str" cm="1">
        <f t="array" aca="1" ref="K714" ca="1">IF(F714="","",
IF(AND(OR(F714="土",F714="日"),J714="●"),"指定",
IF(INDIRECT(VLOOKUP(B714,B$14:C$44,2,FALSE)&amp;(9*A714+12))="","",
INDIRECT(VLOOKUP(B714,B$14:C$44,2,FALSE)&amp;(9*A714+12)))))</f>
        <v/>
      </c>
      <c r="L714" s="42" t="str">
        <f t="shared" ca="1" si="144"/>
        <v/>
      </c>
      <c r="M714" s="60" t="str">
        <f t="shared" ca="1" si="145"/>
        <v/>
      </c>
      <c r="N714" s="1" t="str">
        <f t="shared" ca="1" si="142"/>
        <v/>
      </c>
      <c r="O714" s="1" t="str">
        <f t="shared" ca="1" si="143"/>
        <v/>
      </c>
    </row>
    <row r="715" spans="1:15" x14ac:dyDescent="0.4">
      <c r="A715" s="1">
        <f t="shared" si="146"/>
        <v>23</v>
      </c>
      <c r="B715" s="1">
        <f t="shared" si="147"/>
        <v>20</v>
      </c>
      <c r="E715" s="39" t="str" cm="1">
        <f t="array" aca="1" ref="E715" ca="1">IF(INDIRECT(VLOOKUP(B715,B$14:C$44,2,FALSE)&amp;(9*A715+6))="","",
INDIRECT(VLOOKUP(B715,B$14:C$44,2,FALSE)&amp;(9*A715+6)))</f>
        <v/>
      </c>
      <c r="F715" s="39" t="str">
        <f t="shared" ca="1" si="141"/>
        <v/>
      </c>
      <c r="G715" s="48" t="str" cm="1">
        <f t="array" aca="1" ref="G715" ca="1">IF(F715="","",
IF(INDIRECT(VLOOKUP(B715,B$14:C$44,2,FALSE)&amp;(9*A715+8))="","",
INDIRECT(VLOOKUP(B715,B$14:C$44,2,FALSE)&amp;(9*A715+8))))</f>
        <v/>
      </c>
      <c r="H715" s="48" t="str" cm="1">
        <f t="array" aca="1" ref="H715" ca="1">IF(F715="","",
IF(INDIRECT(VLOOKUP(B715,B$14:C$44,2,FALSE)&amp;(9*A715+9))="","",
INDIRECT(VLOOKUP(B715,B$14:C$44,2,FALSE)&amp;(9*A715+9))))</f>
        <v/>
      </c>
      <c r="I715" s="43" t="str" cm="1">
        <f t="array" aca="1" ref="I715" ca="1">IF(F715="","",
IF(INDIRECT(VLOOKUP(B715,B$14:C$44,2,FALSE)&amp;(9*A715+10))="","",
INDIRECT(VLOOKUP(B715,B$14:C$44,2,FALSE)&amp;(9*A715+10))))</f>
        <v/>
      </c>
      <c r="J715" s="43" t="str" cm="1">
        <f t="array" aca="1" ref="J715" ca="1">IF(F715="","",
IF(INDIRECT(VLOOKUP(B715,B$14:C$44,2,FALSE)&amp;(9*A715+11))="","",
INDIRECT(VLOOKUP(B715,B$14:C$44,2,FALSE)&amp;(9*A715+11))))</f>
        <v/>
      </c>
      <c r="K715" s="46" t="str" cm="1">
        <f t="array" aca="1" ref="K715" ca="1">IF(F715="","",
IF(AND(OR(F715="土",F715="日"),J715="●"),"指定",
IF(INDIRECT(VLOOKUP(B715,B$14:C$44,2,FALSE)&amp;(9*A715+12))="","",
INDIRECT(VLOOKUP(B715,B$14:C$44,2,FALSE)&amp;(9*A715+12)))))</f>
        <v/>
      </c>
      <c r="L715" s="42" t="str">
        <f t="shared" ca="1" si="144"/>
        <v/>
      </c>
      <c r="M715" s="60" t="str">
        <f t="shared" ca="1" si="145"/>
        <v/>
      </c>
      <c r="N715" s="1" t="str">
        <f t="shared" ca="1" si="142"/>
        <v/>
      </c>
      <c r="O715" s="1" t="str">
        <f t="shared" ca="1" si="143"/>
        <v/>
      </c>
    </row>
    <row r="716" spans="1:15" x14ac:dyDescent="0.4">
      <c r="A716" s="1">
        <f t="shared" si="146"/>
        <v>23</v>
      </c>
      <c r="B716" s="1">
        <f t="shared" si="147"/>
        <v>21</v>
      </c>
      <c r="E716" s="39" t="str" cm="1">
        <f t="array" aca="1" ref="E716" ca="1">IF(INDIRECT(VLOOKUP(B716,B$14:C$44,2,FALSE)&amp;(9*A716+6))="","",
INDIRECT(VLOOKUP(B716,B$14:C$44,2,FALSE)&amp;(9*A716+6)))</f>
        <v/>
      </c>
      <c r="F716" s="39" t="str">
        <f t="shared" ca="1" si="141"/>
        <v/>
      </c>
      <c r="G716" s="48" t="str" cm="1">
        <f t="array" aca="1" ref="G716" ca="1">IF(F716="","",
IF(INDIRECT(VLOOKUP(B716,B$14:C$44,2,FALSE)&amp;(9*A716+8))="","",
INDIRECT(VLOOKUP(B716,B$14:C$44,2,FALSE)&amp;(9*A716+8))))</f>
        <v/>
      </c>
      <c r="H716" s="48" t="str" cm="1">
        <f t="array" aca="1" ref="H716" ca="1">IF(F716="","",
IF(INDIRECT(VLOOKUP(B716,B$14:C$44,2,FALSE)&amp;(9*A716+9))="","",
INDIRECT(VLOOKUP(B716,B$14:C$44,2,FALSE)&amp;(9*A716+9))))</f>
        <v/>
      </c>
      <c r="I716" s="43" t="str" cm="1">
        <f t="array" aca="1" ref="I716" ca="1">IF(F716="","",
IF(INDIRECT(VLOOKUP(B716,B$14:C$44,2,FALSE)&amp;(9*A716+10))="","",
INDIRECT(VLOOKUP(B716,B$14:C$44,2,FALSE)&amp;(9*A716+10))))</f>
        <v/>
      </c>
      <c r="J716" s="43" t="str" cm="1">
        <f t="array" aca="1" ref="J716" ca="1">IF(F716="","",
IF(INDIRECT(VLOOKUP(B716,B$14:C$44,2,FALSE)&amp;(9*A716+11))="","",
INDIRECT(VLOOKUP(B716,B$14:C$44,2,FALSE)&amp;(9*A716+11))))</f>
        <v/>
      </c>
      <c r="K716" s="46" t="str" cm="1">
        <f t="array" aca="1" ref="K716" ca="1">IF(F716="","",
IF(AND(OR(F716="土",F716="日"),J716="●"),"指定",
IF(INDIRECT(VLOOKUP(B716,B$14:C$44,2,FALSE)&amp;(9*A716+12))="","",
INDIRECT(VLOOKUP(B716,B$14:C$44,2,FALSE)&amp;(9*A716+12)))))</f>
        <v/>
      </c>
      <c r="L716" s="42" t="str">
        <f t="shared" ca="1" si="144"/>
        <v/>
      </c>
      <c r="M716" s="60" t="str">
        <f t="shared" ca="1" si="145"/>
        <v/>
      </c>
      <c r="N716" s="1" t="str">
        <f t="shared" ca="1" si="142"/>
        <v/>
      </c>
      <c r="O716" s="1" t="str">
        <f t="shared" ca="1" si="143"/>
        <v/>
      </c>
    </row>
    <row r="717" spans="1:15" x14ac:dyDescent="0.4">
      <c r="A717" s="1">
        <f t="shared" si="146"/>
        <v>23</v>
      </c>
      <c r="B717" s="1">
        <f t="shared" si="147"/>
        <v>22</v>
      </c>
      <c r="E717" s="39" t="str" cm="1">
        <f t="array" aca="1" ref="E717" ca="1">IF(INDIRECT(VLOOKUP(B717,B$14:C$44,2,FALSE)&amp;(9*A717+6))="","",
INDIRECT(VLOOKUP(B717,B$14:C$44,2,FALSE)&amp;(9*A717+6)))</f>
        <v/>
      </c>
      <c r="F717" s="39" t="str">
        <f t="shared" ca="1" si="141"/>
        <v/>
      </c>
      <c r="G717" s="48" t="str" cm="1">
        <f t="array" aca="1" ref="G717" ca="1">IF(F717="","",
IF(INDIRECT(VLOOKUP(B717,B$14:C$44,2,FALSE)&amp;(9*A717+8))="","",
INDIRECT(VLOOKUP(B717,B$14:C$44,2,FALSE)&amp;(9*A717+8))))</f>
        <v/>
      </c>
      <c r="H717" s="48" t="str" cm="1">
        <f t="array" aca="1" ref="H717" ca="1">IF(F717="","",
IF(INDIRECT(VLOOKUP(B717,B$14:C$44,2,FALSE)&amp;(9*A717+9))="","",
INDIRECT(VLOOKUP(B717,B$14:C$44,2,FALSE)&amp;(9*A717+9))))</f>
        <v/>
      </c>
      <c r="I717" s="43" t="str" cm="1">
        <f t="array" aca="1" ref="I717" ca="1">IF(F717="","",
IF(INDIRECT(VLOOKUP(B717,B$14:C$44,2,FALSE)&amp;(9*A717+10))="","",
INDIRECT(VLOOKUP(B717,B$14:C$44,2,FALSE)&amp;(9*A717+10))))</f>
        <v/>
      </c>
      <c r="J717" s="43" t="str" cm="1">
        <f t="array" aca="1" ref="J717" ca="1">IF(F717="","",
IF(INDIRECT(VLOOKUP(B717,B$14:C$44,2,FALSE)&amp;(9*A717+11))="","",
INDIRECT(VLOOKUP(B717,B$14:C$44,2,FALSE)&amp;(9*A717+11))))</f>
        <v/>
      </c>
      <c r="K717" s="46" t="str" cm="1">
        <f t="array" aca="1" ref="K717" ca="1">IF(F717="","",
IF(AND(OR(F717="土",F717="日"),J717="●"),"指定",
IF(INDIRECT(VLOOKUP(B717,B$14:C$44,2,FALSE)&amp;(9*A717+12))="","",
INDIRECT(VLOOKUP(B717,B$14:C$44,2,FALSE)&amp;(9*A717+12)))))</f>
        <v/>
      </c>
      <c r="L717" s="42" t="str">
        <f t="shared" ca="1" si="144"/>
        <v/>
      </c>
      <c r="M717" s="60" t="str">
        <f t="shared" ca="1" si="145"/>
        <v/>
      </c>
      <c r="N717" s="1" t="str">
        <f t="shared" ca="1" si="142"/>
        <v/>
      </c>
      <c r="O717" s="1" t="str">
        <f t="shared" ca="1" si="143"/>
        <v/>
      </c>
    </row>
    <row r="718" spans="1:15" x14ac:dyDescent="0.4">
      <c r="A718" s="1">
        <f t="shared" si="146"/>
        <v>23</v>
      </c>
      <c r="B718" s="1">
        <f t="shared" si="147"/>
        <v>23</v>
      </c>
      <c r="E718" s="39" t="str" cm="1">
        <f t="array" aca="1" ref="E718" ca="1">IF(INDIRECT(VLOOKUP(B718,B$14:C$44,2,FALSE)&amp;(9*A718+6))="","",
INDIRECT(VLOOKUP(B718,B$14:C$44,2,FALSE)&amp;(9*A718+6)))</f>
        <v/>
      </c>
      <c r="F718" s="39" t="str">
        <f t="shared" ref="F718:F781" ca="1" si="148">IF(OR(E718="",E718&lt;X$5,AF$5&lt;E718),"",
IF(WEEKDAY(E718,1)=1,"日",
IF(WEEKDAY(E718,1)=2,"月",
IF(WEEKDAY(E718,1)=3,"火",
IF(WEEKDAY(E718,1)=4,"水",
IF(WEEKDAY(E718,1)=5,"木",
IF(WEEKDAY(E718,1)=6,"金","土")))))))</f>
        <v/>
      </c>
      <c r="G718" s="48" t="str" cm="1">
        <f t="array" aca="1" ref="G718" ca="1">IF(F718="","",
IF(INDIRECT(VLOOKUP(B718,B$14:C$44,2,FALSE)&amp;(9*A718+8))="","",
INDIRECT(VLOOKUP(B718,B$14:C$44,2,FALSE)&amp;(9*A718+8))))</f>
        <v/>
      </c>
      <c r="H718" s="48" t="str" cm="1">
        <f t="array" aca="1" ref="H718" ca="1">IF(F718="","",
IF(INDIRECT(VLOOKUP(B718,B$14:C$44,2,FALSE)&amp;(9*A718+9))="","",
INDIRECT(VLOOKUP(B718,B$14:C$44,2,FALSE)&amp;(9*A718+9))))</f>
        <v/>
      </c>
      <c r="I718" s="43" t="str" cm="1">
        <f t="array" aca="1" ref="I718" ca="1">IF(F718="","",
IF(INDIRECT(VLOOKUP(B718,B$14:C$44,2,FALSE)&amp;(9*A718+10))="","",
INDIRECT(VLOOKUP(B718,B$14:C$44,2,FALSE)&amp;(9*A718+10))))</f>
        <v/>
      </c>
      <c r="J718" s="43" t="str" cm="1">
        <f t="array" aca="1" ref="J718" ca="1">IF(F718="","",
IF(INDIRECT(VLOOKUP(B718,B$14:C$44,2,FALSE)&amp;(9*A718+11))="","",
INDIRECT(VLOOKUP(B718,B$14:C$44,2,FALSE)&amp;(9*A718+11))))</f>
        <v/>
      </c>
      <c r="K718" s="46" t="str" cm="1">
        <f t="array" aca="1" ref="K718" ca="1">IF(F718="","",
IF(AND(OR(F718="土",F718="日"),J718="●"),"指定",
IF(INDIRECT(VLOOKUP(B718,B$14:C$44,2,FALSE)&amp;(9*A718+12))="","",
INDIRECT(VLOOKUP(B718,B$14:C$44,2,FALSE)&amp;(9*A718+12)))))</f>
        <v/>
      </c>
      <c r="L718" s="42" t="str">
        <f t="shared" ca="1" si="144"/>
        <v/>
      </c>
      <c r="M718" s="60" t="str">
        <f t="shared" ca="1" si="145"/>
        <v/>
      </c>
      <c r="N718" s="1" t="str">
        <f t="shared" ref="N718:N781" ca="1" si="149">IF(OR(E718="",F718=""),"",
YEAR(E718))</f>
        <v/>
      </c>
      <c r="O718" s="1" t="str">
        <f t="shared" ref="O718:O781" ca="1" si="150">IF(OR(E718="",F718=""),"",
MONTH(E718))</f>
        <v/>
      </c>
    </row>
    <row r="719" spans="1:15" x14ac:dyDescent="0.4">
      <c r="A719" s="1">
        <f t="shared" si="146"/>
        <v>23</v>
      </c>
      <c r="B719" s="1">
        <f t="shared" si="147"/>
        <v>24</v>
      </c>
      <c r="E719" s="39" t="str" cm="1">
        <f t="array" aca="1" ref="E719" ca="1">IF(INDIRECT(VLOOKUP(B719,B$14:C$44,2,FALSE)&amp;(9*A719+6))="","",
INDIRECT(VLOOKUP(B719,B$14:C$44,2,FALSE)&amp;(9*A719+6)))</f>
        <v/>
      </c>
      <c r="F719" s="39" t="str">
        <f t="shared" ca="1" si="148"/>
        <v/>
      </c>
      <c r="G719" s="48" t="str" cm="1">
        <f t="array" aca="1" ref="G719" ca="1">IF(F719="","",
IF(INDIRECT(VLOOKUP(B719,B$14:C$44,2,FALSE)&amp;(9*A719+8))="","",
INDIRECT(VLOOKUP(B719,B$14:C$44,2,FALSE)&amp;(9*A719+8))))</f>
        <v/>
      </c>
      <c r="H719" s="48" t="str" cm="1">
        <f t="array" aca="1" ref="H719" ca="1">IF(F719="","",
IF(INDIRECT(VLOOKUP(B719,B$14:C$44,2,FALSE)&amp;(9*A719+9))="","",
INDIRECT(VLOOKUP(B719,B$14:C$44,2,FALSE)&amp;(9*A719+9))))</f>
        <v/>
      </c>
      <c r="I719" s="43" t="str" cm="1">
        <f t="array" aca="1" ref="I719" ca="1">IF(F719="","",
IF(INDIRECT(VLOOKUP(B719,B$14:C$44,2,FALSE)&amp;(9*A719+10))="","",
INDIRECT(VLOOKUP(B719,B$14:C$44,2,FALSE)&amp;(9*A719+10))))</f>
        <v/>
      </c>
      <c r="J719" s="43" t="str" cm="1">
        <f t="array" aca="1" ref="J719" ca="1">IF(F719="","",
IF(INDIRECT(VLOOKUP(B719,B$14:C$44,2,FALSE)&amp;(9*A719+11))="","",
INDIRECT(VLOOKUP(B719,B$14:C$44,2,FALSE)&amp;(9*A719+11))))</f>
        <v/>
      </c>
      <c r="K719" s="46" t="str" cm="1">
        <f t="array" aca="1" ref="K719" ca="1">IF(F719="","",
IF(AND(OR(F719="土",F719="日"),J719="●"),"指定",
IF(INDIRECT(VLOOKUP(B719,B$14:C$44,2,FALSE)&amp;(9*A719+12))="","",
INDIRECT(VLOOKUP(B719,B$14:C$44,2,FALSE)&amp;(9*A719+12)))))</f>
        <v/>
      </c>
      <c r="L719" s="42" t="str">
        <f t="shared" ref="L719:L782" ca="1" si="151">IF(F719="","",
IF(I719="準","準備",
IF(I719="夏","夏休",
IF(I719="年","年末年始休",
IF(I719="製","工場製作",
IF(I719="片","片付",
IF(I719="事","事故",
IF(I719="災","災害",
IF(I719="他","その他",
IF(AND(F719&lt;&gt;"土",F719&lt;&gt;"日",J719="●",K719="振替"),"振替",
IF(AND(OR(F719="土",F719="日"),J719="●",K719="指定"),"閉所",
IF(AND(OR(F719="土",F719="日"),J719="",K719="事前"),"事前",
IF(AND(F719&lt;&gt;"土",F719&lt;&gt;"日",J719="●",K719=""),"閉所","")))))))))))))</f>
        <v/>
      </c>
      <c r="M719" s="60" t="str">
        <f t="shared" ref="M719:M782" ca="1" si="152">IFERROR(IF(VLOOKUP(E719,BJ:BL,3,FALSE)="〇","適",""),"")</f>
        <v/>
      </c>
      <c r="N719" s="1" t="str">
        <f t="shared" ca="1" si="149"/>
        <v/>
      </c>
      <c r="O719" s="1" t="str">
        <f t="shared" ca="1" si="150"/>
        <v/>
      </c>
    </row>
    <row r="720" spans="1:15" x14ac:dyDescent="0.4">
      <c r="A720" s="1">
        <f t="shared" ref="A720:A783" si="153">IF(B720=1,A719+1,A719)</f>
        <v>23</v>
      </c>
      <c r="B720" s="1">
        <f t="shared" ref="B720:B783" si="154">IF(B719=31,1,B719+1)</f>
        <v>25</v>
      </c>
      <c r="E720" s="39" t="str" cm="1">
        <f t="array" aca="1" ref="E720" ca="1">IF(INDIRECT(VLOOKUP(B720,B$14:C$44,2,FALSE)&amp;(9*A720+6))="","",
INDIRECT(VLOOKUP(B720,B$14:C$44,2,FALSE)&amp;(9*A720+6)))</f>
        <v/>
      </c>
      <c r="F720" s="39" t="str">
        <f t="shared" ca="1" si="148"/>
        <v/>
      </c>
      <c r="G720" s="48" t="str" cm="1">
        <f t="array" aca="1" ref="G720" ca="1">IF(F720="","",
IF(INDIRECT(VLOOKUP(B720,B$14:C$44,2,FALSE)&amp;(9*A720+8))="","",
INDIRECT(VLOOKUP(B720,B$14:C$44,2,FALSE)&amp;(9*A720+8))))</f>
        <v/>
      </c>
      <c r="H720" s="48" t="str" cm="1">
        <f t="array" aca="1" ref="H720" ca="1">IF(F720="","",
IF(INDIRECT(VLOOKUP(B720,B$14:C$44,2,FALSE)&amp;(9*A720+9))="","",
INDIRECT(VLOOKUP(B720,B$14:C$44,2,FALSE)&amp;(9*A720+9))))</f>
        <v/>
      </c>
      <c r="I720" s="43" t="str" cm="1">
        <f t="array" aca="1" ref="I720" ca="1">IF(F720="","",
IF(INDIRECT(VLOOKUP(B720,B$14:C$44,2,FALSE)&amp;(9*A720+10))="","",
INDIRECT(VLOOKUP(B720,B$14:C$44,2,FALSE)&amp;(9*A720+10))))</f>
        <v/>
      </c>
      <c r="J720" s="43" t="str" cm="1">
        <f t="array" aca="1" ref="J720" ca="1">IF(F720="","",
IF(INDIRECT(VLOOKUP(B720,B$14:C$44,2,FALSE)&amp;(9*A720+11))="","",
INDIRECT(VLOOKUP(B720,B$14:C$44,2,FALSE)&amp;(9*A720+11))))</f>
        <v/>
      </c>
      <c r="K720" s="46" t="str" cm="1">
        <f t="array" aca="1" ref="K720" ca="1">IF(F720="","",
IF(AND(OR(F720="土",F720="日"),J720="●"),"指定",
IF(INDIRECT(VLOOKUP(B720,B$14:C$44,2,FALSE)&amp;(9*A720+12))="","",
INDIRECT(VLOOKUP(B720,B$14:C$44,2,FALSE)&amp;(9*A720+12)))))</f>
        <v/>
      </c>
      <c r="L720" s="42" t="str">
        <f t="shared" ca="1" si="151"/>
        <v/>
      </c>
      <c r="M720" s="60" t="str">
        <f t="shared" ca="1" si="152"/>
        <v/>
      </c>
      <c r="N720" s="1" t="str">
        <f t="shared" ca="1" si="149"/>
        <v/>
      </c>
      <c r="O720" s="1" t="str">
        <f t="shared" ca="1" si="150"/>
        <v/>
      </c>
    </row>
    <row r="721" spans="1:15" x14ac:dyDescent="0.4">
      <c r="A721" s="1">
        <f t="shared" si="153"/>
        <v>23</v>
      </c>
      <c r="B721" s="1">
        <f t="shared" si="154"/>
        <v>26</v>
      </c>
      <c r="E721" s="39" t="str" cm="1">
        <f t="array" aca="1" ref="E721" ca="1">IF(INDIRECT(VLOOKUP(B721,B$14:C$44,2,FALSE)&amp;(9*A721+6))="","",
INDIRECT(VLOOKUP(B721,B$14:C$44,2,FALSE)&amp;(9*A721+6)))</f>
        <v/>
      </c>
      <c r="F721" s="39" t="str">
        <f t="shared" ca="1" si="148"/>
        <v/>
      </c>
      <c r="G721" s="48" t="str" cm="1">
        <f t="array" aca="1" ref="G721" ca="1">IF(F721="","",
IF(INDIRECT(VLOOKUP(B721,B$14:C$44,2,FALSE)&amp;(9*A721+8))="","",
INDIRECT(VLOOKUP(B721,B$14:C$44,2,FALSE)&amp;(9*A721+8))))</f>
        <v/>
      </c>
      <c r="H721" s="48" t="str" cm="1">
        <f t="array" aca="1" ref="H721" ca="1">IF(F721="","",
IF(INDIRECT(VLOOKUP(B721,B$14:C$44,2,FALSE)&amp;(9*A721+9))="","",
INDIRECT(VLOOKUP(B721,B$14:C$44,2,FALSE)&amp;(9*A721+9))))</f>
        <v/>
      </c>
      <c r="I721" s="43" t="str" cm="1">
        <f t="array" aca="1" ref="I721" ca="1">IF(F721="","",
IF(INDIRECT(VLOOKUP(B721,B$14:C$44,2,FALSE)&amp;(9*A721+10))="","",
INDIRECT(VLOOKUP(B721,B$14:C$44,2,FALSE)&amp;(9*A721+10))))</f>
        <v/>
      </c>
      <c r="J721" s="43" t="str" cm="1">
        <f t="array" aca="1" ref="J721" ca="1">IF(F721="","",
IF(INDIRECT(VLOOKUP(B721,B$14:C$44,2,FALSE)&amp;(9*A721+11))="","",
INDIRECT(VLOOKUP(B721,B$14:C$44,2,FALSE)&amp;(9*A721+11))))</f>
        <v/>
      </c>
      <c r="K721" s="46" t="str" cm="1">
        <f t="array" aca="1" ref="K721" ca="1">IF(F721="","",
IF(AND(OR(F721="土",F721="日"),J721="●"),"指定",
IF(INDIRECT(VLOOKUP(B721,B$14:C$44,2,FALSE)&amp;(9*A721+12))="","",
INDIRECT(VLOOKUP(B721,B$14:C$44,2,FALSE)&amp;(9*A721+12)))))</f>
        <v/>
      </c>
      <c r="L721" s="42" t="str">
        <f t="shared" ca="1" si="151"/>
        <v/>
      </c>
      <c r="M721" s="60" t="str">
        <f t="shared" ca="1" si="152"/>
        <v/>
      </c>
      <c r="N721" s="1" t="str">
        <f t="shared" ca="1" si="149"/>
        <v/>
      </c>
      <c r="O721" s="1" t="str">
        <f t="shared" ca="1" si="150"/>
        <v/>
      </c>
    </row>
    <row r="722" spans="1:15" x14ac:dyDescent="0.4">
      <c r="A722" s="1">
        <f t="shared" si="153"/>
        <v>23</v>
      </c>
      <c r="B722" s="1">
        <f t="shared" si="154"/>
        <v>27</v>
      </c>
      <c r="E722" s="39" t="str" cm="1">
        <f t="array" aca="1" ref="E722" ca="1">IF(INDIRECT(VLOOKUP(B722,B$14:C$44,2,FALSE)&amp;(9*A722+6))="","",
INDIRECT(VLOOKUP(B722,B$14:C$44,2,FALSE)&amp;(9*A722+6)))</f>
        <v/>
      </c>
      <c r="F722" s="39" t="str">
        <f t="shared" ca="1" si="148"/>
        <v/>
      </c>
      <c r="G722" s="48" t="str" cm="1">
        <f t="array" aca="1" ref="G722" ca="1">IF(F722="","",
IF(INDIRECT(VLOOKUP(B722,B$14:C$44,2,FALSE)&amp;(9*A722+8))="","",
INDIRECT(VLOOKUP(B722,B$14:C$44,2,FALSE)&amp;(9*A722+8))))</f>
        <v/>
      </c>
      <c r="H722" s="48" t="str" cm="1">
        <f t="array" aca="1" ref="H722" ca="1">IF(F722="","",
IF(INDIRECT(VLOOKUP(B722,B$14:C$44,2,FALSE)&amp;(9*A722+9))="","",
INDIRECT(VLOOKUP(B722,B$14:C$44,2,FALSE)&amp;(9*A722+9))))</f>
        <v/>
      </c>
      <c r="I722" s="43" t="str" cm="1">
        <f t="array" aca="1" ref="I722" ca="1">IF(F722="","",
IF(INDIRECT(VLOOKUP(B722,B$14:C$44,2,FALSE)&amp;(9*A722+10))="","",
INDIRECT(VLOOKUP(B722,B$14:C$44,2,FALSE)&amp;(9*A722+10))))</f>
        <v/>
      </c>
      <c r="J722" s="43" t="str" cm="1">
        <f t="array" aca="1" ref="J722" ca="1">IF(F722="","",
IF(INDIRECT(VLOOKUP(B722,B$14:C$44,2,FALSE)&amp;(9*A722+11))="","",
INDIRECT(VLOOKUP(B722,B$14:C$44,2,FALSE)&amp;(9*A722+11))))</f>
        <v/>
      </c>
      <c r="K722" s="46" t="str" cm="1">
        <f t="array" aca="1" ref="K722" ca="1">IF(F722="","",
IF(AND(OR(F722="土",F722="日"),J722="●"),"指定",
IF(INDIRECT(VLOOKUP(B722,B$14:C$44,2,FALSE)&amp;(9*A722+12))="","",
INDIRECT(VLOOKUP(B722,B$14:C$44,2,FALSE)&amp;(9*A722+12)))))</f>
        <v/>
      </c>
      <c r="L722" s="42" t="str">
        <f t="shared" ca="1" si="151"/>
        <v/>
      </c>
      <c r="M722" s="60" t="str">
        <f t="shared" ca="1" si="152"/>
        <v/>
      </c>
      <c r="N722" s="1" t="str">
        <f t="shared" ca="1" si="149"/>
        <v/>
      </c>
      <c r="O722" s="1" t="str">
        <f t="shared" ca="1" si="150"/>
        <v/>
      </c>
    </row>
    <row r="723" spans="1:15" x14ac:dyDescent="0.4">
      <c r="A723" s="1">
        <f t="shared" si="153"/>
        <v>23</v>
      </c>
      <c r="B723" s="1">
        <f t="shared" si="154"/>
        <v>28</v>
      </c>
      <c r="E723" s="39" t="str" cm="1">
        <f t="array" aca="1" ref="E723" ca="1">IF(INDIRECT(VLOOKUP(B723,B$14:C$44,2,FALSE)&amp;(9*A723+6))="","",
INDIRECT(VLOOKUP(B723,B$14:C$44,2,FALSE)&amp;(9*A723+6)))</f>
        <v/>
      </c>
      <c r="F723" s="39" t="str">
        <f t="shared" ca="1" si="148"/>
        <v/>
      </c>
      <c r="G723" s="48" t="str" cm="1">
        <f t="array" aca="1" ref="G723" ca="1">IF(F723="","",
IF(INDIRECT(VLOOKUP(B723,B$14:C$44,2,FALSE)&amp;(9*A723+8))="","",
INDIRECT(VLOOKUP(B723,B$14:C$44,2,FALSE)&amp;(9*A723+8))))</f>
        <v/>
      </c>
      <c r="H723" s="48" t="str" cm="1">
        <f t="array" aca="1" ref="H723" ca="1">IF(F723="","",
IF(INDIRECT(VLOOKUP(B723,B$14:C$44,2,FALSE)&amp;(9*A723+9))="","",
INDIRECT(VLOOKUP(B723,B$14:C$44,2,FALSE)&amp;(9*A723+9))))</f>
        <v/>
      </c>
      <c r="I723" s="43" t="str" cm="1">
        <f t="array" aca="1" ref="I723" ca="1">IF(F723="","",
IF(INDIRECT(VLOOKUP(B723,B$14:C$44,2,FALSE)&amp;(9*A723+10))="","",
INDIRECT(VLOOKUP(B723,B$14:C$44,2,FALSE)&amp;(9*A723+10))))</f>
        <v/>
      </c>
      <c r="J723" s="43" t="str" cm="1">
        <f t="array" aca="1" ref="J723" ca="1">IF(F723="","",
IF(INDIRECT(VLOOKUP(B723,B$14:C$44,2,FALSE)&amp;(9*A723+11))="","",
INDIRECT(VLOOKUP(B723,B$14:C$44,2,FALSE)&amp;(9*A723+11))))</f>
        <v/>
      </c>
      <c r="K723" s="46" t="str" cm="1">
        <f t="array" aca="1" ref="K723" ca="1">IF(F723="","",
IF(AND(OR(F723="土",F723="日"),J723="●"),"指定",
IF(INDIRECT(VLOOKUP(B723,B$14:C$44,2,FALSE)&amp;(9*A723+12))="","",
INDIRECT(VLOOKUP(B723,B$14:C$44,2,FALSE)&amp;(9*A723+12)))))</f>
        <v/>
      </c>
      <c r="L723" s="42" t="str">
        <f t="shared" ca="1" si="151"/>
        <v/>
      </c>
      <c r="M723" s="60" t="str">
        <f t="shared" ca="1" si="152"/>
        <v/>
      </c>
      <c r="N723" s="1" t="str">
        <f t="shared" ca="1" si="149"/>
        <v/>
      </c>
      <c r="O723" s="1" t="str">
        <f t="shared" ca="1" si="150"/>
        <v/>
      </c>
    </row>
    <row r="724" spans="1:15" x14ac:dyDescent="0.4">
      <c r="A724" s="1">
        <f t="shared" si="153"/>
        <v>23</v>
      </c>
      <c r="B724" s="1">
        <f t="shared" si="154"/>
        <v>29</v>
      </c>
      <c r="E724" s="39" t="str" cm="1">
        <f t="array" aca="1" ref="E724" ca="1">IF(INDIRECT(VLOOKUP(B724,B$14:C$44,2,FALSE)&amp;(9*A724+6))="","",
INDIRECT(VLOOKUP(B724,B$14:C$44,2,FALSE)&amp;(9*A724+6)))</f>
        <v/>
      </c>
      <c r="F724" s="39" t="str">
        <f t="shared" ca="1" si="148"/>
        <v/>
      </c>
      <c r="G724" s="48" t="str" cm="1">
        <f t="array" aca="1" ref="G724" ca="1">IF(F724="","",
IF(INDIRECT(VLOOKUP(B724,B$14:C$44,2,FALSE)&amp;(9*A724+8))="","",
INDIRECT(VLOOKUP(B724,B$14:C$44,2,FALSE)&amp;(9*A724+8))))</f>
        <v/>
      </c>
      <c r="H724" s="48" t="str" cm="1">
        <f t="array" aca="1" ref="H724" ca="1">IF(F724="","",
IF(INDIRECT(VLOOKUP(B724,B$14:C$44,2,FALSE)&amp;(9*A724+9))="","",
INDIRECT(VLOOKUP(B724,B$14:C$44,2,FALSE)&amp;(9*A724+9))))</f>
        <v/>
      </c>
      <c r="I724" s="43" t="str" cm="1">
        <f t="array" aca="1" ref="I724" ca="1">IF(F724="","",
IF(INDIRECT(VLOOKUP(B724,B$14:C$44,2,FALSE)&amp;(9*A724+10))="","",
INDIRECT(VLOOKUP(B724,B$14:C$44,2,FALSE)&amp;(9*A724+10))))</f>
        <v/>
      </c>
      <c r="J724" s="43" t="str" cm="1">
        <f t="array" aca="1" ref="J724" ca="1">IF(F724="","",
IF(INDIRECT(VLOOKUP(B724,B$14:C$44,2,FALSE)&amp;(9*A724+11))="","",
INDIRECT(VLOOKUP(B724,B$14:C$44,2,FALSE)&amp;(9*A724+11))))</f>
        <v/>
      </c>
      <c r="K724" s="46" t="str" cm="1">
        <f t="array" aca="1" ref="K724" ca="1">IF(F724="","",
IF(AND(OR(F724="土",F724="日"),J724="●"),"指定",
IF(INDIRECT(VLOOKUP(B724,B$14:C$44,2,FALSE)&amp;(9*A724+12))="","",
INDIRECT(VLOOKUP(B724,B$14:C$44,2,FALSE)&amp;(9*A724+12)))))</f>
        <v/>
      </c>
      <c r="L724" s="42" t="str">
        <f t="shared" ca="1" si="151"/>
        <v/>
      </c>
      <c r="M724" s="60" t="str">
        <f t="shared" ca="1" si="152"/>
        <v/>
      </c>
      <c r="N724" s="1" t="str">
        <f t="shared" ca="1" si="149"/>
        <v/>
      </c>
      <c r="O724" s="1" t="str">
        <f t="shared" ca="1" si="150"/>
        <v/>
      </c>
    </row>
    <row r="725" spans="1:15" x14ac:dyDescent="0.4">
      <c r="A725" s="1">
        <f t="shared" si="153"/>
        <v>23</v>
      </c>
      <c r="B725" s="1">
        <f t="shared" si="154"/>
        <v>30</v>
      </c>
      <c r="E725" s="39" t="str" cm="1">
        <f t="array" aca="1" ref="E725" ca="1">IF(INDIRECT(VLOOKUP(B725,B$14:C$44,2,FALSE)&amp;(9*A725+6))="","",
INDIRECT(VLOOKUP(B725,B$14:C$44,2,FALSE)&amp;(9*A725+6)))</f>
        <v/>
      </c>
      <c r="F725" s="39" t="str">
        <f t="shared" ca="1" si="148"/>
        <v/>
      </c>
      <c r="G725" s="48" t="str" cm="1">
        <f t="array" aca="1" ref="G725" ca="1">IF(F725="","",
IF(INDIRECT(VLOOKUP(B725,B$14:C$44,2,FALSE)&amp;(9*A725+8))="","",
INDIRECT(VLOOKUP(B725,B$14:C$44,2,FALSE)&amp;(9*A725+8))))</f>
        <v/>
      </c>
      <c r="H725" s="48" t="str" cm="1">
        <f t="array" aca="1" ref="H725" ca="1">IF(F725="","",
IF(INDIRECT(VLOOKUP(B725,B$14:C$44,2,FALSE)&amp;(9*A725+9))="","",
INDIRECT(VLOOKUP(B725,B$14:C$44,2,FALSE)&amp;(9*A725+9))))</f>
        <v/>
      </c>
      <c r="I725" s="43" t="str" cm="1">
        <f t="array" aca="1" ref="I725" ca="1">IF(F725="","",
IF(INDIRECT(VLOOKUP(B725,B$14:C$44,2,FALSE)&amp;(9*A725+10))="","",
INDIRECT(VLOOKUP(B725,B$14:C$44,2,FALSE)&amp;(9*A725+10))))</f>
        <v/>
      </c>
      <c r="J725" s="43" t="str" cm="1">
        <f t="array" aca="1" ref="J725" ca="1">IF(F725="","",
IF(INDIRECT(VLOOKUP(B725,B$14:C$44,2,FALSE)&amp;(9*A725+11))="","",
INDIRECT(VLOOKUP(B725,B$14:C$44,2,FALSE)&amp;(9*A725+11))))</f>
        <v/>
      </c>
      <c r="K725" s="46" t="str" cm="1">
        <f t="array" aca="1" ref="K725" ca="1">IF(F725="","",
IF(AND(OR(F725="土",F725="日"),J725="●"),"指定",
IF(INDIRECT(VLOOKUP(B725,B$14:C$44,2,FALSE)&amp;(9*A725+12))="","",
INDIRECT(VLOOKUP(B725,B$14:C$44,2,FALSE)&amp;(9*A725+12)))))</f>
        <v/>
      </c>
      <c r="L725" s="42" t="str">
        <f t="shared" ca="1" si="151"/>
        <v/>
      </c>
      <c r="M725" s="60" t="str">
        <f t="shared" ca="1" si="152"/>
        <v/>
      </c>
      <c r="N725" s="1" t="str">
        <f t="shared" ca="1" si="149"/>
        <v/>
      </c>
      <c r="O725" s="1" t="str">
        <f t="shared" ca="1" si="150"/>
        <v/>
      </c>
    </row>
    <row r="726" spans="1:15" x14ac:dyDescent="0.4">
      <c r="A726" s="1">
        <f t="shared" si="153"/>
        <v>23</v>
      </c>
      <c r="B726" s="1">
        <f t="shared" si="154"/>
        <v>31</v>
      </c>
      <c r="E726" s="39" t="str" cm="1">
        <f t="array" aca="1" ref="E726" ca="1">IF(INDIRECT(VLOOKUP(B726,B$14:C$44,2,FALSE)&amp;(9*A726+6))="","",
INDIRECT(VLOOKUP(B726,B$14:C$44,2,FALSE)&amp;(9*A726+6)))</f>
        <v/>
      </c>
      <c r="F726" s="39" t="str">
        <f t="shared" ca="1" si="148"/>
        <v/>
      </c>
      <c r="G726" s="48" t="str" cm="1">
        <f t="array" aca="1" ref="G726" ca="1">IF(F726="","",
IF(INDIRECT(VLOOKUP(B726,B$14:C$44,2,FALSE)&amp;(9*A726+8))="","",
INDIRECT(VLOOKUP(B726,B$14:C$44,2,FALSE)&amp;(9*A726+8))))</f>
        <v/>
      </c>
      <c r="H726" s="48" t="str" cm="1">
        <f t="array" aca="1" ref="H726" ca="1">IF(F726="","",
IF(INDIRECT(VLOOKUP(B726,B$14:C$44,2,FALSE)&amp;(9*A726+9))="","",
INDIRECT(VLOOKUP(B726,B$14:C$44,2,FALSE)&amp;(9*A726+9))))</f>
        <v/>
      </c>
      <c r="I726" s="43" t="str" cm="1">
        <f t="array" aca="1" ref="I726" ca="1">IF(F726="","",
IF(INDIRECT(VLOOKUP(B726,B$14:C$44,2,FALSE)&amp;(9*A726+10))="","",
INDIRECT(VLOOKUP(B726,B$14:C$44,2,FALSE)&amp;(9*A726+10))))</f>
        <v/>
      </c>
      <c r="J726" s="43" t="str" cm="1">
        <f t="array" aca="1" ref="J726" ca="1">IF(F726="","",
IF(INDIRECT(VLOOKUP(B726,B$14:C$44,2,FALSE)&amp;(9*A726+11))="","",
INDIRECT(VLOOKUP(B726,B$14:C$44,2,FALSE)&amp;(9*A726+11))))</f>
        <v/>
      </c>
      <c r="K726" s="46" t="str" cm="1">
        <f t="array" aca="1" ref="K726" ca="1">IF(F726="","",
IF(AND(OR(F726="土",F726="日"),J726="●"),"指定",
IF(INDIRECT(VLOOKUP(B726,B$14:C$44,2,FALSE)&amp;(9*A726+12))="","",
INDIRECT(VLOOKUP(B726,B$14:C$44,2,FALSE)&amp;(9*A726+12)))))</f>
        <v/>
      </c>
      <c r="L726" s="42" t="str">
        <f t="shared" ca="1" si="151"/>
        <v/>
      </c>
      <c r="M726" s="60" t="str">
        <f t="shared" ca="1" si="152"/>
        <v/>
      </c>
      <c r="N726" s="1" t="str">
        <f t="shared" ca="1" si="149"/>
        <v/>
      </c>
      <c r="O726" s="1" t="str">
        <f t="shared" ca="1" si="150"/>
        <v/>
      </c>
    </row>
    <row r="727" spans="1:15" x14ac:dyDescent="0.4">
      <c r="A727" s="1">
        <f t="shared" si="153"/>
        <v>24</v>
      </c>
      <c r="B727" s="1">
        <f t="shared" si="154"/>
        <v>1</v>
      </c>
      <c r="E727" s="39" t="str" cm="1">
        <f t="array" aca="1" ref="E727" ca="1">IF(INDIRECT(VLOOKUP(B727,B$14:C$44,2,FALSE)&amp;(9*A727+6))="","",
INDIRECT(VLOOKUP(B727,B$14:C$44,2,FALSE)&amp;(9*A727+6)))</f>
        <v/>
      </c>
      <c r="F727" s="39" t="str">
        <f t="shared" ca="1" si="148"/>
        <v/>
      </c>
      <c r="G727" s="48" t="str" cm="1">
        <f t="array" aca="1" ref="G727" ca="1">IF(F727="","",
IF(INDIRECT(VLOOKUP(B727,B$14:C$44,2,FALSE)&amp;(9*A727+8))="","",
INDIRECT(VLOOKUP(B727,B$14:C$44,2,FALSE)&amp;(9*A727+8))))</f>
        <v/>
      </c>
      <c r="H727" s="48" t="str" cm="1">
        <f t="array" aca="1" ref="H727" ca="1">IF(F727="","",
IF(INDIRECT(VLOOKUP(B727,B$14:C$44,2,FALSE)&amp;(9*A727+9))="","",
INDIRECT(VLOOKUP(B727,B$14:C$44,2,FALSE)&amp;(9*A727+9))))</f>
        <v/>
      </c>
      <c r="I727" s="43" t="str" cm="1">
        <f t="array" aca="1" ref="I727" ca="1">IF(F727="","",
IF(INDIRECT(VLOOKUP(B727,B$14:C$44,2,FALSE)&amp;(9*A727+10))="","",
INDIRECT(VLOOKUP(B727,B$14:C$44,2,FALSE)&amp;(9*A727+10))))</f>
        <v/>
      </c>
      <c r="J727" s="43" t="str" cm="1">
        <f t="array" aca="1" ref="J727" ca="1">IF(F727="","",
IF(INDIRECT(VLOOKUP(B727,B$14:C$44,2,FALSE)&amp;(9*A727+11))="","",
INDIRECT(VLOOKUP(B727,B$14:C$44,2,FALSE)&amp;(9*A727+11))))</f>
        <v/>
      </c>
      <c r="K727" s="46" t="str" cm="1">
        <f t="array" aca="1" ref="K727" ca="1">IF(F727="","",
IF(AND(OR(F727="土",F727="日"),J727="●"),"指定",
IF(INDIRECT(VLOOKUP(B727,B$14:C$44,2,FALSE)&amp;(9*A727+12))="","",
INDIRECT(VLOOKUP(B727,B$14:C$44,2,FALSE)&amp;(9*A727+12)))))</f>
        <v/>
      </c>
      <c r="L727" s="42" t="str">
        <f t="shared" ca="1" si="151"/>
        <v/>
      </c>
      <c r="M727" s="60" t="str">
        <f t="shared" ca="1" si="152"/>
        <v/>
      </c>
      <c r="N727" s="1" t="str">
        <f t="shared" ca="1" si="149"/>
        <v/>
      </c>
      <c r="O727" s="1" t="str">
        <f t="shared" ca="1" si="150"/>
        <v/>
      </c>
    </row>
    <row r="728" spans="1:15" x14ac:dyDescent="0.4">
      <c r="A728" s="1">
        <f t="shared" si="153"/>
        <v>24</v>
      </c>
      <c r="B728" s="1">
        <f t="shared" si="154"/>
        <v>2</v>
      </c>
      <c r="E728" s="39" t="str" cm="1">
        <f t="array" aca="1" ref="E728" ca="1">IF(INDIRECT(VLOOKUP(B728,B$14:C$44,2,FALSE)&amp;(9*A728+6))="","",
INDIRECT(VLOOKUP(B728,B$14:C$44,2,FALSE)&amp;(9*A728+6)))</f>
        <v/>
      </c>
      <c r="F728" s="39" t="str">
        <f t="shared" ca="1" si="148"/>
        <v/>
      </c>
      <c r="G728" s="48" t="str" cm="1">
        <f t="array" aca="1" ref="G728" ca="1">IF(F728="","",
IF(INDIRECT(VLOOKUP(B728,B$14:C$44,2,FALSE)&amp;(9*A728+8))="","",
INDIRECT(VLOOKUP(B728,B$14:C$44,2,FALSE)&amp;(9*A728+8))))</f>
        <v/>
      </c>
      <c r="H728" s="48" t="str" cm="1">
        <f t="array" aca="1" ref="H728" ca="1">IF(F728="","",
IF(INDIRECT(VLOOKUP(B728,B$14:C$44,2,FALSE)&amp;(9*A728+9))="","",
INDIRECT(VLOOKUP(B728,B$14:C$44,2,FALSE)&amp;(9*A728+9))))</f>
        <v/>
      </c>
      <c r="I728" s="43" t="str" cm="1">
        <f t="array" aca="1" ref="I728" ca="1">IF(F728="","",
IF(INDIRECT(VLOOKUP(B728,B$14:C$44,2,FALSE)&amp;(9*A728+10))="","",
INDIRECT(VLOOKUP(B728,B$14:C$44,2,FALSE)&amp;(9*A728+10))))</f>
        <v/>
      </c>
      <c r="J728" s="43" t="str" cm="1">
        <f t="array" aca="1" ref="J728" ca="1">IF(F728="","",
IF(INDIRECT(VLOOKUP(B728,B$14:C$44,2,FALSE)&amp;(9*A728+11))="","",
INDIRECT(VLOOKUP(B728,B$14:C$44,2,FALSE)&amp;(9*A728+11))))</f>
        <v/>
      </c>
      <c r="K728" s="46" t="str" cm="1">
        <f t="array" aca="1" ref="K728" ca="1">IF(F728="","",
IF(AND(OR(F728="土",F728="日"),J728="●"),"指定",
IF(INDIRECT(VLOOKUP(B728,B$14:C$44,2,FALSE)&amp;(9*A728+12))="","",
INDIRECT(VLOOKUP(B728,B$14:C$44,2,FALSE)&amp;(9*A728+12)))))</f>
        <v/>
      </c>
      <c r="L728" s="42" t="str">
        <f t="shared" ca="1" si="151"/>
        <v/>
      </c>
      <c r="M728" s="60" t="str">
        <f t="shared" ca="1" si="152"/>
        <v/>
      </c>
      <c r="N728" s="1" t="str">
        <f t="shared" ca="1" si="149"/>
        <v/>
      </c>
      <c r="O728" s="1" t="str">
        <f t="shared" ca="1" si="150"/>
        <v/>
      </c>
    </row>
    <row r="729" spans="1:15" x14ac:dyDescent="0.4">
      <c r="A729" s="1">
        <f t="shared" si="153"/>
        <v>24</v>
      </c>
      <c r="B729" s="1">
        <f t="shared" si="154"/>
        <v>3</v>
      </c>
      <c r="E729" s="39" t="str" cm="1">
        <f t="array" aca="1" ref="E729" ca="1">IF(INDIRECT(VLOOKUP(B729,B$14:C$44,2,FALSE)&amp;(9*A729+6))="","",
INDIRECT(VLOOKUP(B729,B$14:C$44,2,FALSE)&amp;(9*A729+6)))</f>
        <v/>
      </c>
      <c r="F729" s="39" t="str">
        <f t="shared" ca="1" si="148"/>
        <v/>
      </c>
      <c r="G729" s="48" t="str" cm="1">
        <f t="array" aca="1" ref="G729" ca="1">IF(F729="","",
IF(INDIRECT(VLOOKUP(B729,B$14:C$44,2,FALSE)&amp;(9*A729+8))="","",
INDIRECT(VLOOKUP(B729,B$14:C$44,2,FALSE)&amp;(9*A729+8))))</f>
        <v/>
      </c>
      <c r="H729" s="48" t="str" cm="1">
        <f t="array" aca="1" ref="H729" ca="1">IF(F729="","",
IF(INDIRECT(VLOOKUP(B729,B$14:C$44,2,FALSE)&amp;(9*A729+9))="","",
INDIRECT(VLOOKUP(B729,B$14:C$44,2,FALSE)&amp;(9*A729+9))))</f>
        <v/>
      </c>
      <c r="I729" s="43" t="str" cm="1">
        <f t="array" aca="1" ref="I729" ca="1">IF(F729="","",
IF(INDIRECT(VLOOKUP(B729,B$14:C$44,2,FALSE)&amp;(9*A729+10))="","",
INDIRECT(VLOOKUP(B729,B$14:C$44,2,FALSE)&amp;(9*A729+10))))</f>
        <v/>
      </c>
      <c r="J729" s="43" t="str" cm="1">
        <f t="array" aca="1" ref="J729" ca="1">IF(F729="","",
IF(INDIRECT(VLOOKUP(B729,B$14:C$44,2,FALSE)&amp;(9*A729+11))="","",
INDIRECT(VLOOKUP(B729,B$14:C$44,2,FALSE)&amp;(9*A729+11))))</f>
        <v/>
      </c>
      <c r="K729" s="46" t="str" cm="1">
        <f t="array" aca="1" ref="K729" ca="1">IF(F729="","",
IF(AND(OR(F729="土",F729="日"),J729="●"),"指定",
IF(INDIRECT(VLOOKUP(B729,B$14:C$44,2,FALSE)&amp;(9*A729+12))="","",
INDIRECT(VLOOKUP(B729,B$14:C$44,2,FALSE)&amp;(9*A729+12)))))</f>
        <v/>
      </c>
      <c r="L729" s="42" t="str">
        <f t="shared" ca="1" si="151"/>
        <v/>
      </c>
      <c r="M729" s="60" t="str">
        <f t="shared" ca="1" si="152"/>
        <v/>
      </c>
      <c r="N729" s="1" t="str">
        <f t="shared" ca="1" si="149"/>
        <v/>
      </c>
      <c r="O729" s="1" t="str">
        <f t="shared" ca="1" si="150"/>
        <v/>
      </c>
    </row>
    <row r="730" spans="1:15" x14ac:dyDescent="0.4">
      <c r="A730" s="1">
        <f t="shared" si="153"/>
        <v>24</v>
      </c>
      <c r="B730" s="1">
        <f t="shared" si="154"/>
        <v>4</v>
      </c>
      <c r="E730" s="39" t="str" cm="1">
        <f t="array" aca="1" ref="E730" ca="1">IF(INDIRECT(VLOOKUP(B730,B$14:C$44,2,FALSE)&amp;(9*A730+6))="","",
INDIRECT(VLOOKUP(B730,B$14:C$44,2,FALSE)&amp;(9*A730+6)))</f>
        <v/>
      </c>
      <c r="F730" s="39" t="str">
        <f t="shared" ca="1" si="148"/>
        <v/>
      </c>
      <c r="G730" s="48" t="str" cm="1">
        <f t="array" aca="1" ref="G730" ca="1">IF(F730="","",
IF(INDIRECT(VLOOKUP(B730,B$14:C$44,2,FALSE)&amp;(9*A730+8))="","",
INDIRECT(VLOOKUP(B730,B$14:C$44,2,FALSE)&amp;(9*A730+8))))</f>
        <v/>
      </c>
      <c r="H730" s="48" t="str" cm="1">
        <f t="array" aca="1" ref="H730" ca="1">IF(F730="","",
IF(INDIRECT(VLOOKUP(B730,B$14:C$44,2,FALSE)&amp;(9*A730+9))="","",
INDIRECT(VLOOKUP(B730,B$14:C$44,2,FALSE)&amp;(9*A730+9))))</f>
        <v/>
      </c>
      <c r="I730" s="43" t="str" cm="1">
        <f t="array" aca="1" ref="I730" ca="1">IF(F730="","",
IF(INDIRECT(VLOOKUP(B730,B$14:C$44,2,FALSE)&amp;(9*A730+10))="","",
INDIRECT(VLOOKUP(B730,B$14:C$44,2,FALSE)&amp;(9*A730+10))))</f>
        <v/>
      </c>
      <c r="J730" s="43" t="str" cm="1">
        <f t="array" aca="1" ref="J730" ca="1">IF(F730="","",
IF(INDIRECT(VLOOKUP(B730,B$14:C$44,2,FALSE)&amp;(9*A730+11))="","",
INDIRECT(VLOOKUP(B730,B$14:C$44,2,FALSE)&amp;(9*A730+11))))</f>
        <v/>
      </c>
      <c r="K730" s="46" t="str" cm="1">
        <f t="array" aca="1" ref="K730" ca="1">IF(F730="","",
IF(AND(OR(F730="土",F730="日"),J730="●"),"指定",
IF(INDIRECT(VLOOKUP(B730,B$14:C$44,2,FALSE)&amp;(9*A730+12))="","",
INDIRECT(VLOOKUP(B730,B$14:C$44,2,FALSE)&amp;(9*A730+12)))))</f>
        <v/>
      </c>
      <c r="L730" s="42" t="str">
        <f t="shared" ca="1" si="151"/>
        <v/>
      </c>
      <c r="M730" s="60" t="str">
        <f t="shared" ca="1" si="152"/>
        <v/>
      </c>
      <c r="N730" s="1" t="str">
        <f t="shared" ca="1" si="149"/>
        <v/>
      </c>
      <c r="O730" s="1" t="str">
        <f t="shared" ca="1" si="150"/>
        <v/>
      </c>
    </row>
    <row r="731" spans="1:15" x14ac:dyDescent="0.4">
      <c r="A731" s="1">
        <f t="shared" si="153"/>
        <v>24</v>
      </c>
      <c r="B731" s="1">
        <f t="shared" si="154"/>
        <v>5</v>
      </c>
      <c r="E731" s="39" t="str" cm="1">
        <f t="array" aca="1" ref="E731" ca="1">IF(INDIRECT(VLOOKUP(B731,B$14:C$44,2,FALSE)&amp;(9*A731+6))="","",
INDIRECT(VLOOKUP(B731,B$14:C$44,2,FALSE)&amp;(9*A731+6)))</f>
        <v/>
      </c>
      <c r="F731" s="39" t="str">
        <f t="shared" ca="1" si="148"/>
        <v/>
      </c>
      <c r="G731" s="48" t="str" cm="1">
        <f t="array" aca="1" ref="G731" ca="1">IF(F731="","",
IF(INDIRECT(VLOOKUP(B731,B$14:C$44,2,FALSE)&amp;(9*A731+8))="","",
INDIRECT(VLOOKUP(B731,B$14:C$44,2,FALSE)&amp;(9*A731+8))))</f>
        <v/>
      </c>
      <c r="H731" s="48" t="str" cm="1">
        <f t="array" aca="1" ref="H731" ca="1">IF(F731="","",
IF(INDIRECT(VLOOKUP(B731,B$14:C$44,2,FALSE)&amp;(9*A731+9))="","",
INDIRECT(VLOOKUP(B731,B$14:C$44,2,FALSE)&amp;(9*A731+9))))</f>
        <v/>
      </c>
      <c r="I731" s="43" t="str" cm="1">
        <f t="array" aca="1" ref="I731" ca="1">IF(F731="","",
IF(INDIRECT(VLOOKUP(B731,B$14:C$44,2,FALSE)&amp;(9*A731+10))="","",
INDIRECT(VLOOKUP(B731,B$14:C$44,2,FALSE)&amp;(9*A731+10))))</f>
        <v/>
      </c>
      <c r="J731" s="43" t="str" cm="1">
        <f t="array" aca="1" ref="J731" ca="1">IF(F731="","",
IF(INDIRECT(VLOOKUP(B731,B$14:C$44,2,FALSE)&amp;(9*A731+11))="","",
INDIRECT(VLOOKUP(B731,B$14:C$44,2,FALSE)&amp;(9*A731+11))))</f>
        <v/>
      </c>
      <c r="K731" s="46" t="str" cm="1">
        <f t="array" aca="1" ref="K731" ca="1">IF(F731="","",
IF(AND(OR(F731="土",F731="日"),J731="●"),"指定",
IF(INDIRECT(VLOOKUP(B731,B$14:C$44,2,FALSE)&amp;(9*A731+12))="","",
INDIRECT(VLOOKUP(B731,B$14:C$44,2,FALSE)&amp;(9*A731+12)))))</f>
        <v/>
      </c>
      <c r="L731" s="42" t="str">
        <f t="shared" ca="1" si="151"/>
        <v/>
      </c>
      <c r="M731" s="60" t="str">
        <f t="shared" ca="1" si="152"/>
        <v/>
      </c>
      <c r="N731" s="1" t="str">
        <f t="shared" ca="1" si="149"/>
        <v/>
      </c>
      <c r="O731" s="1" t="str">
        <f t="shared" ca="1" si="150"/>
        <v/>
      </c>
    </row>
    <row r="732" spans="1:15" x14ac:dyDescent="0.4">
      <c r="A732" s="1">
        <f t="shared" si="153"/>
        <v>24</v>
      </c>
      <c r="B732" s="1">
        <f t="shared" si="154"/>
        <v>6</v>
      </c>
      <c r="E732" s="39" t="str" cm="1">
        <f t="array" aca="1" ref="E732" ca="1">IF(INDIRECT(VLOOKUP(B732,B$14:C$44,2,FALSE)&amp;(9*A732+6))="","",
INDIRECT(VLOOKUP(B732,B$14:C$44,2,FALSE)&amp;(9*A732+6)))</f>
        <v/>
      </c>
      <c r="F732" s="39" t="str">
        <f t="shared" ca="1" si="148"/>
        <v/>
      </c>
      <c r="G732" s="48" t="str" cm="1">
        <f t="array" aca="1" ref="G732" ca="1">IF(F732="","",
IF(INDIRECT(VLOOKUP(B732,B$14:C$44,2,FALSE)&amp;(9*A732+8))="","",
INDIRECT(VLOOKUP(B732,B$14:C$44,2,FALSE)&amp;(9*A732+8))))</f>
        <v/>
      </c>
      <c r="H732" s="48" t="str" cm="1">
        <f t="array" aca="1" ref="H732" ca="1">IF(F732="","",
IF(INDIRECT(VLOOKUP(B732,B$14:C$44,2,FALSE)&amp;(9*A732+9))="","",
INDIRECT(VLOOKUP(B732,B$14:C$44,2,FALSE)&amp;(9*A732+9))))</f>
        <v/>
      </c>
      <c r="I732" s="43" t="str" cm="1">
        <f t="array" aca="1" ref="I732" ca="1">IF(F732="","",
IF(INDIRECT(VLOOKUP(B732,B$14:C$44,2,FALSE)&amp;(9*A732+10))="","",
INDIRECT(VLOOKUP(B732,B$14:C$44,2,FALSE)&amp;(9*A732+10))))</f>
        <v/>
      </c>
      <c r="J732" s="43" t="str" cm="1">
        <f t="array" aca="1" ref="J732" ca="1">IF(F732="","",
IF(INDIRECT(VLOOKUP(B732,B$14:C$44,2,FALSE)&amp;(9*A732+11))="","",
INDIRECT(VLOOKUP(B732,B$14:C$44,2,FALSE)&amp;(9*A732+11))))</f>
        <v/>
      </c>
      <c r="K732" s="46" t="str" cm="1">
        <f t="array" aca="1" ref="K732" ca="1">IF(F732="","",
IF(AND(OR(F732="土",F732="日"),J732="●"),"指定",
IF(INDIRECT(VLOOKUP(B732,B$14:C$44,2,FALSE)&amp;(9*A732+12))="","",
INDIRECT(VLOOKUP(B732,B$14:C$44,2,FALSE)&amp;(9*A732+12)))))</f>
        <v/>
      </c>
      <c r="L732" s="42" t="str">
        <f t="shared" ca="1" si="151"/>
        <v/>
      </c>
      <c r="M732" s="60" t="str">
        <f t="shared" ca="1" si="152"/>
        <v/>
      </c>
      <c r="N732" s="1" t="str">
        <f t="shared" ca="1" si="149"/>
        <v/>
      </c>
      <c r="O732" s="1" t="str">
        <f t="shared" ca="1" si="150"/>
        <v/>
      </c>
    </row>
    <row r="733" spans="1:15" x14ac:dyDescent="0.4">
      <c r="A733" s="1">
        <f t="shared" si="153"/>
        <v>24</v>
      </c>
      <c r="B733" s="1">
        <f t="shared" si="154"/>
        <v>7</v>
      </c>
      <c r="E733" s="39" t="str" cm="1">
        <f t="array" aca="1" ref="E733" ca="1">IF(INDIRECT(VLOOKUP(B733,B$14:C$44,2,FALSE)&amp;(9*A733+6))="","",
INDIRECT(VLOOKUP(B733,B$14:C$44,2,FALSE)&amp;(9*A733+6)))</f>
        <v/>
      </c>
      <c r="F733" s="39" t="str">
        <f t="shared" ca="1" si="148"/>
        <v/>
      </c>
      <c r="G733" s="48" t="str" cm="1">
        <f t="array" aca="1" ref="G733" ca="1">IF(F733="","",
IF(INDIRECT(VLOOKUP(B733,B$14:C$44,2,FALSE)&amp;(9*A733+8))="","",
INDIRECT(VLOOKUP(B733,B$14:C$44,2,FALSE)&amp;(9*A733+8))))</f>
        <v/>
      </c>
      <c r="H733" s="48" t="str" cm="1">
        <f t="array" aca="1" ref="H733" ca="1">IF(F733="","",
IF(INDIRECT(VLOOKUP(B733,B$14:C$44,2,FALSE)&amp;(9*A733+9))="","",
INDIRECT(VLOOKUP(B733,B$14:C$44,2,FALSE)&amp;(9*A733+9))))</f>
        <v/>
      </c>
      <c r="I733" s="43" t="str" cm="1">
        <f t="array" aca="1" ref="I733" ca="1">IF(F733="","",
IF(INDIRECT(VLOOKUP(B733,B$14:C$44,2,FALSE)&amp;(9*A733+10))="","",
INDIRECT(VLOOKUP(B733,B$14:C$44,2,FALSE)&amp;(9*A733+10))))</f>
        <v/>
      </c>
      <c r="J733" s="43" t="str" cm="1">
        <f t="array" aca="1" ref="J733" ca="1">IF(F733="","",
IF(INDIRECT(VLOOKUP(B733,B$14:C$44,2,FALSE)&amp;(9*A733+11))="","",
INDIRECT(VLOOKUP(B733,B$14:C$44,2,FALSE)&amp;(9*A733+11))))</f>
        <v/>
      </c>
      <c r="K733" s="46" t="str" cm="1">
        <f t="array" aca="1" ref="K733" ca="1">IF(F733="","",
IF(AND(OR(F733="土",F733="日"),J733="●"),"指定",
IF(INDIRECT(VLOOKUP(B733,B$14:C$44,2,FALSE)&amp;(9*A733+12))="","",
INDIRECT(VLOOKUP(B733,B$14:C$44,2,FALSE)&amp;(9*A733+12)))))</f>
        <v/>
      </c>
      <c r="L733" s="42" t="str">
        <f t="shared" ca="1" si="151"/>
        <v/>
      </c>
      <c r="M733" s="60" t="str">
        <f t="shared" ca="1" si="152"/>
        <v/>
      </c>
      <c r="N733" s="1" t="str">
        <f t="shared" ca="1" si="149"/>
        <v/>
      </c>
      <c r="O733" s="1" t="str">
        <f t="shared" ca="1" si="150"/>
        <v/>
      </c>
    </row>
    <row r="734" spans="1:15" x14ac:dyDescent="0.4">
      <c r="A734" s="1">
        <f t="shared" si="153"/>
        <v>24</v>
      </c>
      <c r="B734" s="1">
        <f t="shared" si="154"/>
        <v>8</v>
      </c>
      <c r="E734" s="39" t="str" cm="1">
        <f t="array" aca="1" ref="E734" ca="1">IF(INDIRECT(VLOOKUP(B734,B$14:C$44,2,FALSE)&amp;(9*A734+6))="","",
INDIRECT(VLOOKUP(B734,B$14:C$44,2,FALSE)&amp;(9*A734+6)))</f>
        <v/>
      </c>
      <c r="F734" s="39" t="str">
        <f t="shared" ca="1" si="148"/>
        <v/>
      </c>
      <c r="G734" s="48" t="str" cm="1">
        <f t="array" aca="1" ref="G734" ca="1">IF(F734="","",
IF(INDIRECT(VLOOKUP(B734,B$14:C$44,2,FALSE)&amp;(9*A734+8))="","",
INDIRECT(VLOOKUP(B734,B$14:C$44,2,FALSE)&amp;(9*A734+8))))</f>
        <v/>
      </c>
      <c r="H734" s="48" t="str" cm="1">
        <f t="array" aca="1" ref="H734" ca="1">IF(F734="","",
IF(INDIRECT(VLOOKUP(B734,B$14:C$44,2,FALSE)&amp;(9*A734+9))="","",
INDIRECT(VLOOKUP(B734,B$14:C$44,2,FALSE)&amp;(9*A734+9))))</f>
        <v/>
      </c>
      <c r="I734" s="43" t="str" cm="1">
        <f t="array" aca="1" ref="I734" ca="1">IF(F734="","",
IF(INDIRECT(VLOOKUP(B734,B$14:C$44,2,FALSE)&amp;(9*A734+10))="","",
INDIRECT(VLOOKUP(B734,B$14:C$44,2,FALSE)&amp;(9*A734+10))))</f>
        <v/>
      </c>
      <c r="J734" s="43" t="str" cm="1">
        <f t="array" aca="1" ref="J734" ca="1">IF(F734="","",
IF(INDIRECT(VLOOKUP(B734,B$14:C$44,2,FALSE)&amp;(9*A734+11))="","",
INDIRECT(VLOOKUP(B734,B$14:C$44,2,FALSE)&amp;(9*A734+11))))</f>
        <v/>
      </c>
      <c r="K734" s="46" t="str" cm="1">
        <f t="array" aca="1" ref="K734" ca="1">IF(F734="","",
IF(AND(OR(F734="土",F734="日"),J734="●"),"指定",
IF(INDIRECT(VLOOKUP(B734,B$14:C$44,2,FALSE)&amp;(9*A734+12))="","",
INDIRECT(VLOOKUP(B734,B$14:C$44,2,FALSE)&amp;(9*A734+12)))))</f>
        <v/>
      </c>
      <c r="L734" s="42" t="str">
        <f t="shared" ca="1" si="151"/>
        <v/>
      </c>
      <c r="M734" s="60" t="str">
        <f t="shared" ca="1" si="152"/>
        <v/>
      </c>
      <c r="N734" s="1" t="str">
        <f t="shared" ca="1" si="149"/>
        <v/>
      </c>
      <c r="O734" s="1" t="str">
        <f t="shared" ca="1" si="150"/>
        <v/>
      </c>
    </row>
    <row r="735" spans="1:15" x14ac:dyDescent="0.4">
      <c r="A735" s="1">
        <f t="shared" si="153"/>
        <v>24</v>
      </c>
      <c r="B735" s="1">
        <f t="shared" si="154"/>
        <v>9</v>
      </c>
      <c r="E735" s="39" t="str" cm="1">
        <f t="array" aca="1" ref="E735" ca="1">IF(INDIRECT(VLOOKUP(B735,B$14:C$44,2,FALSE)&amp;(9*A735+6))="","",
INDIRECT(VLOOKUP(B735,B$14:C$44,2,FALSE)&amp;(9*A735+6)))</f>
        <v/>
      </c>
      <c r="F735" s="39" t="str">
        <f t="shared" ca="1" si="148"/>
        <v/>
      </c>
      <c r="G735" s="48" t="str" cm="1">
        <f t="array" aca="1" ref="G735" ca="1">IF(F735="","",
IF(INDIRECT(VLOOKUP(B735,B$14:C$44,2,FALSE)&amp;(9*A735+8))="","",
INDIRECT(VLOOKUP(B735,B$14:C$44,2,FALSE)&amp;(9*A735+8))))</f>
        <v/>
      </c>
      <c r="H735" s="48" t="str" cm="1">
        <f t="array" aca="1" ref="H735" ca="1">IF(F735="","",
IF(INDIRECT(VLOOKUP(B735,B$14:C$44,2,FALSE)&amp;(9*A735+9))="","",
INDIRECT(VLOOKUP(B735,B$14:C$44,2,FALSE)&amp;(9*A735+9))))</f>
        <v/>
      </c>
      <c r="I735" s="43" t="str" cm="1">
        <f t="array" aca="1" ref="I735" ca="1">IF(F735="","",
IF(INDIRECT(VLOOKUP(B735,B$14:C$44,2,FALSE)&amp;(9*A735+10))="","",
INDIRECT(VLOOKUP(B735,B$14:C$44,2,FALSE)&amp;(9*A735+10))))</f>
        <v/>
      </c>
      <c r="J735" s="43" t="str" cm="1">
        <f t="array" aca="1" ref="J735" ca="1">IF(F735="","",
IF(INDIRECT(VLOOKUP(B735,B$14:C$44,2,FALSE)&amp;(9*A735+11))="","",
INDIRECT(VLOOKUP(B735,B$14:C$44,2,FALSE)&amp;(9*A735+11))))</f>
        <v/>
      </c>
      <c r="K735" s="46" t="str" cm="1">
        <f t="array" aca="1" ref="K735" ca="1">IF(F735="","",
IF(AND(OR(F735="土",F735="日"),J735="●"),"指定",
IF(INDIRECT(VLOOKUP(B735,B$14:C$44,2,FALSE)&amp;(9*A735+12))="","",
INDIRECT(VLOOKUP(B735,B$14:C$44,2,FALSE)&amp;(9*A735+12)))))</f>
        <v/>
      </c>
      <c r="L735" s="42" t="str">
        <f t="shared" ca="1" si="151"/>
        <v/>
      </c>
      <c r="M735" s="60" t="str">
        <f t="shared" ca="1" si="152"/>
        <v/>
      </c>
      <c r="N735" s="1" t="str">
        <f t="shared" ca="1" si="149"/>
        <v/>
      </c>
      <c r="O735" s="1" t="str">
        <f t="shared" ca="1" si="150"/>
        <v/>
      </c>
    </row>
    <row r="736" spans="1:15" x14ac:dyDescent="0.4">
      <c r="A736" s="1">
        <f t="shared" si="153"/>
        <v>24</v>
      </c>
      <c r="B736" s="1">
        <f t="shared" si="154"/>
        <v>10</v>
      </c>
      <c r="E736" s="39" t="str" cm="1">
        <f t="array" aca="1" ref="E736" ca="1">IF(INDIRECT(VLOOKUP(B736,B$14:C$44,2,FALSE)&amp;(9*A736+6))="","",
INDIRECT(VLOOKUP(B736,B$14:C$44,2,FALSE)&amp;(9*A736+6)))</f>
        <v/>
      </c>
      <c r="F736" s="39" t="str">
        <f t="shared" ca="1" si="148"/>
        <v/>
      </c>
      <c r="G736" s="48" t="str" cm="1">
        <f t="array" aca="1" ref="G736" ca="1">IF(F736="","",
IF(INDIRECT(VLOOKUP(B736,B$14:C$44,2,FALSE)&amp;(9*A736+8))="","",
INDIRECT(VLOOKUP(B736,B$14:C$44,2,FALSE)&amp;(9*A736+8))))</f>
        <v/>
      </c>
      <c r="H736" s="48" t="str" cm="1">
        <f t="array" aca="1" ref="H736" ca="1">IF(F736="","",
IF(INDIRECT(VLOOKUP(B736,B$14:C$44,2,FALSE)&amp;(9*A736+9))="","",
INDIRECT(VLOOKUP(B736,B$14:C$44,2,FALSE)&amp;(9*A736+9))))</f>
        <v/>
      </c>
      <c r="I736" s="43" t="str" cm="1">
        <f t="array" aca="1" ref="I736" ca="1">IF(F736="","",
IF(INDIRECT(VLOOKUP(B736,B$14:C$44,2,FALSE)&amp;(9*A736+10))="","",
INDIRECT(VLOOKUP(B736,B$14:C$44,2,FALSE)&amp;(9*A736+10))))</f>
        <v/>
      </c>
      <c r="J736" s="43" t="str" cm="1">
        <f t="array" aca="1" ref="J736" ca="1">IF(F736="","",
IF(INDIRECT(VLOOKUP(B736,B$14:C$44,2,FALSE)&amp;(9*A736+11))="","",
INDIRECT(VLOOKUP(B736,B$14:C$44,2,FALSE)&amp;(9*A736+11))))</f>
        <v/>
      </c>
      <c r="K736" s="46" t="str" cm="1">
        <f t="array" aca="1" ref="K736" ca="1">IF(F736="","",
IF(AND(OR(F736="土",F736="日"),J736="●"),"指定",
IF(INDIRECT(VLOOKUP(B736,B$14:C$44,2,FALSE)&amp;(9*A736+12))="","",
INDIRECT(VLOOKUP(B736,B$14:C$44,2,FALSE)&amp;(9*A736+12)))))</f>
        <v/>
      </c>
      <c r="L736" s="42" t="str">
        <f t="shared" ca="1" si="151"/>
        <v/>
      </c>
      <c r="M736" s="60" t="str">
        <f t="shared" ca="1" si="152"/>
        <v/>
      </c>
      <c r="N736" s="1" t="str">
        <f t="shared" ca="1" si="149"/>
        <v/>
      </c>
      <c r="O736" s="1" t="str">
        <f t="shared" ca="1" si="150"/>
        <v/>
      </c>
    </row>
    <row r="737" spans="1:15" x14ac:dyDescent="0.4">
      <c r="A737" s="1">
        <f t="shared" si="153"/>
        <v>24</v>
      </c>
      <c r="B737" s="1">
        <f t="shared" si="154"/>
        <v>11</v>
      </c>
      <c r="E737" s="39" t="str" cm="1">
        <f t="array" aca="1" ref="E737" ca="1">IF(INDIRECT(VLOOKUP(B737,B$14:C$44,2,FALSE)&amp;(9*A737+6))="","",
INDIRECT(VLOOKUP(B737,B$14:C$44,2,FALSE)&amp;(9*A737+6)))</f>
        <v/>
      </c>
      <c r="F737" s="39" t="str">
        <f t="shared" ca="1" si="148"/>
        <v/>
      </c>
      <c r="G737" s="48" t="str" cm="1">
        <f t="array" aca="1" ref="G737" ca="1">IF(F737="","",
IF(INDIRECT(VLOOKUP(B737,B$14:C$44,2,FALSE)&amp;(9*A737+8))="","",
INDIRECT(VLOOKUP(B737,B$14:C$44,2,FALSE)&amp;(9*A737+8))))</f>
        <v/>
      </c>
      <c r="H737" s="48" t="str" cm="1">
        <f t="array" aca="1" ref="H737" ca="1">IF(F737="","",
IF(INDIRECT(VLOOKUP(B737,B$14:C$44,2,FALSE)&amp;(9*A737+9))="","",
INDIRECT(VLOOKUP(B737,B$14:C$44,2,FALSE)&amp;(9*A737+9))))</f>
        <v/>
      </c>
      <c r="I737" s="43" t="str" cm="1">
        <f t="array" aca="1" ref="I737" ca="1">IF(F737="","",
IF(INDIRECT(VLOOKUP(B737,B$14:C$44,2,FALSE)&amp;(9*A737+10))="","",
INDIRECT(VLOOKUP(B737,B$14:C$44,2,FALSE)&amp;(9*A737+10))))</f>
        <v/>
      </c>
      <c r="J737" s="43" t="str" cm="1">
        <f t="array" aca="1" ref="J737" ca="1">IF(F737="","",
IF(INDIRECT(VLOOKUP(B737,B$14:C$44,2,FALSE)&amp;(9*A737+11))="","",
INDIRECT(VLOOKUP(B737,B$14:C$44,2,FALSE)&amp;(9*A737+11))))</f>
        <v/>
      </c>
      <c r="K737" s="46" t="str" cm="1">
        <f t="array" aca="1" ref="K737" ca="1">IF(F737="","",
IF(AND(OR(F737="土",F737="日"),J737="●"),"指定",
IF(INDIRECT(VLOOKUP(B737,B$14:C$44,2,FALSE)&amp;(9*A737+12))="","",
INDIRECT(VLOOKUP(B737,B$14:C$44,2,FALSE)&amp;(9*A737+12)))))</f>
        <v/>
      </c>
      <c r="L737" s="42" t="str">
        <f t="shared" ca="1" si="151"/>
        <v/>
      </c>
      <c r="M737" s="60" t="str">
        <f t="shared" ca="1" si="152"/>
        <v/>
      </c>
      <c r="N737" s="1" t="str">
        <f t="shared" ca="1" si="149"/>
        <v/>
      </c>
      <c r="O737" s="1" t="str">
        <f t="shared" ca="1" si="150"/>
        <v/>
      </c>
    </row>
    <row r="738" spans="1:15" x14ac:dyDescent="0.4">
      <c r="A738" s="1">
        <f t="shared" si="153"/>
        <v>24</v>
      </c>
      <c r="B738" s="1">
        <f t="shared" si="154"/>
        <v>12</v>
      </c>
      <c r="E738" s="39" t="str" cm="1">
        <f t="array" aca="1" ref="E738" ca="1">IF(INDIRECT(VLOOKUP(B738,B$14:C$44,2,FALSE)&amp;(9*A738+6))="","",
INDIRECT(VLOOKUP(B738,B$14:C$44,2,FALSE)&amp;(9*A738+6)))</f>
        <v/>
      </c>
      <c r="F738" s="39" t="str">
        <f t="shared" ca="1" si="148"/>
        <v/>
      </c>
      <c r="G738" s="48" t="str" cm="1">
        <f t="array" aca="1" ref="G738" ca="1">IF(F738="","",
IF(INDIRECT(VLOOKUP(B738,B$14:C$44,2,FALSE)&amp;(9*A738+8))="","",
INDIRECT(VLOOKUP(B738,B$14:C$44,2,FALSE)&amp;(9*A738+8))))</f>
        <v/>
      </c>
      <c r="H738" s="48" t="str" cm="1">
        <f t="array" aca="1" ref="H738" ca="1">IF(F738="","",
IF(INDIRECT(VLOOKUP(B738,B$14:C$44,2,FALSE)&amp;(9*A738+9))="","",
INDIRECT(VLOOKUP(B738,B$14:C$44,2,FALSE)&amp;(9*A738+9))))</f>
        <v/>
      </c>
      <c r="I738" s="43" t="str" cm="1">
        <f t="array" aca="1" ref="I738" ca="1">IF(F738="","",
IF(INDIRECT(VLOOKUP(B738,B$14:C$44,2,FALSE)&amp;(9*A738+10))="","",
INDIRECT(VLOOKUP(B738,B$14:C$44,2,FALSE)&amp;(9*A738+10))))</f>
        <v/>
      </c>
      <c r="J738" s="43" t="str" cm="1">
        <f t="array" aca="1" ref="J738" ca="1">IF(F738="","",
IF(INDIRECT(VLOOKUP(B738,B$14:C$44,2,FALSE)&amp;(9*A738+11))="","",
INDIRECT(VLOOKUP(B738,B$14:C$44,2,FALSE)&amp;(9*A738+11))))</f>
        <v/>
      </c>
      <c r="K738" s="46" t="str" cm="1">
        <f t="array" aca="1" ref="K738" ca="1">IF(F738="","",
IF(AND(OR(F738="土",F738="日"),J738="●"),"指定",
IF(INDIRECT(VLOOKUP(B738,B$14:C$44,2,FALSE)&amp;(9*A738+12))="","",
INDIRECT(VLOOKUP(B738,B$14:C$44,2,FALSE)&amp;(9*A738+12)))))</f>
        <v/>
      </c>
      <c r="L738" s="42" t="str">
        <f t="shared" ca="1" si="151"/>
        <v/>
      </c>
      <c r="M738" s="60" t="str">
        <f t="shared" ca="1" si="152"/>
        <v/>
      </c>
      <c r="N738" s="1" t="str">
        <f t="shared" ca="1" si="149"/>
        <v/>
      </c>
      <c r="O738" s="1" t="str">
        <f t="shared" ca="1" si="150"/>
        <v/>
      </c>
    </row>
    <row r="739" spans="1:15" x14ac:dyDescent="0.4">
      <c r="A739" s="1">
        <f t="shared" si="153"/>
        <v>24</v>
      </c>
      <c r="B739" s="1">
        <f t="shared" si="154"/>
        <v>13</v>
      </c>
      <c r="E739" s="39" t="str" cm="1">
        <f t="array" aca="1" ref="E739" ca="1">IF(INDIRECT(VLOOKUP(B739,B$14:C$44,2,FALSE)&amp;(9*A739+6))="","",
INDIRECT(VLOOKUP(B739,B$14:C$44,2,FALSE)&amp;(9*A739+6)))</f>
        <v/>
      </c>
      <c r="F739" s="39" t="str">
        <f t="shared" ca="1" si="148"/>
        <v/>
      </c>
      <c r="G739" s="48" t="str" cm="1">
        <f t="array" aca="1" ref="G739" ca="1">IF(F739="","",
IF(INDIRECT(VLOOKUP(B739,B$14:C$44,2,FALSE)&amp;(9*A739+8))="","",
INDIRECT(VLOOKUP(B739,B$14:C$44,2,FALSE)&amp;(9*A739+8))))</f>
        <v/>
      </c>
      <c r="H739" s="48" t="str" cm="1">
        <f t="array" aca="1" ref="H739" ca="1">IF(F739="","",
IF(INDIRECT(VLOOKUP(B739,B$14:C$44,2,FALSE)&amp;(9*A739+9))="","",
INDIRECT(VLOOKUP(B739,B$14:C$44,2,FALSE)&amp;(9*A739+9))))</f>
        <v/>
      </c>
      <c r="I739" s="43" t="str" cm="1">
        <f t="array" aca="1" ref="I739" ca="1">IF(F739="","",
IF(INDIRECT(VLOOKUP(B739,B$14:C$44,2,FALSE)&amp;(9*A739+10))="","",
INDIRECT(VLOOKUP(B739,B$14:C$44,2,FALSE)&amp;(9*A739+10))))</f>
        <v/>
      </c>
      <c r="J739" s="43" t="str" cm="1">
        <f t="array" aca="1" ref="J739" ca="1">IF(F739="","",
IF(INDIRECT(VLOOKUP(B739,B$14:C$44,2,FALSE)&amp;(9*A739+11))="","",
INDIRECT(VLOOKUP(B739,B$14:C$44,2,FALSE)&amp;(9*A739+11))))</f>
        <v/>
      </c>
      <c r="K739" s="46" t="str" cm="1">
        <f t="array" aca="1" ref="K739" ca="1">IF(F739="","",
IF(AND(OR(F739="土",F739="日"),J739="●"),"指定",
IF(INDIRECT(VLOOKUP(B739,B$14:C$44,2,FALSE)&amp;(9*A739+12))="","",
INDIRECT(VLOOKUP(B739,B$14:C$44,2,FALSE)&amp;(9*A739+12)))))</f>
        <v/>
      </c>
      <c r="L739" s="42" t="str">
        <f t="shared" ca="1" si="151"/>
        <v/>
      </c>
      <c r="M739" s="60" t="str">
        <f t="shared" ca="1" si="152"/>
        <v/>
      </c>
      <c r="N739" s="1" t="str">
        <f t="shared" ca="1" si="149"/>
        <v/>
      </c>
      <c r="O739" s="1" t="str">
        <f t="shared" ca="1" si="150"/>
        <v/>
      </c>
    </row>
    <row r="740" spans="1:15" x14ac:dyDescent="0.4">
      <c r="A740" s="1">
        <f t="shared" si="153"/>
        <v>24</v>
      </c>
      <c r="B740" s="1">
        <f t="shared" si="154"/>
        <v>14</v>
      </c>
      <c r="E740" s="39" t="str" cm="1">
        <f t="array" aca="1" ref="E740" ca="1">IF(INDIRECT(VLOOKUP(B740,B$14:C$44,2,FALSE)&amp;(9*A740+6))="","",
INDIRECT(VLOOKUP(B740,B$14:C$44,2,FALSE)&amp;(9*A740+6)))</f>
        <v/>
      </c>
      <c r="F740" s="39" t="str">
        <f t="shared" ca="1" si="148"/>
        <v/>
      </c>
      <c r="G740" s="48" t="str" cm="1">
        <f t="array" aca="1" ref="G740" ca="1">IF(F740="","",
IF(INDIRECT(VLOOKUP(B740,B$14:C$44,2,FALSE)&amp;(9*A740+8))="","",
INDIRECT(VLOOKUP(B740,B$14:C$44,2,FALSE)&amp;(9*A740+8))))</f>
        <v/>
      </c>
      <c r="H740" s="48" t="str" cm="1">
        <f t="array" aca="1" ref="H740" ca="1">IF(F740="","",
IF(INDIRECT(VLOOKUP(B740,B$14:C$44,2,FALSE)&amp;(9*A740+9))="","",
INDIRECT(VLOOKUP(B740,B$14:C$44,2,FALSE)&amp;(9*A740+9))))</f>
        <v/>
      </c>
      <c r="I740" s="43" t="str" cm="1">
        <f t="array" aca="1" ref="I740" ca="1">IF(F740="","",
IF(INDIRECT(VLOOKUP(B740,B$14:C$44,2,FALSE)&amp;(9*A740+10))="","",
INDIRECT(VLOOKUP(B740,B$14:C$44,2,FALSE)&amp;(9*A740+10))))</f>
        <v/>
      </c>
      <c r="J740" s="43" t="str" cm="1">
        <f t="array" aca="1" ref="J740" ca="1">IF(F740="","",
IF(INDIRECT(VLOOKUP(B740,B$14:C$44,2,FALSE)&amp;(9*A740+11))="","",
INDIRECT(VLOOKUP(B740,B$14:C$44,2,FALSE)&amp;(9*A740+11))))</f>
        <v/>
      </c>
      <c r="K740" s="46" t="str" cm="1">
        <f t="array" aca="1" ref="K740" ca="1">IF(F740="","",
IF(AND(OR(F740="土",F740="日"),J740="●"),"指定",
IF(INDIRECT(VLOOKUP(B740,B$14:C$44,2,FALSE)&amp;(9*A740+12))="","",
INDIRECT(VLOOKUP(B740,B$14:C$44,2,FALSE)&amp;(9*A740+12)))))</f>
        <v/>
      </c>
      <c r="L740" s="42" t="str">
        <f t="shared" ca="1" si="151"/>
        <v/>
      </c>
      <c r="M740" s="60" t="str">
        <f t="shared" ca="1" si="152"/>
        <v/>
      </c>
      <c r="N740" s="1" t="str">
        <f t="shared" ca="1" si="149"/>
        <v/>
      </c>
      <c r="O740" s="1" t="str">
        <f t="shared" ca="1" si="150"/>
        <v/>
      </c>
    </row>
    <row r="741" spans="1:15" x14ac:dyDescent="0.4">
      <c r="A741" s="1">
        <f t="shared" si="153"/>
        <v>24</v>
      </c>
      <c r="B741" s="1">
        <f t="shared" si="154"/>
        <v>15</v>
      </c>
      <c r="E741" s="39" t="str" cm="1">
        <f t="array" aca="1" ref="E741" ca="1">IF(INDIRECT(VLOOKUP(B741,B$14:C$44,2,FALSE)&amp;(9*A741+6))="","",
INDIRECT(VLOOKUP(B741,B$14:C$44,2,FALSE)&amp;(9*A741+6)))</f>
        <v/>
      </c>
      <c r="F741" s="39" t="str">
        <f t="shared" ca="1" si="148"/>
        <v/>
      </c>
      <c r="G741" s="48" t="str" cm="1">
        <f t="array" aca="1" ref="G741" ca="1">IF(F741="","",
IF(INDIRECT(VLOOKUP(B741,B$14:C$44,2,FALSE)&amp;(9*A741+8))="","",
INDIRECT(VLOOKUP(B741,B$14:C$44,2,FALSE)&amp;(9*A741+8))))</f>
        <v/>
      </c>
      <c r="H741" s="48" t="str" cm="1">
        <f t="array" aca="1" ref="H741" ca="1">IF(F741="","",
IF(INDIRECT(VLOOKUP(B741,B$14:C$44,2,FALSE)&amp;(9*A741+9))="","",
INDIRECT(VLOOKUP(B741,B$14:C$44,2,FALSE)&amp;(9*A741+9))))</f>
        <v/>
      </c>
      <c r="I741" s="43" t="str" cm="1">
        <f t="array" aca="1" ref="I741" ca="1">IF(F741="","",
IF(INDIRECT(VLOOKUP(B741,B$14:C$44,2,FALSE)&amp;(9*A741+10))="","",
INDIRECT(VLOOKUP(B741,B$14:C$44,2,FALSE)&amp;(9*A741+10))))</f>
        <v/>
      </c>
      <c r="J741" s="43" t="str" cm="1">
        <f t="array" aca="1" ref="J741" ca="1">IF(F741="","",
IF(INDIRECT(VLOOKUP(B741,B$14:C$44,2,FALSE)&amp;(9*A741+11))="","",
INDIRECT(VLOOKUP(B741,B$14:C$44,2,FALSE)&amp;(9*A741+11))))</f>
        <v/>
      </c>
      <c r="K741" s="46" t="str" cm="1">
        <f t="array" aca="1" ref="K741" ca="1">IF(F741="","",
IF(AND(OR(F741="土",F741="日"),J741="●"),"指定",
IF(INDIRECT(VLOOKUP(B741,B$14:C$44,2,FALSE)&amp;(9*A741+12))="","",
INDIRECT(VLOOKUP(B741,B$14:C$44,2,FALSE)&amp;(9*A741+12)))))</f>
        <v/>
      </c>
      <c r="L741" s="42" t="str">
        <f t="shared" ca="1" si="151"/>
        <v/>
      </c>
      <c r="M741" s="60" t="str">
        <f t="shared" ca="1" si="152"/>
        <v/>
      </c>
      <c r="N741" s="1" t="str">
        <f t="shared" ca="1" si="149"/>
        <v/>
      </c>
      <c r="O741" s="1" t="str">
        <f t="shared" ca="1" si="150"/>
        <v/>
      </c>
    </row>
    <row r="742" spans="1:15" x14ac:dyDescent="0.4">
      <c r="A742" s="1">
        <f t="shared" si="153"/>
        <v>24</v>
      </c>
      <c r="B742" s="1">
        <f t="shared" si="154"/>
        <v>16</v>
      </c>
      <c r="E742" s="39" t="str" cm="1">
        <f t="array" aca="1" ref="E742" ca="1">IF(INDIRECT(VLOOKUP(B742,B$14:C$44,2,FALSE)&amp;(9*A742+6))="","",
INDIRECT(VLOOKUP(B742,B$14:C$44,2,FALSE)&amp;(9*A742+6)))</f>
        <v/>
      </c>
      <c r="F742" s="39" t="str">
        <f t="shared" ca="1" si="148"/>
        <v/>
      </c>
      <c r="G742" s="48" t="str" cm="1">
        <f t="array" aca="1" ref="G742" ca="1">IF(F742="","",
IF(INDIRECT(VLOOKUP(B742,B$14:C$44,2,FALSE)&amp;(9*A742+8))="","",
INDIRECT(VLOOKUP(B742,B$14:C$44,2,FALSE)&amp;(9*A742+8))))</f>
        <v/>
      </c>
      <c r="H742" s="48" t="str" cm="1">
        <f t="array" aca="1" ref="H742" ca="1">IF(F742="","",
IF(INDIRECT(VLOOKUP(B742,B$14:C$44,2,FALSE)&amp;(9*A742+9))="","",
INDIRECT(VLOOKUP(B742,B$14:C$44,2,FALSE)&amp;(9*A742+9))))</f>
        <v/>
      </c>
      <c r="I742" s="43" t="str" cm="1">
        <f t="array" aca="1" ref="I742" ca="1">IF(F742="","",
IF(INDIRECT(VLOOKUP(B742,B$14:C$44,2,FALSE)&amp;(9*A742+10))="","",
INDIRECT(VLOOKUP(B742,B$14:C$44,2,FALSE)&amp;(9*A742+10))))</f>
        <v/>
      </c>
      <c r="J742" s="43" t="str" cm="1">
        <f t="array" aca="1" ref="J742" ca="1">IF(F742="","",
IF(INDIRECT(VLOOKUP(B742,B$14:C$44,2,FALSE)&amp;(9*A742+11))="","",
INDIRECT(VLOOKUP(B742,B$14:C$44,2,FALSE)&amp;(9*A742+11))))</f>
        <v/>
      </c>
      <c r="K742" s="46" t="str" cm="1">
        <f t="array" aca="1" ref="K742" ca="1">IF(F742="","",
IF(AND(OR(F742="土",F742="日"),J742="●"),"指定",
IF(INDIRECT(VLOOKUP(B742,B$14:C$44,2,FALSE)&amp;(9*A742+12))="","",
INDIRECT(VLOOKUP(B742,B$14:C$44,2,FALSE)&amp;(9*A742+12)))))</f>
        <v/>
      </c>
      <c r="L742" s="42" t="str">
        <f t="shared" ca="1" si="151"/>
        <v/>
      </c>
      <c r="M742" s="60" t="str">
        <f t="shared" ca="1" si="152"/>
        <v/>
      </c>
      <c r="N742" s="1" t="str">
        <f t="shared" ca="1" si="149"/>
        <v/>
      </c>
      <c r="O742" s="1" t="str">
        <f t="shared" ca="1" si="150"/>
        <v/>
      </c>
    </row>
    <row r="743" spans="1:15" x14ac:dyDescent="0.4">
      <c r="A743" s="1">
        <f t="shared" si="153"/>
        <v>24</v>
      </c>
      <c r="B743" s="1">
        <f t="shared" si="154"/>
        <v>17</v>
      </c>
      <c r="E743" s="39" t="str" cm="1">
        <f t="array" aca="1" ref="E743" ca="1">IF(INDIRECT(VLOOKUP(B743,B$14:C$44,2,FALSE)&amp;(9*A743+6))="","",
INDIRECT(VLOOKUP(B743,B$14:C$44,2,FALSE)&amp;(9*A743+6)))</f>
        <v/>
      </c>
      <c r="F743" s="39" t="str">
        <f t="shared" ca="1" si="148"/>
        <v/>
      </c>
      <c r="G743" s="48" t="str" cm="1">
        <f t="array" aca="1" ref="G743" ca="1">IF(F743="","",
IF(INDIRECT(VLOOKUP(B743,B$14:C$44,2,FALSE)&amp;(9*A743+8))="","",
INDIRECT(VLOOKUP(B743,B$14:C$44,2,FALSE)&amp;(9*A743+8))))</f>
        <v/>
      </c>
      <c r="H743" s="48" t="str" cm="1">
        <f t="array" aca="1" ref="H743" ca="1">IF(F743="","",
IF(INDIRECT(VLOOKUP(B743,B$14:C$44,2,FALSE)&amp;(9*A743+9))="","",
INDIRECT(VLOOKUP(B743,B$14:C$44,2,FALSE)&amp;(9*A743+9))))</f>
        <v/>
      </c>
      <c r="I743" s="43" t="str" cm="1">
        <f t="array" aca="1" ref="I743" ca="1">IF(F743="","",
IF(INDIRECT(VLOOKUP(B743,B$14:C$44,2,FALSE)&amp;(9*A743+10))="","",
INDIRECT(VLOOKUP(B743,B$14:C$44,2,FALSE)&amp;(9*A743+10))))</f>
        <v/>
      </c>
      <c r="J743" s="43" t="str" cm="1">
        <f t="array" aca="1" ref="J743" ca="1">IF(F743="","",
IF(INDIRECT(VLOOKUP(B743,B$14:C$44,2,FALSE)&amp;(9*A743+11))="","",
INDIRECT(VLOOKUP(B743,B$14:C$44,2,FALSE)&amp;(9*A743+11))))</f>
        <v/>
      </c>
      <c r="K743" s="46" t="str" cm="1">
        <f t="array" aca="1" ref="K743" ca="1">IF(F743="","",
IF(AND(OR(F743="土",F743="日"),J743="●"),"指定",
IF(INDIRECT(VLOOKUP(B743,B$14:C$44,2,FALSE)&amp;(9*A743+12))="","",
INDIRECT(VLOOKUP(B743,B$14:C$44,2,FALSE)&amp;(9*A743+12)))))</f>
        <v/>
      </c>
      <c r="L743" s="42" t="str">
        <f t="shared" ca="1" si="151"/>
        <v/>
      </c>
      <c r="M743" s="60" t="str">
        <f t="shared" ca="1" si="152"/>
        <v/>
      </c>
      <c r="N743" s="1" t="str">
        <f t="shared" ca="1" si="149"/>
        <v/>
      </c>
      <c r="O743" s="1" t="str">
        <f t="shared" ca="1" si="150"/>
        <v/>
      </c>
    </row>
    <row r="744" spans="1:15" x14ac:dyDescent="0.4">
      <c r="A744" s="1">
        <f t="shared" si="153"/>
        <v>24</v>
      </c>
      <c r="B744" s="1">
        <f t="shared" si="154"/>
        <v>18</v>
      </c>
      <c r="E744" s="39" t="str" cm="1">
        <f t="array" aca="1" ref="E744" ca="1">IF(INDIRECT(VLOOKUP(B744,B$14:C$44,2,FALSE)&amp;(9*A744+6))="","",
INDIRECT(VLOOKUP(B744,B$14:C$44,2,FALSE)&amp;(9*A744+6)))</f>
        <v/>
      </c>
      <c r="F744" s="39" t="str">
        <f t="shared" ca="1" si="148"/>
        <v/>
      </c>
      <c r="G744" s="48" t="str" cm="1">
        <f t="array" aca="1" ref="G744" ca="1">IF(F744="","",
IF(INDIRECT(VLOOKUP(B744,B$14:C$44,2,FALSE)&amp;(9*A744+8))="","",
INDIRECT(VLOOKUP(B744,B$14:C$44,2,FALSE)&amp;(9*A744+8))))</f>
        <v/>
      </c>
      <c r="H744" s="48" t="str" cm="1">
        <f t="array" aca="1" ref="H744" ca="1">IF(F744="","",
IF(INDIRECT(VLOOKUP(B744,B$14:C$44,2,FALSE)&amp;(9*A744+9))="","",
INDIRECT(VLOOKUP(B744,B$14:C$44,2,FALSE)&amp;(9*A744+9))))</f>
        <v/>
      </c>
      <c r="I744" s="43" t="str" cm="1">
        <f t="array" aca="1" ref="I744" ca="1">IF(F744="","",
IF(INDIRECT(VLOOKUP(B744,B$14:C$44,2,FALSE)&amp;(9*A744+10))="","",
INDIRECT(VLOOKUP(B744,B$14:C$44,2,FALSE)&amp;(9*A744+10))))</f>
        <v/>
      </c>
      <c r="J744" s="43" t="str" cm="1">
        <f t="array" aca="1" ref="J744" ca="1">IF(F744="","",
IF(INDIRECT(VLOOKUP(B744,B$14:C$44,2,FALSE)&amp;(9*A744+11))="","",
INDIRECT(VLOOKUP(B744,B$14:C$44,2,FALSE)&amp;(9*A744+11))))</f>
        <v/>
      </c>
      <c r="K744" s="46" t="str" cm="1">
        <f t="array" aca="1" ref="K744" ca="1">IF(F744="","",
IF(AND(OR(F744="土",F744="日"),J744="●"),"指定",
IF(INDIRECT(VLOOKUP(B744,B$14:C$44,2,FALSE)&amp;(9*A744+12))="","",
INDIRECT(VLOOKUP(B744,B$14:C$44,2,FALSE)&amp;(9*A744+12)))))</f>
        <v/>
      </c>
      <c r="L744" s="42" t="str">
        <f t="shared" ca="1" si="151"/>
        <v/>
      </c>
      <c r="M744" s="60" t="str">
        <f t="shared" ca="1" si="152"/>
        <v/>
      </c>
      <c r="N744" s="1" t="str">
        <f t="shared" ca="1" si="149"/>
        <v/>
      </c>
      <c r="O744" s="1" t="str">
        <f t="shared" ca="1" si="150"/>
        <v/>
      </c>
    </row>
    <row r="745" spans="1:15" x14ac:dyDescent="0.4">
      <c r="A745" s="1">
        <f t="shared" si="153"/>
        <v>24</v>
      </c>
      <c r="B745" s="1">
        <f t="shared" si="154"/>
        <v>19</v>
      </c>
      <c r="E745" s="39" t="str" cm="1">
        <f t="array" aca="1" ref="E745" ca="1">IF(INDIRECT(VLOOKUP(B745,B$14:C$44,2,FALSE)&amp;(9*A745+6))="","",
INDIRECT(VLOOKUP(B745,B$14:C$44,2,FALSE)&amp;(9*A745+6)))</f>
        <v/>
      </c>
      <c r="F745" s="39" t="str">
        <f t="shared" ca="1" si="148"/>
        <v/>
      </c>
      <c r="G745" s="48" t="str" cm="1">
        <f t="array" aca="1" ref="G745" ca="1">IF(F745="","",
IF(INDIRECT(VLOOKUP(B745,B$14:C$44,2,FALSE)&amp;(9*A745+8))="","",
INDIRECT(VLOOKUP(B745,B$14:C$44,2,FALSE)&amp;(9*A745+8))))</f>
        <v/>
      </c>
      <c r="H745" s="48" t="str" cm="1">
        <f t="array" aca="1" ref="H745" ca="1">IF(F745="","",
IF(INDIRECT(VLOOKUP(B745,B$14:C$44,2,FALSE)&amp;(9*A745+9))="","",
INDIRECT(VLOOKUP(B745,B$14:C$44,2,FALSE)&amp;(9*A745+9))))</f>
        <v/>
      </c>
      <c r="I745" s="43" t="str" cm="1">
        <f t="array" aca="1" ref="I745" ca="1">IF(F745="","",
IF(INDIRECT(VLOOKUP(B745,B$14:C$44,2,FALSE)&amp;(9*A745+10))="","",
INDIRECT(VLOOKUP(B745,B$14:C$44,2,FALSE)&amp;(9*A745+10))))</f>
        <v/>
      </c>
      <c r="J745" s="43" t="str" cm="1">
        <f t="array" aca="1" ref="J745" ca="1">IF(F745="","",
IF(INDIRECT(VLOOKUP(B745,B$14:C$44,2,FALSE)&amp;(9*A745+11))="","",
INDIRECT(VLOOKUP(B745,B$14:C$44,2,FALSE)&amp;(9*A745+11))))</f>
        <v/>
      </c>
      <c r="K745" s="46" t="str" cm="1">
        <f t="array" aca="1" ref="K745" ca="1">IF(F745="","",
IF(AND(OR(F745="土",F745="日"),J745="●"),"指定",
IF(INDIRECT(VLOOKUP(B745,B$14:C$44,2,FALSE)&amp;(9*A745+12))="","",
INDIRECT(VLOOKUP(B745,B$14:C$44,2,FALSE)&amp;(9*A745+12)))))</f>
        <v/>
      </c>
      <c r="L745" s="42" t="str">
        <f t="shared" ca="1" si="151"/>
        <v/>
      </c>
      <c r="M745" s="60" t="str">
        <f t="shared" ca="1" si="152"/>
        <v/>
      </c>
      <c r="N745" s="1" t="str">
        <f t="shared" ca="1" si="149"/>
        <v/>
      </c>
      <c r="O745" s="1" t="str">
        <f t="shared" ca="1" si="150"/>
        <v/>
      </c>
    </row>
    <row r="746" spans="1:15" x14ac:dyDescent="0.4">
      <c r="A746" s="1">
        <f t="shared" si="153"/>
        <v>24</v>
      </c>
      <c r="B746" s="1">
        <f t="shared" si="154"/>
        <v>20</v>
      </c>
      <c r="E746" s="39" t="str" cm="1">
        <f t="array" aca="1" ref="E746" ca="1">IF(INDIRECT(VLOOKUP(B746,B$14:C$44,2,FALSE)&amp;(9*A746+6))="","",
INDIRECT(VLOOKUP(B746,B$14:C$44,2,FALSE)&amp;(9*A746+6)))</f>
        <v/>
      </c>
      <c r="F746" s="39" t="str">
        <f t="shared" ca="1" si="148"/>
        <v/>
      </c>
      <c r="G746" s="48" t="str" cm="1">
        <f t="array" aca="1" ref="G746" ca="1">IF(F746="","",
IF(INDIRECT(VLOOKUP(B746,B$14:C$44,2,FALSE)&amp;(9*A746+8))="","",
INDIRECT(VLOOKUP(B746,B$14:C$44,2,FALSE)&amp;(9*A746+8))))</f>
        <v/>
      </c>
      <c r="H746" s="48" t="str" cm="1">
        <f t="array" aca="1" ref="H746" ca="1">IF(F746="","",
IF(INDIRECT(VLOOKUP(B746,B$14:C$44,2,FALSE)&amp;(9*A746+9))="","",
INDIRECT(VLOOKUP(B746,B$14:C$44,2,FALSE)&amp;(9*A746+9))))</f>
        <v/>
      </c>
      <c r="I746" s="43" t="str" cm="1">
        <f t="array" aca="1" ref="I746" ca="1">IF(F746="","",
IF(INDIRECT(VLOOKUP(B746,B$14:C$44,2,FALSE)&amp;(9*A746+10))="","",
INDIRECT(VLOOKUP(B746,B$14:C$44,2,FALSE)&amp;(9*A746+10))))</f>
        <v/>
      </c>
      <c r="J746" s="43" t="str" cm="1">
        <f t="array" aca="1" ref="J746" ca="1">IF(F746="","",
IF(INDIRECT(VLOOKUP(B746,B$14:C$44,2,FALSE)&amp;(9*A746+11))="","",
INDIRECT(VLOOKUP(B746,B$14:C$44,2,FALSE)&amp;(9*A746+11))))</f>
        <v/>
      </c>
      <c r="K746" s="46" t="str" cm="1">
        <f t="array" aca="1" ref="K746" ca="1">IF(F746="","",
IF(AND(OR(F746="土",F746="日"),J746="●"),"指定",
IF(INDIRECT(VLOOKUP(B746,B$14:C$44,2,FALSE)&amp;(9*A746+12))="","",
INDIRECT(VLOOKUP(B746,B$14:C$44,2,FALSE)&amp;(9*A746+12)))))</f>
        <v/>
      </c>
      <c r="L746" s="42" t="str">
        <f t="shared" ca="1" si="151"/>
        <v/>
      </c>
      <c r="M746" s="60" t="str">
        <f t="shared" ca="1" si="152"/>
        <v/>
      </c>
      <c r="N746" s="1" t="str">
        <f t="shared" ca="1" si="149"/>
        <v/>
      </c>
      <c r="O746" s="1" t="str">
        <f t="shared" ca="1" si="150"/>
        <v/>
      </c>
    </row>
    <row r="747" spans="1:15" x14ac:dyDescent="0.4">
      <c r="A747" s="1">
        <f t="shared" si="153"/>
        <v>24</v>
      </c>
      <c r="B747" s="1">
        <f t="shared" si="154"/>
        <v>21</v>
      </c>
      <c r="E747" s="39" t="str" cm="1">
        <f t="array" aca="1" ref="E747" ca="1">IF(INDIRECT(VLOOKUP(B747,B$14:C$44,2,FALSE)&amp;(9*A747+6))="","",
INDIRECT(VLOOKUP(B747,B$14:C$44,2,FALSE)&amp;(9*A747+6)))</f>
        <v/>
      </c>
      <c r="F747" s="39" t="str">
        <f t="shared" ca="1" si="148"/>
        <v/>
      </c>
      <c r="G747" s="48" t="str" cm="1">
        <f t="array" aca="1" ref="G747" ca="1">IF(F747="","",
IF(INDIRECT(VLOOKUP(B747,B$14:C$44,2,FALSE)&amp;(9*A747+8))="","",
INDIRECT(VLOOKUP(B747,B$14:C$44,2,FALSE)&amp;(9*A747+8))))</f>
        <v/>
      </c>
      <c r="H747" s="48" t="str" cm="1">
        <f t="array" aca="1" ref="H747" ca="1">IF(F747="","",
IF(INDIRECT(VLOOKUP(B747,B$14:C$44,2,FALSE)&amp;(9*A747+9))="","",
INDIRECT(VLOOKUP(B747,B$14:C$44,2,FALSE)&amp;(9*A747+9))))</f>
        <v/>
      </c>
      <c r="I747" s="43" t="str" cm="1">
        <f t="array" aca="1" ref="I747" ca="1">IF(F747="","",
IF(INDIRECT(VLOOKUP(B747,B$14:C$44,2,FALSE)&amp;(9*A747+10))="","",
INDIRECT(VLOOKUP(B747,B$14:C$44,2,FALSE)&amp;(9*A747+10))))</f>
        <v/>
      </c>
      <c r="J747" s="43" t="str" cm="1">
        <f t="array" aca="1" ref="J747" ca="1">IF(F747="","",
IF(INDIRECT(VLOOKUP(B747,B$14:C$44,2,FALSE)&amp;(9*A747+11))="","",
INDIRECT(VLOOKUP(B747,B$14:C$44,2,FALSE)&amp;(9*A747+11))))</f>
        <v/>
      </c>
      <c r="K747" s="46" t="str" cm="1">
        <f t="array" aca="1" ref="K747" ca="1">IF(F747="","",
IF(AND(OR(F747="土",F747="日"),J747="●"),"指定",
IF(INDIRECT(VLOOKUP(B747,B$14:C$44,2,FALSE)&amp;(9*A747+12))="","",
INDIRECT(VLOOKUP(B747,B$14:C$44,2,FALSE)&amp;(9*A747+12)))))</f>
        <v/>
      </c>
      <c r="L747" s="42" t="str">
        <f t="shared" ca="1" si="151"/>
        <v/>
      </c>
      <c r="M747" s="60" t="str">
        <f t="shared" ca="1" si="152"/>
        <v/>
      </c>
      <c r="N747" s="1" t="str">
        <f t="shared" ca="1" si="149"/>
        <v/>
      </c>
      <c r="O747" s="1" t="str">
        <f t="shared" ca="1" si="150"/>
        <v/>
      </c>
    </row>
    <row r="748" spans="1:15" x14ac:dyDescent="0.4">
      <c r="A748" s="1">
        <f t="shared" si="153"/>
        <v>24</v>
      </c>
      <c r="B748" s="1">
        <f t="shared" si="154"/>
        <v>22</v>
      </c>
      <c r="E748" s="39" t="str" cm="1">
        <f t="array" aca="1" ref="E748" ca="1">IF(INDIRECT(VLOOKUP(B748,B$14:C$44,2,FALSE)&amp;(9*A748+6))="","",
INDIRECT(VLOOKUP(B748,B$14:C$44,2,FALSE)&amp;(9*A748+6)))</f>
        <v/>
      </c>
      <c r="F748" s="39" t="str">
        <f t="shared" ca="1" si="148"/>
        <v/>
      </c>
      <c r="G748" s="48" t="str" cm="1">
        <f t="array" aca="1" ref="G748" ca="1">IF(F748="","",
IF(INDIRECT(VLOOKUP(B748,B$14:C$44,2,FALSE)&amp;(9*A748+8))="","",
INDIRECT(VLOOKUP(B748,B$14:C$44,2,FALSE)&amp;(9*A748+8))))</f>
        <v/>
      </c>
      <c r="H748" s="48" t="str" cm="1">
        <f t="array" aca="1" ref="H748" ca="1">IF(F748="","",
IF(INDIRECT(VLOOKUP(B748,B$14:C$44,2,FALSE)&amp;(9*A748+9))="","",
INDIRECT(VLOOKUP(B748,B$14:C$44,2,FALSE)&amp;(9*A748+9))))</f>
        <v/>
      </c>
      <c r="I748" s="43" t="str" cm="1">
        <f t="array" aca="1" ref="I748" ca="1">IF(F748="","",
IF(INDIRECT(VLOOKUP(B748,B$14:C$44,2,FALSE)&amp;(9*A748+10))="","",
INDIRECT(VLOOKUP(B748,B$14:C$44,2,FALSE)&amp;(9*A748+10))))</f>
        <v/>
      </c>
      <c r="J748" s="43" t="str" cm="1">
        <f t="array" aca="1" ref="J748" ca="1">IF(F748="","",
IF(INDIRECT(VLOOKUP(B748,B$14:C$44,2,FALSE)&amp;(9*A748+11))="","",
INDIRECT(VLOOKUP(B748,B$14:C$44,2,FALSE)&amp;(9*A748+11))))</f>
        <v/>
      </c>
      <c r="K748" s="46" t="str" cm="1">
        <f t="array" aca="1" ref="K748" ca="1">IF(F748="","",
IF(AND(OR(F748="土",F748="日"),J748="●"),"指定",
IF(INDIRECT(VLOOKUP(B748,B$14:C$44,2,FALSE)&amp;(9*A748+12))="","",
INDIRECT(VLOOKUP(B748,B$14:C$44,2,FALSE)&amp;(9*A748+12)))))</f>
        <v/>
      </c>
      <c r="L748" s="42" t="str">
        <f t="shared" ca="1" si="151"/>
        <v/>
      </c>
      <c r="M748" s="60" t="str">
        <f t="shared" ca="1" si="152"/>
        <v/>
      </c>
      <c r="N748" s="1" t="str">
        <f t="shared" ca="1" si="149"/>
        <v/>
      </c>
      <c r="O748" s="1" t="str">
        <f t="shared" ca="1" si="150"/>
        <v/>
      </c>
    </row>
    <row r="749" spans="1:15" x14ac:dyDescent="0.4">
      <c r="A749" s="1">
        <f t="shared" si="153"/>
        <v>24</v>
      </c>
      <c r="B749" s="1">
        <f t="shared" si="154"/>
        <v>23</v>
      </c>
      <c r="E749" s="39" t="str" cm="1">
        <f t="array" aca="1" ref="E749" ca="1">IF(INDIRECT(VLOOKUP(B749,B$14:C$44,2,FALSE)&amp;(9*A749+6))="","",
INDIRECT(VLOOKUP(B749,B$14:C$44,2,FALSE)&amp;(9*A749+6)))</f>
        <v/>
      </c>
      <c r="F749" s="39" t="str">
        <f t="shared" ca="1" si="148"/>
        <v/>
      </c>
      <c r="G749" s="48" t="str" cm="1">
        <f t="array" aca="1" ref="G749" ca="1">IF(F749="","",
IF(INDIRECT(VLOOKUP(B749,B$14:C$44,2,FALSE)&amp;(9*A749+8))="","",
INDIRECT(VLOOKUP(B749,B$14:C$44,2,FALSE)&amp;(9*A749+8))))</f>
        <v/>
      </c>
      <c r="H749" s="48" t="str" cm="1">
        <f t="array" aca="1" ref="H749" ca="1">IF(F749="","",
IF(INDIRECT(VLOOKUP(B749,B$14:C$44,2,FALSE)&amp;(9*A749+9))="","",
INDIRECT(VLOOKUP(B749,B$14:C$44,2,FALSE)&amp;(9*A749+9))))</f>
        <v/>
      </c>
      <c r="I749" s="43" t="str" cm="1">
        <f t="array" aca="1" ref="I749" ca="1">IF(F749="","",
IF(INDIRECT(VLOOKUP(B749,B$14:C$44,2,FALSE)&amp;(9*A749+10))="","",
INDIRECT(VLOOKUP(B749,B$14:C$44,2,FALSE)&amp;(9*A749+10))))</f>
        <v/>
      </c>
      <c r="J749" s="43" t="str" cm="1">
        <f t="array" aca="1" ref="J749" ca="1">IF(F749="","",
IF(INDIRECT(VLOOKUP(B749,B$14:C$44,2,FALSE)&amp;(9*A749+11))="","",
INDIRECT(VLOOKUP(B749,B$14:C$44,2,FALSE)&amp;(9*A749+11))))</f>
        <v/>
      </c>
      <c r="K749" s="46" t="str" cm="1">
        <f t="array" aca="1" ref="K749" ca="1">IF(F749="","",
IF(AND(OR(F749="土",F749="日"),J749="●"),"指定",
IF(INDIRECT(VLOOKUP(B749,B$14:C$44,2,FALSE)&amp;(9*A749+12))="","",
INDIRECT(VLOOKUP(B749,B$14:C$44,2,FALSE)&amp;(9*A749+12)))))</f>
        <v/>
      </c>
      <c r="L749" s="42" t="str">
        <f t="shared" ca="1" si="151"/>
        <v/>
      </c>
      <c r="M749" s="60" t="str">
        <f t="shared" ca="1" si="152"/>
        <v/>
      </c>
      <c r="N749" s="1" t="str">
        <f t="shared" ca="1" si="149"/>
        <v/>
      </c>
      <c r="O749" s="1" t="str">
        <f t="shared" ca="1" si="150"/>
        <v/>
      </c>
    </row>
    <row r="750" spans="1:15" x14ac:dyDescent="0.4">
      <c r="A750" s="1">
        <f t="shared" si="153"/>
        <v>24</v>
      </c>
      <c r="B750" s="1">
        <f t="shared" si="154"/>
        <v>24</v>
      </c>
      <c r="E750" s="39" t="str" cm="1">
        <f t="array" aca="1" ref="E750" ca="1">IF(INDIRECT(VLOOKUP(B750,B$14:C$44,2,FALSE)&amp;(9*A750+6))="","",
INDIRECT(VLOOKUP(B750,B$14:C$44,2,FALSE)&amp;(9*A750+6)))</f>
        <v/>
      </c>
      <c r="F750" s="39" t="str">
        <f t="shared" ca="1" si="148"/>
        <v/>
      </c>
      <c r="G750" s="48" t="str" cm="1">
        <f t="array" aca="1" ref="G750" ca="1">IF(F750="","",
IF(INDIRECT(VLOOKUP(B750,B$14:C$44,2,FALSE)&amp;(9*A750+8))="","",
INDIRECT(VLOOKUP(B750,B$14:C$44,2,FALSE)&amp;(9*A750+8))))</f>
        <v/>
      </c>
      <c r="H750" s="48" t="str" cm="1">
        <f t="array" aca="1" ref="H750" ca="1">IF(F750="","",
IF(INDIRECT(VLOOKUP(B750,B$14:C$44,2,FALSE)&amp;(9*A750+9))="","",
INDIRECT(VLOOKUP(B750,B$14:C$44,2,FALSE)&amp;(9*A750+9))))</f>
        <v/>
      </c>
      <c r="I750" s="43" t="str" cm="1">
        <f t="array" aca="1" ref="I750" ca="1">IF(F750="","",
IF(INDIRECT(VLOOKUP(B750,B$14:C$44,2,FALSE)&amp;(9*A750+10))="","",
INDIRECT(VLOOKUP(B750,B$14:C$44,2,FALSE)&amp;(9*A750+10))))</f>
        <v/>
      </c>
      <c r="J750" s="43" t="str" cm="1">
        <f t="array" aca="1" ref="J750" ca="1">IF(F750="","",
IF(INDIRECT(VLOOKUP(B750,B$14:C$44,2,FALSE)&amp;(9*A750+11))="","",
INDIRECT(VLOOKUP(B750,B$14:C$44,2,FALSE)&amp;(9*A750+11))))</f>
        <v/>
      </c>
      <c r="K750" s="46" t="str" cm="1">
        <f t="array" aca="1" ref="K750" ca="1">IF(F750="","",
IF(AND(OR(F750="土",F750="日"),J750="●"),"指定",
IF(INDIRECT(VLOOKUP(B750,B$14:C$44,2,FALSE)&amp;(9*A750+12))="","",
INDIRECT(VLOOKUP(B750,B$14:C$44,2,FALSE)&amp;(9*A750+12)))))</f>
        <v/>
      </c>
      <c r="L750" s="42" t="str">
        <f t="shared" ca="1" si="151"/>
        <v/>
      </c>
      <c r="M750" s="60" t="str">
        <f t="shared" ca="1" si="152"/>
        <v/>
      </c>
      <c r="N750" s="1" t="str">
        <f t="shared" ca="1" si="149"/>
        <v/>
      </c>
      <c r="O750" s="1" t="str">
        <f t="shared" ca="1" si="150"/>
        <v/>
      </c>
    </row>
    <row r="751" spans="1:15" x14ac:dyDescent="0.4">
      <c r="A751" s="1">
        <f t="shared" si="153"/>
        <v>24</v>
      </c>
      <c r="B751" s="1">
        <f t="shared" si="154"/>
        <v>25</v>
      </c>
      <c r="E751" s="39" t="str" cm="1">
        <f t="array" aca="1" ref="E751" ca="1">IF(INDIRECT(VLOOKUP(B751,B$14:C$44,2,FALSE)&amp;(9*A751+6))="","",
INDIRECT(VLOOKUP(B751,B$14:C$44,2,FALSE)&amp;(9*A751+6)))</f>
        <v/>
      </c>
      <c r="F751" s="39" t="str">
        <f t="shared" ca="1" si="148"/>
        <v/>
      </c>
      <c r="G751" s="48" t="str" cm="1">
        <f t="array" aca="1" ref="G751" ca="1">IF(F751="","",
IF(INDIRECT(VLOOKUP(B751,B$14:C$44,2,FALSE)&amp;(9*A751+8))="","",
INDIRECT(VLOOKUP(B751,B$14:C$44,2,FALSE)&amp;(9*A751+8))))</f>
        <v/>
      </c>
      <c r="H751" s="48" t="str" cm="1">
        <f t="array" aca="1" ref="H751" ca="1">IF(F751="","",
IF(INDIRECT(VLOOKUP(B751,B$14:C$44,2,FALSE)&amp;(9*A751+9))="","",
INDIRECT(VLOOKUP(B751,B$14:C$44,2,FALSE)&amp;(9*A751+9))))</f>
        <v/>
      </c>
      <c r="I751" s="43" t="str" cm="1">
        <f t="array" aca="1" ref="I751" ca="1">IF(F751="","",
IF(INDIRECT(VLOOKUP(B751,B$14:C$44,2,FALSE)&amp;(9*A751+10))="","",
INDIRECT(VLOOKUP(B751,B$14:C$44,2,FALSE)&amp;(9*A751+10))))</f>
        <v/>
      </c>
      <c r="J751" s="43" t="str" cm="1">
        <f t="array" aca="1" ref="J751" ca="1">IF(F751="","",
IF(INDIRECT(VLOOKUP(B751,B$14:C$44,2,FALSE)&amp;(9*A751+11))="","",
INDIRECT(VLOOKUP(B751,B$14:C$44,2,FALSE)&amp;(9*A751+11))))</f>
        <v/>
      </c>
      <c r="K751" s="46" t="str" cm="1">
        <f t="array" aca="1" ref="K751" ca="1">IF(F751="","",
IF(AND(OR(F751="土",F751="日"),J751="●"),"指定",
IF(INDIRECT(VLOOKUP(B751,B$14:C$44,2,FALSE)&amp;(9*A751+12))="","",
INDIRECT(VLOOKUP(B751,B$14:C$44,2,FALSE)&amp;(9*A751+12)))))</f>
        <v/>
      </c>
      <c r="L751" s="42" t="str">
        <f t="shared" ca="1" si="151"/>
        <v/>
      </c>
      <c r="M751" s="60" t="str">
        <f t="shared" ca="1" si="152"/>
        <v/>
      </c>
      <c r="N751" s="1" t="str">
        <f t="shared" ca="1" si="149"/>
        <v/>
      </c>
      <c r="O751" s="1" t="str">
        <f t="shared" ca="1" si="150"/>
        <v/>
      </c>
    </row>
    <row r="752" spans="1:15" x14ac:dyDescent="0.4">
      <c r="A752" s="1">
        <f t="shared" si="153"/>
        <v>24</v>
      </c>
      <c r="B752" s="1">
        <f t="shared" si="154"/>
        <v>26</v>
      </c>
      <c r="E752" s="39" t="str" cm="1">
        <f t="array" aca="1" ref="E752" ca="1">IF(INDIRECT(VLOOKUP(B752,B$14:C$44,2,FALSE)&amp;(9*A752+6))="","",
INDIRECT(VLOOKUP(B752,B$14:C$44,2,FALSE)&amp;(9*A752+6)))</f>
        <v/>
      </c>
      <c r="F752" s="39" t="str">
        <f t="shared" ca="1" si="148"/>
        <v/>
      </c>
      <c r="G752" s="48" t="str" cm="1">
        <f t="array" aca="1" ref="G752" ca="1">IF(F752="","",
IF(INDIRECT(VLOOKUP(B752,B$14:C$44,2,FALSE)&amp;(9*A752+8))="","",
INDIRECT(VLOOKUP(B752,B$14:C$44,2,FALSE)&amp;(9*A752+8))))</f>
        <v/>
      </c>
      <c r="H752" s="48" t="str" cm="1">
        <f t="array" aca="1" ref="H752" ca="1">IF(F752="","",
IF(INDIRECT(VLOOKUP(B752,B$14:C$44,2,FALSE)&amp;(9*A752+9))="","",
INDIRECT(VLOOKUP(B752,B$14:C$44,2,FALSE)&amp;(9*A752+9))))</f>
        <v/>
      </c>
      <c r="I752" s="43" t="str" cm="1">
        <f t="array" aca="1" ref="I752" ca="1">IF(F752="","",
IF(INDIRECT(VLOOKUP(B752,B$14:C$44,2,FALSE)&amp;(9*A752+10))="","",
INDIRECT(VLOOKUP(B752,B$14:C$44,2,FALSE)&amp;(9*A752+10))))</f>
        <v/>
      </c>
      <c r="J752" s="43" t="str" cm="1">
        <f t="array" aca="1" ref="J752" ca="1">IF(F752="","",
IF(INDIRECT(VLOOKUP(B752,B$14:C$44,2,FALSE)&amp;(9*A752+11))="","",
INDIRECT(VLOOKUP(B752,B$14:C$44,2,FALSE)&amp;(9*A752+11))))</f>
        <v/>
      </c>
      <c r="K752" s="46" t="str" cm="1">
        <f t="array" aca="1" ref="K752" ca="1">IF(F752="","",
IF(AND(OR(F752="土",F752="日"),J752="●"),"指定",
IF(INDIRECT(VLOOKUP(B752,B$14:C$44,2,FALSE)&amp;(9*A752+12))="","",
INDIRECT(VLOOKUP(B752,B$14:C$44,2,FALSE)&amp;(9*A752+12)))))</f>
        <v/>
      </c>
      <c r="L752" s="42" t="str">
        <f t="shared" ca="1" si="151"/>
        <v/>
      </c>
      <c r="M752" s="60" t="str">
        <f t="shared" ca="1" si="152"/>
        <v/>
      </c>
      <c r="N752" s="1" t="str">
        <f t="shared" ca="1" si="149"/>
        <v/>
      </c>
      <c r="O752" s="1" t="str">
        <f t="shared" ca="1" si="150"/>
        <v/>
      </c>
    </row>
    <row r="753" spans="1:15" x14ac:dyDescent="0.4">
      <c r="A753" s="1">
        <f t="shared" si="153"/>
        <v>24</v>
      </c>
      <c r="B753" s="1">
        <f t="shared" si="154"/>
        <v>27</v>
      </c>
      <c r="E753" s="39" t="str" cm="1">
        <f t="array" aca="1" ref="E753" ca="1">IF(INDIRECT(VLOOKUP(B753,B$14:C$44,2,FALSE)&amp;(9*A753+6))="","",
INDIRECT(VLOOKUP(B753,B$14:C$44,2,FALSE)&amp;(9*A753+6)))</f>
        <v/>
      </c>
      <c r="F753" s="39" t="str">
        <f t="shared" ca="1" si="148"/>
        <v/>
      </c>
      <c r="G753" s="48" t="str" cm="1">
        <f t="array" aca="1" ref="G753" ca="1">IF(F753="","",
IF(INDIRECT(VLOOKUP(B753,B$14:C$44,2,FALSE)&amp;(9*A753+8))="","",
INDIRECT(VLOOKUP(B753,B$14:C$44,2,FALSE)&amp;(9*A753+8))))</f>
        <v/>
      </c>
      <c r="H753" s="48" t="str" cm="1">
        <f t="array" aca="1" ref="H753" ca="1">IF(F753="","",
IF(INDIRECT(VLOOKUP(B753,B$14:C$44,2,FALSE)&amp;(9*A753+9))="","",
INDIRECT(VLOOKUP(B753,B$14:C$44,2,FALSE)&amp;(9*A753+9))))</f>
        <v/>
      </c>
      <c r="I753" s="43" t="str" cm="1">
        <f t="array" aca="1" ref="I753" ca="1">IF(F753="","",
IF(INDIRECT(VLOOKUP(B753,B$14:C$44,2,FALSE)&amp;(9*A753+10))="","",
INDIRECT(VLOOKUP(B753,B$14:C$44,2,FALSE)&amp;(9*A753+10))))</f>
        <v/>
      </c>
      <c r="J753" s="43" t="str" cm="1">
        <f t="array" aca="1" ref="J753" ca="1">IF(F753="","",
IF(INDIRECT(VLOOKUP(B753,B$14:C$44,2,FALSE)&amp;(9*A753+11))="","",
INDIRECT(VLOOKUP(B753,B$14:C$44,2,FALSE)&amp;(9*A753+11))))</f>
        <v/>
      </c>
      <c r="K753" s="46" t="str" cm="1">
        <f t="array" aca="1" ref="K753" ca="1">IF(F753="","",
IF(AND(OR(F753="土",F753="日"),J753="●"),"指定",
IF(INDIRECT(VLOOKUP(B753,B$14:C$44,2,FALSE)&amp;(9*A753+12))="","",
INDIRECT(VLOOKUP(B753,B$14:C$44,2,FALSE)&amp;(9*A753+12)))))</f>
        <v/>
      </c>
      <c r="L753" s="42" t="str">
        <f t="shared" ca="1" si="151"/>
        <v/>
      </c>
      <c r="M753" s="60" t="str">
        <f t="shared" ca="1" si="152"/>
        <v/>
      </c>
      <c r="N753" s="1" t="str">
        <f t="shared" ca="1" si="149"/>
        <v/>
      </c>
      <c r="O753" s="1" t="str">
        <f t="shared" ca="1" si="150"/>
        <v/>
      </c>
    </row>
    <row r="754" spans="1:15" x14ac:dyDescent="0.4">
      <c r="A754" s="1">
        <f t="shared" si="153"/>
        <v>24</v>
      </c>
      <c r="B754" s="1">
        <f t="shared" si="154"/>
        <v>28</v>
      </c>
      <c r="E754" s="39" t="str" cm="1">
        <f t="array" aca="1" ref="E754" ca="1">IF(INDIRECT(VLOOKUP(B754,B$14:C$44,2,FALSE)&amp;(9*A754+6))="","",
INDIRECT(VLOOKUP(B754,B$14:C$44,2,FALSE)&amp;(9*A754+6)))</f>
        <v/>
      </c>
      <c r="F754" s="39" t="str">
        <f t="shared" ca="1" si="148"/>
        <v/>
      </c>
      <c r="G754" s="48" t="str" cm="1">
        <f t="array" aca="1" ref="G754" ca="1">IF(F754="","",
IF(INDIRECT(VLOOKUP(B754,B$14:C$44,2,FALSE)&amp;(9*A754+8))="","",
INDIRECT(VLOOKUP(B754,B$14:C$44,2,FALSE)&amp;(9*A754+8))))</f>
        <v/>
      </c>
      <c r="H754" s="48" t="str" cm="1">
        <f t="array" aca="1" ref="H754" ca="1">IF(F754="","",
IF(INDIRECT(VLOOKUP(B754,B$14:C$44,2,FALSE)&amp;(9*A754+9))="","",
INDIRECT(VLOOKUP(B754,B$14:C$44,2,FALSE)&amp;(9*A754+9))))</f>
        <v/>
      </c>
      <c r="I754" s="43" t="str" cm="1">
        <f t="array" aca="1" ref="I754" ca="1">IF(F754="","",
IF(INDIRECT(VLOOKUP(B754,B$14:C$44,2,FALSE)&amp;(9*A754+10))="","",
INDIRECT(VLOOKUP(B754,B$14:C$44,2,FALSE)&amp;(9*A754+10))))</f>
        <v/>
      </c>
      <c r="J754" s="43" t="str" cm="1">
        <f t="array" aca="1" ref="J754" ca="1">IF(F754="","",
IF(INDIRECT(VLOOKUP(B754,B$14:C$44,2,FALSE)&amp;(9*A754+11))="","",
INDIRECT(VLOOKUP(B754,B$14:C$44,2,FALSE)&amp;(9*A754+11))))</f>
        <v/>
      </c>
      <c r="K754" s="46" t="str" cm="1">
        <f t="array" aca="1" ref="K754" ca="1">IF(F754="","",
IF(AND(OR(F754="土",F754="日"),J754="●"),"指定",
IF(INDIRECT(VLOOKUP(B754,B$14:C$44,2,FALSE)&amp;(9*A754+12))="","",
INDIRECT(VLOOKUP(B754,B$14:C$44,2,FALSE)&amp;(9*A754+12)))))</f>
        <v/>
      </c>
      <c r="L754" s="42" t="str">
        <f t="shared" ca="1" si="151"/>
        <v/>
      </c>
      <c r="M754" s="60" t="str">
        <f t="shared" ca="1" si="152"/>
        <v/>
      </c>
      <c r="N754" s="1" t="str">
        <f t="shared" ca="1" si="149"/>
        <v/>
      </c>
      <c r="O754" s="1" t="str">
        <f t="shared" ca="1" si="150"/>
        <v/>
      </c>
    </row>
    <row r="755" spans="1:15" x14ac:dyDescent="0.4">
      <c r="A755" s="1">
        <f t="shared" si="153"/>
        <v>24</v>
      </c>
      <c r="B755" s="1">
        <f t="shared" si="154"/>
        <v>29</v>
      </c>
      <c r="E755" s="39" t="str" cm="1">
        <f t="array" aca="1" ref="E755" ca="1">IF(INDIRECT(VLOOKUP(B755,B$14:C$44,2,FALSE)&amp;(9*A755+6))="","",
INDIRECT(VLOOKUP(B755,B$14:C$44,2,FALSE)&amp;(9*A755+6)))</f>
        <v/>
      </c>
      <c r="F755" s="39" t="str">
        <f t="shared" ca="1" si="148"/>
        <v/>
      </c>
      <c r="G755" s="48" t="str" cm="1">
        <f t="array" aca="1" ref="G755" ca="1">IF(F755="","",
IF(INDIRECT(VLOOKUP(B755,B$14:C$44,2,FALSE)&amp;(9*A755+8))="","",
INDIRECT(VLOOKUP(B755,B$14:C$44,2,FALSE)&amp;(9*A755+8))))</f>
        <v/>
      </c>
      <c r="H755" s="48" t="str" cm="1">
        <f t="array" aca="1" ref="H755" ca="1">IF(F755="","",
IF(INDIRECT(VLOOKUP(B755,B$14:C$44,2,FALSE)&amp;(9*A755+9))="","",
INDIRECT(VLOOKUP(B755,B$14:C$44,2,FALSE)&amp;(9*A755+9))))</f>
        <v/>
      </c>
      <c r="I755" s="43" t="str" cm="1">
        <f t="array" aca="1" ref="I755" ca="1">IF(F755="","",
IF(INDIRECT(VLOOKUP(B755,B$14:C$44,2,FALSE)&amp;(9*A755+10))="","",
INDIRECT(VLOOKUP(B755,B$14:C$44,2,FALSE)&amp;(9*A755+10))))</f>
        <v/>
      </c>
      <c r="J755" s="43" t="str" cm="1">
        <f t="array" aca="1" ref="J755" ca="1">IF(F755="","",
IF(INDIRECT(VLOOKUP(B755,B$14:C$44,2,FALSE)&amp;(9*A755+11))="","",
INDIRECT(VLOOKUP(B755,B$14:C$44,2,FALSE)&amp;(9*A755+11))))</f>
        <v/>
      </c>
      <c r="K755" s="46" t="str" cm="1">
        <f t="array" aca="1" ref="K755" ca="1">IF(F755="","",
IF(AND(OR(F755="土",F755="日"),J755="●"),"指定",
IF(INDIRECT(VLOOKUP(B755,B$14:C$44,2,FALSE)&amp;(9*A755+12))="","",
INDIRECT(VLOOKUP(B755,B$14:C$44,2,FALSE)&amp;(9*A755+12)))))</f>
        <v/>
      </c>
      <c r="L755" s="42" t="str">
        <f t="shared" ca="1" si="151"/>
        <v/>
      </c>
      <c r="M755" s="60" t="str">
        <f t="shared" ca="1" si="152"/>
        <v/>
      </c>
      <c r="N755" s="1" t="str">
        <f t="shared" ca="1" si="149"/>
        <v/>
      </c>
      <c r="O755" s="1" t="str">
        <f t="shared" ca="1" si="150"/>
        <v/>
      </c>
    </row>
    <row r="756" spans="1:15" x14ac:dyDescent="0.4">
      <c r="A756" s="1">
        <f t="shared" si="153"/>
        <v>24</v>
      </c>
      <c r="B756" s="1">
        <f t="shared" si="154"/>
        <v>30</v>
      </c>
      <c r="E756" s="39" t="str" cm="1">
        <f t="array" aca="1" ref="E756" ca="1">IF(INDIRECT(VLOOKUP(B756,B$14:C$44,2,FALSE)&amp;(9*A756+6))="","",
INDIRECT(VLOOKUP(B756,B$14:C$44,2,FALSE)&amp;(9*A756+6)))</f>
        <v/>
      </c>
      <c r="F756" s="39" t="str">
        <f t="shared" ca="1" si="148"/>
        <v/>
      </c>
      <c r="G756" s="48" t="str" cm="1">
        <f t="array" aca="1" ref="G756" ca="1">IF(F756="","",
IF(INDIRECT(VLOOKUP(B756,B$14:C$44,2,FALSE)&amp;(9*A756+8))="","",
INDIRECT(VLOOKUP(B756,B$14:C$44,2,FALSE)&amp;(9*A756+8))))</f>
        <v/>
      </c>
      <c r="H756" s="48" t="str" cm="1">
        <f t="array" aca="1" ref="H756" ca="1">IF(F756="","",
IF(INDIRECT(VLOOKUP(B756,B$14:C$44,2,FALSE)&amp;(9*A756+9))="","",
INDIRECT(VLOOKUP(B756,B$14:C$44,2,FALSE)&amp;(9*A756+9))))</f>
        <v/>
      </c>
      <c r="I756" s="43" t="str" cm="1">
        <f t="array" aca="1" ref="I756" ca="1">IF(F756="","",
IF(INDIRECT(VLOOKUP(B756,B$14:C$44,2,FALSE)&amp;(9*A756+10))="","",
INDIRECT(VLOOKUP(B756,B$14:C$44,2,FALSE)&amp;(9*A756+10))))</f>
        <v/>
      </c>
      <c r="J756" s="43" t="str" cm="1">
        <f t="array" aca="1" ref="J756" ca="1">IF(F756="","",
IF(INDIRECT(VLOOKUP(B756,B$14:C$44,2,FALSE)&amp;(9*A756+11))="","",
INDIRECT(VLOOKUP(B756,B$14:C$44,2,FALSE)&amp;(9*A756+11))))</f>
        <v/>
      </c>
      <c r="K756" s="46" t="str" cm="1">
        <f t="array" aca="1" ref="K756" ca="1">IF(F756="","",
IF(AND(OR(F756="土",F756="日"),J756="●"),"指定",
IF(INDIRECT(VLOOKUP(B756,B$14:C$44,2,FALSE)&amp;(9*A756+12))="","",
INDIRECT(VLOOKUP(B756,B$14:C$44,2,FALSE)&amp;(9*A756+12)))))</f>
        <v/>
      </c>
      <c r="L756" s="42" t="str">
        <f t="shared" ca="1" si="151"/>
        <v/>
      </c>
      <c r="M756" s="60" t="str">
        <f t="shared" ca="1" si="152"/>
        <v/>
      </c>
      <c r="N756" s="1" t="str">
        <f t="shared" ca="1" si="149"/>
        <v/>
      </c>
      <c r="O756" s="1" t="str">
        <f t="shared" ca="1" si="150"/>
        <v/>
      </c>
    </row>
    <row r="757" spans="1:15" x14ac:dyDescent="0.4">
      <c r="A757" s="1">
        <f t="shared" si="153"/>
        <v>24</v>
      </c>
      <c r="B757" s="1">
        <f t="shared" si="154"/>
        <v>31</v>
      </c>
      <c r="E757" s="39" t="str" cm="1">
        <f t="array" aca="1" ref="E757" ca="1">IF(INDIRECT(VLOOKUP(B757,B$14:C$44,2,FALSE)&amp;(9*A757+6))="","",
INDIRECT(VLOOKUP(B757,B$14:C$44,2,FALSE)&amp;(9*A757+6)))</f>
        <v/>
      </c>
      <c r="F757" s="39" t="str">
        <f t="shared" ca="1" si="148"/>
        <v/>
      </c>
      <c r="G757" s="48" t="str" cm="1">
        <f t="array" aca="1" ref="G757" ca="1">IF(F757="","",
IF(INDIRECT(VLOOKUP(B757,B$14:C$44,2,FALSE)&amp;(9*A757+8))="","",
INDIRECT(VLOOKUP(B757,B$14:C$44,2,FALSE)&amp;(9*A757+8))))</f>
        <v/>
      </c>
      <c r="H757" s="48" t="str" cm="1">
        <f t="array" aca="1" ref="H757" ca="1">IF(F757="","",
IF(INDIRECT(VLOOKUP(B757,B$14:C$44,2,FALSE)&amp;(9*A757+9))="","",
INDIRECT(VLOOKUP(B757,B$14:C$44,2,FALSE)&amp;(9*A757+9))))</f>
        <v/>
      </c>
      <c r="I757" s="43" t="str" cm="1">
        <f t="array" aca="1" ref="I757" ca="1">IF(F757="","",
IF(INDIRECT(VLOOKUP(B757,B$14:C$44,2,FALSE)&amp;(9*A757+10))="","",
INDIRECT(VLOOKUP(B757,B$14:C$44,2,FALSE)&amp;(9*A757+10))))</f>
        <v/>
      </c>
      <c r="J757" s="43" t="str" cm="1">
        <f t="array" aca="1" ref="J757" ca="1">IF(F757="","",
IF(INDIRECT(VLOOKUP(B757,B$14:C$44,2,FALSE)&amp;(9*A757+11))="","",
INDIRECT(VLOOKUP(B757,B$14:C$44,2,FALSE)&amp;(9*A757+11))))</f>
        <v/>
      </c>
      <c r="K757" s="46" t="str" cm="1">
        <f t="array" aca="1" ref="K757" ca="1">IF(F757="","",
IF(AND(OR(F757="土",F757="日"),J757="●"),"指定",
IF(INDIRECT(VLOOKUP(B757,B$14:C$44,2,FALSE)&amp;(9*A757+12))="","",
INDIRECT(VLOOKUP(B757,B$14:C$44,2,FALSE)&amp;(9*A757+12)))))</f>
        <v/>
      </c>
      <c r="L757" s="42" t="str">
        <f t="shared" ca="1" si="151"/>
        <v/>
      </c>
      <c r="M757" s="60" t="str">
        <f t="shared" ca="1" si="152"/>
        <v/>
      </c>
      <c r="N757" s="1" t="str">
        <f t="shared" ca="1" si="149"/>
        <v/>
      </c>
      <c r="O757" s="1" t="str">
        <f t="shared" ca="1" si="150"/>
        <v/>
      </c>
    </row>
    <row r="758" spans="1:15" x14ac:dyDescent="0.4">
      <c r="A758" s="1">
        <f t="shared" si="153"/>
        <v>25</v>
      </c>
      <c r="B758" s="1">
        <f t="shared" si="154"/>
        <v>1</v>
      </c>
      <c r="E758" s="39" t="str" cm="1">
        <f t="array" aca="1" ref="E758" ca="1">IF(INDIRECT(VLOOKUP(B758,B$14:C$44,2,FALSE)&amp;(9*A758+6))="","",
INDIRECT(VLOOKUP(B758,B$14:C$44,2,FALSE)&amp;(9*A758+6)))</f>
        <v/>
      </c>
      <c r="F758" s="39" t="str">
        <f t="shared" ca="1" si="148"/>
        <v/>
      </c>
      <c r="G758" s="48" t="str" cm="1">
        <f t="array" aca="1" ref="G758" ca="1">IF(F758="","",
IF(INDIRECT(VLOOKUP(B758,B$14:C$44,2,FALSE)&amp;(9*A758+8))="","",
INDIRECT(VLOOKUP(B758,B$14:C$44,2,FALSE)&amp;(9*A758+8))))</f>
        <v/>
      </c>
      <c r="H758" s="48" t="str" cm="1">
        <f t="array" aca="1" ref="H758" ca="1">IF(F758="","",
IF(INDIRECT(VLOOKUP(B758,B$14:C$44,2,FALSE)&amp;(9*A758+9))="","",
INDIRECT(VLOOKUP(B758,B$14:C$44,2,FALSE)&amp;(9*A758+9))))</f>
        <v/>
      </c>
      <c r="I758" s="43" t="str" cm="1">
        <f t="array" aca="1" ref="I758" ca="1">IF(F758="","",
IF(INDIRECT(VLOOKUP(B758,B$14:C$44,2,FALSE)&amp;(9*A758+10))="","",
INDIRECT(VLOOKUP(B758,B$14:C$44,2,FALSE)&amp;(9*A758+10))))</f>
        <v/>
      </c>
      <c r="J758" s="43" t="str" cm="1">
        <f t="array" aca="1" ref="J758" ca="1">IF(F758="","",
IF(INDIRECT(VLOOKUP(B758,B$14:C$44,2,FALSE)&amp;(9*A758+11))="","",
INDIRECT(VLOOKUP(B758,B$14:C$44,2,FALSE)&amp;(9*A758+11))))</f>
        <v/>
      </c>
      <c r="K758" s="46" t="str" cm="1">
        <f t="array" aca="1" ref="K758" ca="1">IF(F758="","",
IF(AND(OR(F758="土",F758="日"),J758="●"),"指定",
IF(INDIRECT(VLOOKUP(B758,B$14:C$44,2,FALSE)&amp;(9*A758+12))="","",
INDIRECT(VLOOKUP(B758,B$14:C$44,2,FALSE)&amp;(9*A758+12)))))</f>
        <v/>
      </c>
      <c r="L758" s="42" t="str">
        <f t="shared" ca="1" si="151"/>
        <v/>
      </c>
      <c r="M758" s="60" t="str">
        <f t="shared" ca="1" si="152"/>
        <v/>
      </c>
      <c r="N758" s="1" t="str">
        <f t="shared" ca="1" si="149"/>
        <v/>
      </c>
      <c r="O758" s="1" t="str">
        <f t="shared" ca="1" si="150"/>
        <v/>
      </c>
    </row>
    <row r="759" spans="1:15" x14ac:dyDescent="0.4">
      <c r="A759" s="1">
        <f t="shared" si="153"/>
        <v>25</v>
      </c>
      <c r="B759" s="1">
        <f t="shared" si="154"/>
        <v>2</v>
      </c>
      <c r="E759" s="39" t="str" cm="1">
        <f t="array" aca="1" ref="E759" ca="1">IF(INDIRECT(VLOOKUP(B759,B$14:C$44,2,FALSE)&amp;(9*A759+6))="","",
INDIRECT(VLOOKUP(B759,B$14:C$44,2,FALSE)&amp;(9*A759+6)))</f>
        <v/>
      </c>
      <c r="F759" s="39" t="str">
        <f t="shared" ca="1" si="148"/>
        <v/>
      </c>
      <c r="G759" s="48" t="str" cm="1">
        <f t="array" aca="1" ref="G759" ca="1">IF(F759="","",
IF(INDIRECT(VLOOKUP(B759,B$14:C$44,2,FALSE)&amp;(9*A759+8))="","",
INDIRECT(VLOOKUP(B759,B$14:C$44,2,FALSE)&amp;(9*A759+8))))</f>
        <v/>
      </c>
      <c r="H759" s="48" t="str" cm="1">
        <f t="array" aca="1" ref="H759" ca="1">IF(F759="","",
IF(INDIRECT(VLOOKUP(B759,B$14:C$44,2,FALSE)&amp;(9*A759+9))="","",
INDIRECT(VLOOKUP(B759,B$14:C$44,2,FALSE)&amp;(9*A759+9))))</f>
        <v/>
      </c>
      <c r="I759" s="43" t="str" cm="1">
        <f t="array" aca="1" ref="I759" ca="1">IF(F759="","",
IF(INDIRECT(VLOOKUP(B759,B$14:C$44,2,FALSE)&amp;(9*A759+10))="","",
INDIRECT(VLOOKUP(B759,B$14:C$44,2,FALSE)&amp;(9*A759+10))))</f>
        <v/>
      </c>
      <c r="J759" s="43" t="str" cm="1">
        <f t="array" aca="1" ref="J759" ca="1">IF(F759="","",
IF(INDIRECT(VLOOKUP(B759,B$14:C$44,2,FALSE)&amp;(9*A759+11))="","",
INDIRECT(VLOOKUP(B759,B$14:C$44,2,FALSE)&amp;(9*A759+11))))</f>
        <v/>
      </c>
      <c r="K759" s="46" t="str" cm="1">
        <f t="array" aca="1" ref="K759" ca="1">IF(F759="","",
IF(AND(OR(F759="土",F759="日"),J759="●"),"指定",
IF(INDIRECT(VLOOKUP(B759,B$14:C$44,2,FALSE)&amp;(9*A759+12))="","",
INDIRECT(VLOOKUP(B759,B$14:C$44,2,FALSE)&amp;(9*A759+12)))))</f>
        <v/>
      </c>
      <c r="L759" s="42" t="str">
        <f t="shared" ca="1" si="151"/>
        <v/>
      </c>
      <c r="M759" s="60" t="str">
        <f t="shared" ca="1" si="152"/>
        <v/>
      </c>
      <c r="N759" s="1" t="str">
        <f t="shared" ca="1" si="149"/>
        <v/>
      </c>
      <c r="O759" s="1" t="str">
        <f t="shared" ca="1" si="150"/>
        <v/>
      </c>
    </row>
    <row r="760" spans="1:15" x14ac:dyDescent="0.4">
      <c r="A760" s="1">
        <f t="shared" si="153"/>
        <v>25</v>
      </c>
      <c r="B760" s="1">
        <f t="shared" si="154"/>
        <v>3</v>
      </c>
      <c r="E760" s="39" t="str" cm="1">
        <f t="array" aca="1" ref="E760" ca="1">IF(INDIRECT(VLOOKUP(B760,B$14:C$44,2,FALSE)&amp;(9*A760+6))="","",
INDIRECT(VLOOKUP(B760,B$14:C$44,2,FALSE)&amp;(9*A760+6)))</f>
        <v/>
      </c>
      <c r="F760" s="39" t="str">
        <f t="shared" ca="1" si="148"/>
        <v/>
      </c>
      <c r="G760" s="48" t="str" cm="1">
        <f t="array" aca="1" ref="G760" ca="1">IF(F760="","",
IF(INDIRECT(VLOOKUP(B760,B$14:C$44,2,FALSE)&amp;(9*A760+8))="","",
INDIRECT(VLOOKUP(B760,B$14:C$44,2,FALSE)&amp;(9*A760+8))))</f>
        <v/>
      </c>
      <c r="H760" s="48" t="str" cm="1">
        <f t="array" aca="1" ref="H760" ca="1">IF(F760="","",
IF(INDIRECT(VLOOKUP(B760,B$14:C$44,2,FALSE)&amp;(9*A760+9))="","",
INDIRECT(VLOOKUP(B760,B$14:C$44,2,FALSE)&amp;(9*A760+9))))</f>
        <v/>
      </c>
      <c r="I760" s="43" t="str" cm="1">
        <f t="array" aca="1" ref="I760" ca="1">IF(F760="","",
IF(INDIRECT(VLOOKUP(B760,B$14:C$44,2,FALSE)&amp;(9*A760+10))="","",
INDIRECT(VLOOKUP(B760,B$14:C$44,2,FALSE)&amp;(9*A760+10))))</f>
        <v/>
      </c>
      <c r="J760" s="43" t="str" cm="1">
        <f t="array" aca="1" ref="J760" ca="1">IF(F760="","",
IF(INDIRECT(VLOOKUP(B760,B$14:C$44,2,FALSE)&amp;(9*A760+11))="","",
INDIRECT(VLOOKUP(B760,B$14:C$44,2,FALSE)&amp;(9*A760+11))))</f>
        <v/>
      </c>
      <c r="K760" s="46" t="str" cm="1">
        <f t="array" aca="1" ref="K760" ca="1">IF(F760="","",
IF(AND(OR(F760="土",F760="日"),J760="●"),"指定",
IF(INDIRECT(VLOOKUP(B760,B$14:C$44,2,FALSE)&amp;(9*A760+12))="","",
INDIRECT(VLOOKUP(B760,B$14:C$44,2,FALSE)&amp;(9*A760+12)))))</f>
        <v/>
      </c>
      <c r="L760" s="42" t="str">
        <f t="shared" ca="1" si="151"/>
        <v/>
      </c>
      <c r="M760" s="60" t="str">
        <f t="shared" ca="1" si="152"/>
        <v/>
      </c>
      <c r="N760" s="1" t="str">
        <f t="shared" ca="1" si="149"/>
        <v/>
      </c>
      <c r="O760" s="1" t="str">
        <f t="shared" ca="1" si="150"/>
        <v/>
      </c>
    </row>
    <row r="761" spans="1:15" x14ac:dyDescent="0.4">
      <c r="A761" s="1">
        <f t="shared" si="153"/>
        <v>25</v>
      </c>
      <c r="B761" s="1">
        <f t="shared" si="154"/>
        <v>4</v>
      </c>
      <c r="E761" s="39" t="str" cm="1">
        <f t="array" aca="1" ref="E761" ca="1">IF(INDIRECT(VLOOKUP(B761,B$14:C$44,2,FALSE)&amp;(9*A761+6))="","",
INDIRECT(VLOOKUP(B761,B$14:C$44,2,FALSE)&amp;(9*A761+6)))</f>
        <v/>
      </c>
      <c r="F761" s="39" t="str">
        <f t="shared" ca="1" si="148"/>
        <v/>
      </c>
      <c r="G761" s="48" t="str" cm="1">
        <f t="array" aca="1" ref="G761" ca="1">IF(F761="","",
IF(INDIRECT(VLOOKUP(B761,B$14:C$44,2,FALSE)&amp;(9*A761+8))="","",
INDIRECT(VLOOKUP(B761,B$14:C$44,2,FALSE)&amp;(9*A761+8))))</f>
        <v/>
      </c>
      <c r="H761" s="48" t="str" cm="1">
        <f t="array" aca="1" ref="H761" ca="1">IF(F761="","",
IF(INDIRECT(VLOOKUP(B761,B$14:C$44,2,FALSE)&amp;(9*A761+9))="","",
INDIRECT(VLOOKUP(B761,B$14:C$44,2,FALSE)&amp;(9*A761+9))))</f>
        <v/>
      </c>
      <c r="I761" s="43" t="str" cm="1">
        <f t="array" aca="1" ref="I761" ca="1">IF(F761="","",
IF(INDIRECT(VLOOKUP(B761,B$14:C$44,2,FALSE)&amp;(9*A761+10))="","",
INDIRECT(VLOOKUP(B761,B$14:C$44,2,FALSE)&amp;(9*A761+10))))</f>
        <v/>
      </c>
      <c r="J761" s="43" t="str" cm="1">
        <f t="array" aca="1" ref="J761" ca="1">IF(F761="","",
IF(INDIRECT(VLOOKUP(B761,B$14:C$44,2,FALSE)&amp;(9*A761+11))="","",
INDIRECT(VLOOKUP(B761,B$14:C$44,2,FALSE)&amp;(9*A761+11))))</f>
        <v/>
      </c>
      <c r="K761" s="46" t="str" cm="1">
        <f t="array" aca="1" ref="K761" ca="1">IF(F761="","",
IF(AND(OR(F761="土",F761="日"),J761="●"),"指定",
IF(INDIRECT(VLOOKUP(B761,B$14:C$44,2,FALSE)&amp;(9*A761+12))="","",
INDIRECT(VLOOKUP(B761,B$14:C$44,2,FALSE)&amp;(9*A761+12)))))</f>
        <v/>
      </c>
      <c r="L761" s="42" t="str">
        <f t="shared" ca="1" si="151"/>
        <v/>
      </c>
      <c r="M761" s="60" t="str">
        <f t="shared" ca="1" si="152"/>
        <v/>
      </c>
      <c r="N761" s="1" t="str">
        <f t="shared" ca="1" si="149"/>
        <v/>
      </c>
      <c r="O761" s="1" t="str">
        <f t="shared" ca="1" si="150"/>
        <v/>
      </c>
    </row>
    <row r="762" spans="1:15" x14ac:dyDescent="0.4">
      <c r="A762" s="1">
        <f t="shared" si="153"/>
        <v>25</v>
      </c>
      <c r="B762" s="1">
        <f t="shared" si="154"/>
        <v>5</v>
      </c>
      <c r="E762" s="39" t="str" cm="1">
        <f t="array" aca="1" ref="E762" ca="1">IF(INDIRECT(VLOOKUP(B762,B$14:C$44,2,FALSE)&amp;(9*A762+6))="","",
INDIRECT(VLOOKUP(B762,B$14:C$44,2,FALSE)&amp;(9*A762+6)))</f>
        <v/>
      </c>
      <c r="F762" s="39" t="str">
        <f t="shared" ca="1" si="148"/>
        <v/>
      </c>
      <c r="G762" s="48" t="str" cm="1">
        <f t="array" aca="1" ref="G762" ca="1">IF(F762="","",
IF(INDIRECT(VLOOKUP(B762,B$14:C$44,2,FALSE)&amp;(9*A762+8))="","",
INDIRECT(VLOOKUP(B762,B$14:C$44,2,FALSE)&amp;(9*A762+8))))</f>
        <v/>
      </c>
      <c r="H762" s="48" t="str" cm="1">
        <f t="array" aca="1" ref="H762" ca="1">IF(F762="","",
IF(INDIRECT(VLOOKUP(B762,B$14:C$44,2,FALSE)&amp;(9*A762+9))="","",
INDIRECT(VLOOKUP(B762,B$14:C$44,2,FALSE)&amp;(9*A762+9))))</f>
        <v/>
      </c>
      <c r="I762" s="43" t="str" cm="1">
        <f t="array" aca="1" ref="I762" ca="1">IF(F762="","",
IF(INDIRECT(VLOOKUP(B762,B$14:C$44,2,FALSE)&amp;(9*A762+10))="","",
INDIRECT(VLOOKUP(B762,B$14:C$44,2,FALSE)&amp;(9*A762+10))))</f>
        <v/>
      </c>
      <c r="J762" s="43" t="str" cm="1">
        <f t="array" aca="1" ref="J762" ca="1">IF(F762="","",
IF(INDIRECT(VLOOKUP(B762,B$14:C$44,2,FALSE)&amp;(9*A762+11))="","",
INDIRECT(VLOOKUP(B762,B$14:C$44,2,FALSE)&amp;(9*A762+11))))</f>
        <v/>
      </c>
      <c r="K762" s="46" t="str" cm="1">
        <f t="array" aca="1" ref="K762" ca="1">IF(F762="","",
IF(AND(OR(F762="土",F762="日"),J762="●"),"指定",
IF(INDIRECT(VLOOKUP(B762,B$14:C$44,2,FALSE)&amp;(9*A762+12))="","",
INDIRECT(VLOOKUP(B762,B$14:C$44,2,FALSE)&amp;(9*A762+12)))))</f>
        <v/>
      </c>
      <c r="L762" s="42" t="str">
        <f t="shared" ca="1" si="151"/>
        <v/>
      </c>
      <c r="M762" s="60" t="str">
        <f t="shared" ca="1" si="152"/>
        <v/>
      </c>
      <c r="N762" s="1" t="str">
        <f t="shared" ca="1" si="149"/>
        <v/>
      </c>
      <c r="O762" s="1" t="str">
        <f t="shared" ca="1" si="150"/>
        <v/>
      </c>
    </row>
    <row r="763" spans="1:15" x14ac:dyDescent="0.4">
      <c r="A763" s="1">
        <f t="shared" si="153"/>
        <v>25</v>
      </c>
      <c r="B763" s="1">
        <f t="shared" si="154"/>
        <v>6</v>
      </c>
      <c r="E763" s="39" t="str" cm="1">
        <f t="array" aca="1" ref="E763" ca="1">IF(INDIRECT(VLOOKUP(B763,B$14:C$44,2,FALSE)&amp;(9*A763+6))="","",
INDIRECT(VLOOKUP(B763,B$14:C$44,2,FALSE)&amp;(9*A763+6)))</f>
        <v/>
      </c>
      <c r="F763" s="39" t="str">
        <f t="shared" ca="1" si="148"/>
        <v/>
      </c>
      <c r="G763" s="48" t="str" cm="1">
        <f t="array" aca="1" ref="G763" ca="1">IF(F763="","",
IF(INDIRECT(VLOOKUP(B763,B$14:C$44,2,FALSE)&amp;(9*A763+8))="","",
INDIRECT(VLOOKUP(B763,B$14:C$44,2,FALSE)&amp;(9*A763+8))))</f>
        <v/>
      </c>
      <c r="H763" s="48" t="str" cm="1">
        <f t="array" aca="1" ref="H763" ca="1">IF(F763="","",
IF(INDIRECT(VLOOKUP(B763,B$14:C$44,2,FALSE)&amp;(9*A763+9))="","",
INDIRECT(VLOOKUP(B763,B$14:C$44,2,FALSE)&amp;(9*A763+9))))</f>
        <v/>
      </c>
      <c r="I763" s="43" t="str" cm="1">
        <f t="array" aca="1" ref="I763" ca="1">IF(F763="","",
IF(INDIRECT(VLOOKUP(B763,B$14:C$44,2,FALSE)&amp;(9*A763+10))="","",
INDIRECT(VLOOKUP(B763,B$14:C$44,2,FALSE)&amp;(9*A763+10))))</f>
        <v/>
      </c>
      <c r="J763" s="43" t="str" cm="1">
        <f t="array" aca="1" ref="J763" ca="1">IF(F763="","",
IF(INDIRECT(VLOOKUP(B763,B$14:C$44,2,FALSE)&amp;(9*A763+11))="","",
INDIRECT(VLOOKUP(B763,B$14:C$44,2,FALSE)&amp;(9*A763+11))))</f>
        <v/>
      </c>
      <c r="K763" s="46" t="str" cm="1">
        <f t="array" aca="1" ref="K763" ca="1">IF(F763="","",
IF(AND(OR(F763="土",F763="日"),J763="●"),"指定",
IF(INDIRECT(VLOOKUP(B763,B$14:C$44,2,FALSE)&amp;(9*A763+12))="","",
INDIRECT(VLOOKUP(B763,B$14:C$44,2,FALSE)&amp;(9*A763+12)))))</f>
        <v/>
      </c>
      <c r="L763" s="42" t="str">
        <f t="shared" ca="1" si="151"/>
        <v/>
      </c>
      <c r="M763" s="60" t="str">
        <f t="shared" ca="1" si="152"/>
        <v/>
      </c>
      <c r="N763" s="1" t="str">
        <f t="shared" ca="1" si="149"/>
        <v/>
      </c>
      <c r="O763" s="1" t="str">
        <f t="shared" ca="1" si="150"/>
        <v/>
      </c>
    </row>
    <row r="764" spans="1:15" x14ac:dyDescent="0.4">
      <c r="A764" s="1">
        <f t="shared" si="153"/>
        <v>25</v>
      </c>
      <c r="B764" s="1">
        <f t="shared" si="154"/>
        <v>7</v>
      </c>
      <c r="E764" s="39" t="str" cm="1">
        <f t="array" aca="1" ref="E764" ca="1">IF(INDIRECT(VLOOKUP(B764,B$14:C$44,2,FALSE)&amp;(9*A764+6))="","",
INDIRECT(VLOOKUP(B764,B$14:C$44,2,FALSE)&amp;(9*A764+6)))</f>
        <v/>
      </c>
      <c r="F764" s="39" t="str">
        <f t="shared" ca="1" si="148"/>
        <v/>
      </c>
      <c r="G764" s="48" t="str" cm="1">
        <f t="array" aca="1" ref="G764" ca="1">IF(F764="","",
IF(INDIRECT(VLOOKUP(B764,B$14:C$44,2,FALSE)&amp;(9*A764+8))="","",
INDIRECT(VLOOKUP(B764,B$14:C$44,2,FALSE)&amp;(9*A764+8))))</f>
        <v/>
      </c>
      <c r="H764" s="48" t="str" cm="1">
        <f t="array" aca="1" ref="H764" ca="1">IF(F764="","",
IF(INDIRECT(VLOOKUP(B764,B$14:C$44,2,FALSE)&amp;(9*A764+9))="","",
INDIRECT(VLOOKUP(B764,B$14:C$44,2,FALSE)&amp;(9*A764+9))))</f>
        <v/>
      </c>
      <c r="I764" s="43" t="str" cm="1">
        <f t="array" aca="1" ref="I764" ca="1">IF(F764="","",
IF(INDIRECT(VLOOKUP(B764,B$14:C$44,2,FALSE)&amp;(9*A764+10))="","",
INDIRECT(VLOOKUP(B764,B$14:C$44,2,FALSE)&amp;(9*A764+10))))</f>
        <v/>
      </c>
      <c r="J764" s="43" t="str" cm="1">
        <f t="array" aca="1" ref="J764" ca="1">IF(F764="","",
IF(INDIRECT(VLOOKUP(B764,B$14:C$44,2,FALSE)&amp;(9*A764+11))="","",
INDIRECT(VLOOKUP(B764,B$14:C$44,2,FALSE)&amp;(9*A764+11))))</f>
        <v/>
      </c>
      <c r="K764" s="46" t="str" cm="1">
        <f t="array" aca="1" ref="K764" ca="1">IF(F764="","",
IF(AND(OR(F764="土",F764="日"),J764="●"),"指定",
IF(INDIRECT(VLOOKUP(B764,B$14:C$44,2,FALSE)&amp;(9*A764+12))="","",
INDIRECT(VLOOKUP(B764,B$14:C$44,2,FALSE)&amp;(9*A764+12)))))</f>
        <v/>
      </c>
      <c r="L764" s="42" t="str">
        <f t="shared" ca="1" si="151"/>
        <v/>
      </c>
      <c r="M764" s="60" t="str">
        <f t="shared" ca="1" si="152"/>
        <v/>
      </c>
      <c r="N764" s="1" t="str">
        <f t="shared" ca="1" si="149"/>
        <v/>
      </c>
      <c r="O764" s="1" t="str">
        <f t="shared" ca="1" si="150"/>
        <v/>
      </c>
    </row>
    <row r="765" spans="1:15" x14ac:dyDescent="0.4">
      <c r="A765" s="1">
        <f t="shared" si="153"/>
        <v>25</v>
      </c>
      <c r="B765" s="1">
        <f t="shared" si="154"/>
        <v>8</v>
      </c>
      <c r="E765" s="39" t="str" cm="1">
        <f t="array" aca="1" ref="E765" ca="1">IF(INDIRECT(VLOOKUP(B765,B$14:C$44,2,FALSE)&amp;(9*A765+6))="","",
INDIRECT(VLOOKUP(B765,B$14:C$44,2,FALSE)&amp;(9*A765+6)))</f>
        <v/>
      </c>
      <c r="F765" s="39" t="str">
        <f t="shared" ca="1" si="148"/>
        <v/>
      </c>
      <c r="G765" s="48" t="str" cm="1">
        <f t="array" aca="1" ref="G765" ca="1">IF(F765="","",
IF(INDIRECT(VLOOKUP(B765,B$14:C$44,2,FALSE)&amp;(9*A765+8))="","",
INDIRECT(VLOOKUP(B765,B$14:C$44,2,FALSE)&amp;(9*A765+8))))</f>
        <v/>
      </c>
      <c r="H765" s="48" t="str" cm="1">
        <f t="array" aca="1" ref="H765" ca="1">IF(F765="","",
IF(INDIRECT(VLOOKUP(B765,B$14:C$44,2,FALSE)&amp;(9*A765+9))="","",
INDIRECT(VLOOKUP(B765,B$14:C$44,2,FALSE)&amp;(9*A765+9))))</f>
        <v/>
      </c>
      <c r="I765" s="43" t="str" cm="1">
        <f t="array" aca="1" ref="I765" ca="1">IF(F765="","",
IF(INDIRECT(VLOOKUP(B765,B$14:C$44,2,FALSE)&amp;(9*A765+10))="","",
INDIRECT(VLOOKUP(B765,B$14:C$44,2,FALSE)&amp;(9*A765+10))))</f>
        <v/>
      </c>
      <c r="J765" s="43" t="str" cm="1">
        <f t="array" aca="1" ref="J765" ca="1">IF(F765="","",
IF(INDIRECT(VLOOKUP(B765,B$14:C$44,2,FALSE)&amp;(9*A765+11))="","",
INDIRECT(VLOOKUP(B765,B$14:C$44,2,FALSE)&amp;(9*A765+11))))</f>
        <v/>
      </c>
      <c r="K765" s="46" t="str" cm="1">
        <f t="array" aca="1" ref="K765" ca="1">IF(F765="","",
IF(AND(OR(F765="土",F765="日"),J765="●"),"指定",
IF(INDIRECT(VLOOKUP(B765,B$14:C$44,2,FALSE)&amp;(9*A765+12))="","",
INDIRECT(VLOOKUP(B765,B$14:C$44,2,FALSE)&amp;(9*A765+12)))))</f>
        <v/>
      </c>
      <c r="L765" s="42" t="str">
        <f t="shared" ca="1" si="151"/>
        <v/>
      </c>
      <c r="M765" s="60" t="str">
        <f t="shared" ca="1" si="152"/>
        <v/>
      </c>
      <c r="N765" s="1" t="str">
        <f t="shared" ca="1" si="149"/>
        <v/>
      </c>
      <c r="O765" s="1" t="str">
        <f t="shared" ca="1" si="150"/>
        <v/>
      </c>
    </row>
    <row r="766" spans="1:15" x14ac:dyDescent="0.4">
      <c r="A766" s="1">
        <f t="shared" si="153"/>
        <v>25</v>
      </c>
      <c r="B766" s="1">
        <f t="shared" si="154"/>
        <v>9</v>
      </c>
      <c r="E766" s="39" t="str" cm="1">
        <f t="array" aca="1" ref="E766" ca="1">IF(INDIRECT(VLOOKUP(B766,B$14:C$44,2,FALSE)&amp;(9*A766+6))="","",
INDIRECT(VLOOKUP(B766,B$14:C$44,2,FALSE)&amp;(9*A766+6)))</f>
        <v/>
      </c>
      <c r="F766" s="39" t="str">
        <f t="shared" ca="1" si="148"/>
        <v/>
      </c>
      <c r="G766" s="48" t="str" cm="1">
        <f t="array" aca="1" ref="G766" ca="1">IF(F766="","",
IF(INDIRECT(VLOOKUP(B766,B$14:C$44,2,FALSE)&amp;(9*A766+8))="","",
INDIRECT(VLOOKUP(B766,B$14:C$44,2,FALSE)&amp;(9*A766+8))))</f>
        <v/>
      </c>
      <c r="H766" s="48" t="str" cm="1">
        <f t="array" aca="1" ref="H766" ca="1">IF(F766="","",
IF(INDIRECT(VLOOKUP(B766,B$14:C$44,2,FALSE)&amp;(9*A766+9))="","",
INDIRECT(VLOOKUP(B766,B$14:C$44,2,FALSE)&amp;(9*A766+9))))</f>
        <v/>
      </c>
      <c r="I766" s="43" t="str" cm="1">
        <f t="array" aca="1" ref="I766" ca="1">IF(F766="","",
IF(INDIRECT(VLOOKUP(B766,B$14:C$44,2,FALSE)&amp;(9*A766+10))="","",
INDIRECT(VLOOKUP(B766,B$14:C$44,2,FALSE)&amp;(9*A766+10))))</f>
        <v/>
      </c>
      <c r="J766" s="43" t="str" cm="1">
        <f t="array" aca="1" ref="J766" ca="1">IF(F766="","",
IF(INDIRECT(VLOOKUP(B766,B$14:C$44,2,FALSE)&amp;(9*A766+11))="","",
INDIRECT(VLOOKUP(B766,B$14:C$44,2,FALSE)&amp;(9*A766+11))))</f>
        <v/>
      </c>
      <c r="K766" s="46" t="str" cm="1">
        <f t="array" aca="1" ref="K766" ca="1">IF(F766="","",
IF(AND(OR(F766="土",F766="日"),J766="●"),"指定",
IF(INDIRECT(VLOOKUP(B766,B$14:C$44,2,FALSE)&amp;(9*A766+12))="","",
INDIRECT(VLOOKUP(B766,B$14:C$44,2,FALSE)&amp;(9*A766+12)))))</f>
        <v/>
      </c>
      <c r="L766" s="42" t="str">
        <f t="shared" ca="1" si="151"/>
        <v/>
      </c>
      <c r="M766" s="60" t="str">
        <f t="shared" ca="1" si="152"/>
        <v/>
      </c>
      <c r="N766" s="1" t="str">
        <f t="shared" ca="1" si="149"/>
        <v/>
      </c>
      <c r="O766" s="1" t="str">
        <f t="shared" ca="1" si="150"/>
        <v/>
      </c>
    </row>
    <row r="767" spans="1:15" x14ac:dyDescent="0.4">
      <c r="A767" s="1">
        <f t="shared" si="153"/>
        <v>25</v>
      </c>
      <c r="B767" s="1">
        <f t="shared" si="154"/>
        <v>10</v>
      </c>
      <c r="E767" s="39" t="str" cm="1">
        <f t="array" aca="1" ref="E767" ca="1">IF(INDIRECT(VLOOKUP(B767,B$14:C$44,2,FALSE)&amp;(9*A767+6))="","",
INDIRECT(VLOOKUP(B767,B$14:C$44,2,FALSE)&amp;(9*A767+6)))</f>
        <v/>
      </c>
      <c r="F767" s="39" t="str">
        <f t="shared" ca="1" si="148"/>
        <v/>
      </c>
      <c r="G767" s="48" t="str" cm="1">
        <f t="array" aca="1" ref="G767" ca="1">IF(F767="","",
IF(INDIRECT(VLOOKUP(B767,B$14:C$44,2,FALSE)&amp;(9*A767+8))="","",
INDIRECT(VLOOKUP(B767,B$14:C$44,2,FALSE)&amp;(9*A767+8))))</f>
        <v/>
      </c>
      <c r="H767" s="48" t="str" cm="1">
        <f t="array" aca="1" ref="H767" ca="1">IF(F767="","",
IF(INDIRECT(VLOOKUP(B767,B$14:C$44,2,FALSE)&amp;(9*A767+9))="","",
INDIRECT(VLOOKUP(B767,B$14:C$44,2,FALSE)&amp;(9*A767+9))))</f>
        <v/>
      </c>
      <c r="I767" s="43" t="str" cm="1">
        <f t="array" aca="1" ref="I767" ca="1">IF(F767="","",
IF(INDIRECT(VLOOKUP(B767,B$14:C$44,2,FALSE)&amp;(9*A767+10))="","",
INDIRECT(VLOOKUP(B767,B$14:C$44,2,FALSE)&amp;(9*A767+10))))</f>
        <v/>
      </c>
      <c r="J767" s="43" t="str" cm="1">
        <f t="array" aca="1" ref="J767" ca="1">IF(F767="","",
IF(INDIRECT(VLOOKUP(B767,B$14:C$44,2,FALSE)&amp;(9*A767+11))="","",
INDIRECT(VLOOKUP(B767,B$14:C$44,2,FALSE)&amp;(9*A767+11))))</f>
        <v/>
      </c>
      <c r="K767" s="46" t="str" cm="1">
        <f t="array" aca="1" ref="K767" ca="1">IF(F767="","",
IF(AND(OR(F767="土",F767="日"),J767="●"),"指定",
IF(INDIRECT(VLOOKUP(B767,B$14:C$44,2,FALSE)&amp;(9*A767+12))="","",
INDIRECT(VLOOKUP(B767,B$14:C$44,2,FALSE)&amp;(9*A767+12)))))</f>
        <v/>
      </c>
      <c r="L767" s="42" t="str">
        <f t="shared" ca="1" si="151"/>
        <v/>
      </c>
      <c r="M767" s="60" t="str">
        <f t="shared" ca="1" si="152"/>
        <v/>
      </c>
      <c r="N767" s="1" t="str">
        <f t="shared" ca="1" si="149"/>
        <v/>
      </c>
      <c r="O767" s="1" t="str">
        <f t="shared" ca="1" si="150"/>
        <v/>
      </c>
    </row>
    <row r="768" spans="1:15" x14ac:dyDescent="0.4">
      <c r="A768" s="1">
        <f t="shared" si="153"/>
        <v>25</v>
      </c>
      <c r="B768" s="1">
        <f t="shared" si="154"/>
        <v>11</v>
      </c>
      <c r="E768" s="39" t="str" cm="1">
        <f t="array" aca="1" ref="E768" ca="1">IF(INDIRECT(VLOOKUP(B768,B$14:C$44,2,FALSE)&amp;(9*A768+6))="","",
INDIRECT(VLOOKUP(B768,B$14:C$44,2,FALSE)&amp;(9*A768+6)))</f>
        <v/>
      </c>
      <c r="F768" s="39" t="str">
        <f t="shared" ca="1" si="148"/>
        <v/>
      </c>
      <c r="G768" s="48" t="str" cm="1">
        <f t="array" aca="1" ref="G768" ca="1">IF(F768="","",
IF(INDIRECT(VLOOKUP(B768,B$14:C$44,2,FALSE)&amp;(9*A768+8))="","",
INDIRECT(VLOOKUP(B768,B$14:C$44,2,FALSE)&amp;(9*A768+8))))</f>
        <v/>
      </c>
      <c r="H768" s="48" t="str" cm="1">
        <f t="array" aca="1" ref="H768" ca="1">IF(F768="","",
IF(INDIRECT(VLOOKUP(B768,B$14:C$44,2,FALSE)&amp;(9*A768+9))="","",
INDIRECT(VLOOKUP(B768,B$14:C$44,2,FALSE)&amp;(9*A768+9))))</f>
        <v/>
      </c>
      <c r="I768" s="43" t="str" cm="1">
        <f t="array" aca="1" ref="I768" ca="1">IF(F768="","",
IF(INDIRECT(VLOOKUP(B768,B$14:C$44,2,FALSE)&amp;(9*A768+10))="","",
INDIRECT(VLOOKUP(B768,B$14:C$44,2,FALSE)&amp;(9*A768+10))))</f>
        <v/>
      </c>
      <c r="J768" s="43" t="str" cm="1">
        <f t="array" aca="1" ref="J768" ca="1">IF(F768="","",
IF(INDIRECT(VLOOKUP(B768,B$14:C$44,2,FALSE)&amp;(9*A768+11))="","",
INDIRECT(VLOOKUP(B768,B$14:C$44,2,FALSE)&amp;(9*A768+11))))</f>
        <v/>
      </c>
      <c r="K768" s="46" t="str" cm="1">
        <f t="array" aca="1" ref="K768" ca="1">IF(F768="","",
IF(AND(OR(F768="土",F768="日"),J768="●"),"指定",
IF(INDIRECT(VLOOKUP(B768,B$14:C$44,2,FALSE)&amp;(9*A768+12))="","",
INDIRECT(VLOOKUP(B768,B$14:C$44,2,FALSE)&amp;(9*A768+12)))))</f>
        <v/>
      </c>
      <c r="L768" s="42" t="str">
        <f t="shared" ca="1" si="151"/>
        <v/>
      </c>
      <c r="M768" s="60" t="str">
        <f t="shared" ca="1" si="152"/>
        <v/>
      </c>
      <c r="N768" s="1" t="str">
        <f t="shared" ca="1" si="149"/>
        <v/>
      </c>
      <c r="O768" s="1" t="str">
        <f t="shared" ca="1" si="150"/>
        <v/>
      </c>
    </row>
    <row r="769" spans="1:15" x14ac:dyDescent="0.4">
      <c r="A769" s="1">
        <f t="shared" si="153"/>
        <v>25</v>
      </c>
      <c r="B769" s="1">
        <f t="shared" si="154"/>
        <v>12</v>
      </c>
      <c r="E769" s="39" t="str" cm="1">
        <f t="array" aca="1" ref="E769" ca="1">IF(INDIRECT(VLOOKUP(B769,B$14:C$44,2,FALSE)&amp;(9*A769+6))="","",
INDIRECT(VLOOKUP(B769,B$14:C$44,2,FALSE)&amp;(9*A769+6)))</f>
        <v/>
      </c>
      <c r="F769" s="39" t="str">
        <f t="shared" ca="1" si="148"/>
        <v/>
      </c>
      <c r="G769" s="48" t="str" cm="1">
        <f t="array" aca="1" ref="G769" ca="1">IF(F769="","",
IF(INDIRECT(VLOOKUP(B769,B$14:C$44,2,FALSE)&amp;(9*A769+8))="","",
INDIRECT(VLOOKUP(B769,B$14:C$44,2,FALSE)&amp;(9*A769+8))))</f>
        <v/>
      </c>
      <c r="H769" s="48" t="str" cm="1">
        <f t="array" aca="1" ref="H769" ca="1">IF(F769="","",
IF(INDIRECT(VLOOKUP(B769,B$14:C$44,2,FALSE)&amp;(9*A769+9))="","",
INDIRECT(VLOOKUP(B769,B$14:C$44,2,FALSE)&amp;(9*A769+9))))</f>
        <v/>
      </c>
      <c r="I769" s="43" t="str" cm="1">
        <f t="array" aca="1" ref="I769" ca="1">IF(F769="","",
IF(INDIRECT(VLOOKUP(B769,B$14:C$44,2,FALSE)&amp;(9*A769+10))="","",
INDIRECT(VLOOKUP(B769,B$14:C$44,2,FALSE)&amp;(9*A769+10))))</f>
        <v/>
      </c>
      <c r="J769" s="43" t="str" cm="1">
        <f t="array" aca="1" ref="J769" ca="1">IF(F769="","",
IF(INDIRECT(VLOOKUP(B769,B$14:C$44,2,FALSE)&amp;(9*A769+11))="","",
INDIRECT(VLOOKUP(B769,B$14:C$44,2,FALSE)&amp;(9*A769+11))))</f>
        <v/>
      </c>
      <c r="K769" s="46" t="str" cm="1">
        <f t="array" aca="1" ref="K769" ca="1">IF(F769="","",
IF(AND(OR(F769="土",F769="日"),J769="●"),"指定",
IF(INDIRECT(VLOOKUP(B769,B$14:C$44,2,FALSE)&amp;(9*A769+12))="","",
INDIRECT(VLOOKUP(B769,B$14:C$44,2,FALSE)&amp;(9*A769+12)))))</f>
        <v/>
      </c>
      <c r="L769" s="42" t="str">
        <f t="shared" ca="1" si="151"/>
        <v/>
      </c>
      <c r="M769" s="60" t="str">
        <f t="shared" ca="1" si="152"/>
        <v/>
      </c>
      <c r="N769" s="1" t="str">
        <f t="shared" ca="1" si="149"/>
        <v/>
      </c>
      <c r="O769" s="1" t="str">
        <f t="shared" ca="1" si="150"/>
        <v/>
      </c>
    </row>
    <row r="770" spans="1:15" x14ac:dyDescent="0.4">
      <c r="A770" s="1">
        <f t="shared" si="153"/>
        <v>25</v>
      </c>
      <c r="B770" s="1">
        <f t="shared" si="154"/>
        <v>13</v>
      </c>
      <c r="E770" s="39" t="str" cm="1">
        <f t="array" aca="1" ref="E770" ca="1">IF(INDIRECT(VLOOKUP(B770,B$14:C$44,2,FALSE)&amp;(9*A770+6))="","",
INDIRECT(VLOOKUP(B770,B$14:C$44,2,FALSE)&amp;(9*A770+6)))</f>
        <v/>
      </c>
      <c r="F770" s="39" t="str">
        <f t="shared" ca="1" si="148"/>
        <v/>
      </c>
      <c r="G770" s="48" t="str" cm="1">
        <f t="array" aca="1" ref="G770" ca="1">IF(F770="","",
IF(INDIRECT(VLOOKUP(B770,B$14:C$44,2,FALSE)&amp;(9*A770+8))="","",
INDIRECT(VLOOKUP(B770,B$14:C$44,2,FALSE)&amp;(9*A770+8))))</f>
        <v/>
      </c>
      <c r="H770" s="48" t="str" cm="1">
        <f t="array" aca="1" ref="H770" ca="1">IF(F770="","",
IF(INDIRECT(VLOOKUP(B770,B$14:C$44,2,FALSE)&amp;(9*A770+9))="","",
INDIRECT(VLOOKUP(B770,B$14:C$44,2,FALSE)&amp;(9*A770+9))))</f>
        <v/>
      </c>
      <c r="I770" s="43" t="str" cm="1">
        <f t="array" aca="1" ref="I770" ca="1">IF(F770="","",
IF(INDIRECT(VLOOKUP(B770,B$14:C$44,2,FALSE)&amp;(9*A770+10))="","",
INDIRECT(VLOOKUP(B770,B$14:C$44,2,FALSE)&amp;(9*A770+10))))</f>
        <v/>
      </c>
      <c r="J770" s="43" t="str" cm="1">
        <f t="array" aca="1" ref="J770" ca="1">IF(F770="","",
IF(INDIRECT(VLOOKUP(B770,B$14:C$44,2,FALSE)&amp;(9*A770+11))="","",
INDIRECT(VLOOKUP(B770,B$14:C$44,2,FALSE)&amp;(9*A770+11))))</f>
        <v/>
      </c>
      <c r="K770" s="46" t="str" cm="1">
        <f t="array" aca="1" ref="K770" ca="1">IF(F770="","",
IF(AND(OR(F770="土",F770="日"),J770="●"),"指定",
IF(INDIRECT(VLOOKUP(B770,B$14:C$44,2,FALSE)&amp;(9*A770+12))="","",
INDIRECT(VLOOKUP(B770,B$14:C$44,2,FALSE)&amp;(9*A770+12)))))</f>
        <v/>
      </c>
      <c r="L770" s="42" t="str">
        <f t="shared" ca="1" si="151"/>
        <v/>
      </c>
      <c r="M770" s="60" t="str">
        <f t="shared" ca="1" si="152"/>
        <v/>
      </c>
      <c r="N770" s="1" t="str">
        <f t="shared" ca="1" si="149"/>
        <v/>
      </c>
      <c r="O770" s="1" t="str">
        <f t="shared" ca="1" si="150"/>
        <v/>
      </c>
    </row>
    <row r="771" spans="1:15" x14ac:dyDescent="0.4">
      <c r="A771" s="1">
        <f t="shared" si="153"/>
        <v>25</v>
      </c>
      <c r="B771" s="1">
        <f t="shared" si="154"/>
        <v>14</v>
      </c>
      <c r="E771" s="39" t="str" cm="1">
        <f t="array" aca="1" ref="E771" ca="1">IF(INDIRECT(VLOOKUP(B771,B$14:C$44,2,FALSE)&amp;(9*A771+6))="","",
INDIRECT(VLOOKUP(B771,B$14:C$44,2,FALSE)&amp;(9*A771+6)))</f>
        <v/>
      </c>
      <c r="F771" s="39" t="str">
        <f t="shared" ca="1" si="148"/>
        <v/>
      </c>
      <c r="G771" s="48" t="str" cm="1">
        <f t="array" aca="1" ref="G771" ca="1">IF(F771="","",
IF(INDIRECT(VLOOKUP(B771,B$14:C$44,2,FALSE)&amp;(9*A771+8))="","",
INDIRECT(VLOOKUP(B771,B$14:C$44,2,FALSE)&amp;(9*A771+8))))</f>
        <v/>
      </c>
      <c r="H771" s="48" t="str" cm="1">
        <f t="array" aca="1" ref="H771" ca="1">IF(F771="","",
IF(INDIRECT(VLOOKUP(B771,B$14:C$44,2,FALSE)&amp;(9*A771+9))="","",
INDIRECT(VLOOKUP(B771,B$14:C$44,2,FALSE)&amp;(9*A771+9))))</f>
        <v/>
      </c>
      <c r="I771" s="43" t="str" cm="1">
        <f t="array" aca="1" ref="I771" ca="1">IF(F771="","",
IF(INDIRECT(VLOOKUP(B771,B$14:C$44,2,FALSE)&amp;(9*A771+10))="","",
INDIRECT(VLOOKUP(B771,B$14:C$44,2,FALSE)&amp;(9*A771+10))))</f>
        <v/>
      </c>
      <c r="J771" s="43" t="str" cm="1">
        <f t="array" aca="1" ref="J771" ca="1">IF(F771="","",
IF(INDIRECT(VLOOKUP(B771,B$14:C$44,2,FALSE)&amp;(9*A771+11))="","",
INDIRECT(VLOOKUP(B771,B$14:C$44,2,FALSE)&amp;(9*A771+11))))</f>
        <v/>
      </c>
      <c r="K771" s="46" t="str" cm="1">
        <f t="array" aca="1" ref="K771" ca="1">IF(F771="","",
IF(AND(OR(F771="土",F771="日"),J771="●"),"指定",
IF(INDIRECT(VLOOKUP(B771,B$14:C$44,2,FALSE)&amp;(9*A771+12))="","",
INDIRECT(VLOOKUP(B771,B$14:C$44,2,FALSE)&amp;(9*A771+12)))))</f>
        <v/>
      </c>
      <c r="L771" s="42" t="str">
        <f t="shared" ca="1" si="151"/>
        <v/>
      </c>
      <c r="M771" s="60" t="str">
        <f t="shared" ca="1" si="152"/>
        <v/>
      </c>
      <c r="N771" s="1" t="str">
        <f t="shared" ca="1" si="149"/>
        <v/>
      </c>
      <c r="O771" s="1" t="str">
        <f t="shared" ca="1" si="150"/>
        <v/>
      </c>
    </row>
    <row r="772" spans="1:15" x14ac:dyDescent="0.4">
      <c r="A772" s="1">
        <f t="shared" si="153"/>
        <v>25</v>
      </c>
      <c r="B772" s="1">
        <f t="shared" si="154"/>
        <v>15</v>
      </c>
      <c r="E772" s="39" t="str" cm="1">
        <f t="array" aca="1" ref="E772" ca="1">IF(INDIRECT(VLOOKUP(B772,B$14:C$44,2,FALSE)&amp;(9*A772+6))="","",
INDIRECT(VLOOKUP(B772,B$14:C$44,2,FALSE)&amp;(9*A772+6)))</f>
        <v/>
      </c>
      <c r="F772" s="39" t="str">
        <f t="shared" ca="1" si="148"/>
        <v/>
      </c>
      <c r="G772" s="48" t="str" cm="1">
        <f t="array" aca="1" ref="G772" ca="1">IF(F772="","",
IF(INDIRECT(VLOOKUP(B772,B$14:C$44,2,FALSE)&amp;(9*A772+8))="","",
INDIRECT(VLOOKUP(B772,B$14:C$44,2,FALSE)&amp;(9*A772+8))))</f>
        <v/>
      </c>
      <c r="H772" s="48" t="str" cm="1">
        <f t="array" aca="1" ref="H772" ca="1">IF(F772="","",
IF(INDIRECT(VLOOKUP(B772,B$14:C$44,2,FALSE)&amp;(9*A772+9))="","",
INDIRECT(VLOOKUP(B772,B$14:C$44,2,FALSE)&amp;(9*A772+9))))</f>
        <v/>
      </c>
      <c r="I772" s="43" t="str" cm="1">
        <f t="array" aca="1" ref="I772" ca="1">IF(F772="","",
IF(INDIRECT(VLOOKUP(B772,B$14:C$44,2,FALSE)&amp;(9*A772+10))="","",
INDIRECT(VLOOKUP(B772,B$14:C$44,2,FALSE)&amp;(9*A772+10))))</f>
        <v/>
      </c>
      <c r="J772" s="43" t="str" cm="1">
        <f t="array" aca="1" ref="J772" ca="1">IF(F772="","",
IF(INDIRECT(VLOOKUP(B772,B$14:C$44,2,FALSE)&amp;(9*A772+11))="","",
INDIRECT(VLOOKUP(B772,B$14:C$44,2,FALSE)&amp;(9*A772+11))))</f>
        <v/>
      </c>
      <c r="K772" s="46" t="str" cm="1">
        <f t="array" aca="1" ref="K772" ca="1">IF(F772="","",
IF(AND(OR(F772="土",F772="日"),J772="●"),"指定",
IF(INDIRECT(VLOOKUP(B772,B$14:C$44,2,FALSE)&amp;(9*A772+12))="","",
INDIRECT(VLOOKUP(B772,B$14:C$44,2,FALSE)&amp;(9*A772+12)))))</f>
        <v/>
      </c>
      <c r="L772" s="42" t="str">
        <f t="shared" ca="1" si="151"/>
        <v/>
      </c>
      <c r="M772" s="60" t="str">
        <f t="shared" ca="1" si="152"/>
        <v/>
      </c>
      <c r="N772" s="1" t="str">
        <f t="shared" ca="1" si="149"/>
        <v/>
      </c>
      <c r="O772" s="1" t="str">
        <f t="shared" ca="1" si="150"/>
        <v/>
      </c>
    </row>
    <row r="773" spans="1:15" x14ac:dyDescent="0.4">
      <c r="A773" s="1">
        <f t="shared" si="153"/>
        <v>25</v>
      </c>
      <c r="B773" s="1">
        <f t="shared" si="154"/>
        <v>16</v>
      </c>
      <c r="E773" s="39" t="str" cm="1">
        <f t="array" aca="1" ref="E773" ca="1">IF(INDIRECT(VLOOKUP(B773,B$14:C$44,2,FALSE)&amp;(9*A773+6))="","",
INDIRECT(VLOOKUP(B773,B$14:C$44,2,FALSE)&amp;(9*A773+6)))</f>
        <v/>
      </c>
      <c r="F773" s="39" t="str">
        <f t="shared" ca="1" si="148"/>
        <v/>
      </c>
      <c r="G773" s="48" t="str" cm="1">
        <f t="array" aca="1" ref="G773" ca="1">IF(F773="","",
IF(INDIRECT(VLOOKUP(B773,B$14:C$44,2,FALSE)&amp;(9*A773+8))="","",
INDIRECT(VLOOKUP(B773,B$14:C$44,2,FALSE)&amp;(9*A773+8))))</f>
        <v/>
      </c>
      <c r="H773" s="48" t="str" cm="1">
        <f t="array" aca="1" ref="H773" ca="1">IF(F773="","",
IF(INDIRECT(VLOOKUP(B773,B$14:C$44,2,FALSE)&amp;(9*A773+9))="","",
INDIRECT(VLOOKUP(B773,B$14:C$44,2,FALSE)&amp;(9*A773+9))))</f>
        <v/>
      </c>
      <c r="I773" s="43" t="str" cm="1">
        <f t="array" aca="1" ref="I773" ca="1">IF(F773="","",
IF(INDIRECT(VLOOKUP(B773,B$14:C$44,2,FALSE)&amp;(9*A773+10))="","",
INDIRECT(VLOOKUP(B773,B$14:C$44,2,FALSE)&amp;(9*A773+10))))</f>
        <v/>
      </c>
      <c r="J773" s="43" t="str" cm="1">
        <f t="array" aca="1" ref="J773" ca="1">IF(F773="","",
IF(INDIRECT(VLOOKUP(B773,B$14:C$44,2,FALSE)&amp;(9*A773+11))="","",
INDIRECT(VLOOKUP(B773,B$14:C$44,2,FALSE)&amp;(9*A773+11))))</f>
        <v/>
      </c>
      <c r="K773" s="46" t="str" cm="1">
        <f t="array" aca="1" ref="K773" ca="1">IF(F773="","",
IF(AND(OR(F773="土",F773="日"),J773="●"),"指定",
IF(INDIRECT(VLOOKUP(B773,B$14:C$44,2,FALSE)&amp;(9*A773+12))="","",
INDIRECT(VLOOKUP(B773,B$14:C$44,2,FALSE)&amp;(9*A773+12)))))</f>
        <v/>
      </c>
      <c r="L773" s="42" t="str">
        <f t="shared" ca="1" si="151"/>
        <v/>
      </c>
      <c r="M773" s="60" t="str">
        <f t="shared" ca="1" si="152"/>
        <v/>
      </c>
      <c r="N773" s="1" t="str">
        <f t="shared" ca="1" si="149"/>
        <v/>
      </c>
      <c r="O773" s="1" t="str">
        <f t="shared" ca="1" si="150"/>
        <v/>
      </c>
    </row>
    <row r="774" spans="1:15" x14ac:dyDescent="0.4">
      <c r="A774" s="1">
        <f t="shared" si="153"/>
        <v>25</v>
      </c>
      <c r="B774" s="1">
        <f t="shared" si="154"/>
        <v>17</v>
      </c>
      <c r="E774" s="39" t="str" cm="1">
        <f t="array" aca="1" ref="E774" ca="1">IF(INDIRECT(VLOOKUP(B774,B$14:C$44,2,FALSE)&amp;(9*A774+6))="","",
INDIRECT(VLOOKUP(B774,B$14:C$44,2,FALSE)&amp;(9*A774+6)))</f>
        <v/>
      </c>
      <c r="F774" s="39" t="str">
        <f t="shared" ca="1" si="148"/>
        <v/>
      </c>
      <c r="G774" s="48" t="str" cm="1">
        <f t="array" aca="1" ref="G774" ca="1">IF(F774="","",
IF(INDIRECT(VLOOKUP(B774,B$14:C$44,2,FALSE)&amp;(9*A774+8))="","",
INDIRECT(VLOOKUP(B774,B$14:C$44,2,FALSE)&amp;(9*A774+8))))</f>
        <v/>
      </c>
      <c r="H774" s="48" t="str" cm="1">
        <f t="array" aca="1" ref="H774" ca="1">IF(F774="","",
IF(INDIRECT(VLOOKUP(B774,B$14:C$44,2,FALSE)&amp;(9*A774+9))="","",
INDIRECT(VLOOKUP(B774,B$14:C$44,2,FALSE)&amp;(9*A774+9))))</f>
        <v/>
      </c>
      <c r="I774" s="43" t="str" cm="1">
        <f t="array" aca="1" ref="I774" ca="1">IF(F774="","",
IF(INDIRECT(VLOOKUP(B774,B$14:C$44,2,FALSE)&amp;(9*A774+10))="","",
INDIRECT(VLOOKUP(B774,B$14:C$44,2,FALSE)&amp;(9*A774+10))))</f>
        <v/>
      </c>
      <c r="J774" s="43" t="str" cm="1">
        <f t="array" aca="1" ref="J774" ca="1">IF(F774="","",
IF(INDIRECT(VLOOKUP(B774,B$14:C$44,2,FALSE)&amp;(9*A774+11))="","",
INDIRECT(VLOOKUP(B774,B$14:C$44,2,FALSE)&amp;(9*A774+11))))</f>
        <v/>
      </c>
      <c r="K774" s="46" t="str" cm="1">
        <f t="array" aca="1" ref="K774" ca="1">IF(F774="","",
IF(AND(OR(F774="土",F774="日"),J774="●"),"指定",
IF(INDIRECT(VLOOKUP(B774,B$14:C$44,2,FALSE)&amp;(9*A774+12))="","",
INDIRECT(VLOOKUP(B774,B$14:C$44,2,FALSE)&amp;(9*A774+12)))))</f>
        <v/>
      </c>
      <c r="L774" s="42" t="str">
        <f t="shared" ca="1" si="151"/>
        <v/>
      </c>
      <c r="M774" s="60" t="str">
        <f t="shared" ca="1" si="152"/>
        <v/>
      </c>
      <c r="N774" s="1" t="str">
        <f t="shared" ca="1" si="149"/>
        <v/>
      </c>
      <c r="O774" s="1" t="str">
        <f t="shared" ca="1" si="150"/>
        <v/>
      </c>
    </row>
    <row r="775" spans="1:15" x14ac:dyDescent="0.4">
      <c r="A775" s="1">
        <f t="shared" si="153"/>
        <v>25</v>
      </c>
      <c r="B775" s="1">
        <f t="shared" si="154"/>
        <v>18</v>
      </c>
      <c r="E775" s="39" t="str" cm="1">
        <f t="array" aca="1" ref="E775" ca="1">IF(INDIRECT(VLOOKUP(B775,B$14:C$44,2,FALSE)&amp;(9*A775+6))="","",
INDIRECT(VLOOKUP(B775,B$14:C$44,2,FALSE)&amp;(9*A775+6)))</f>
        <v/>
      </c>
      <c r="F775" s="39" t="str">
        <f t="shared" ca="1" si="148"/>
        <v/>
      </c>
      <c r="G775" s="48" t="str" cm="1">
        <f t="array" aca="1" ref="G775" ca="1">IF(F775="","",
IF(INDIRECT(VLOOKUP(B775,B$14:C$44,2,FALSE)&amp;(9*A775+8))="","",
INDIRECT(VLOOKUP(B775,B$14:C$44,2,FALSE)&amp;(9*A775+8))))</f>
        <v/>
      </c>
      <c r="H775" s="48" t="str" cm="1">
        <f t="array" aca="1" ref="H775" ca="1">IF(F775="","",
IF(INDIRECT(VLOOKUP(B775,B$14:C$44,2,FALSE)&amp;(9*A775+9))="","",
INDIRECT(VLOOKUP(B775,B$14:C$44,2,FALSE)&amp;(9*A775+9))))</f>
        <v/>
      </c>
      <c r="I775" s="43" t="str" cm="1">
        <f t="array" aca="1" ref="I775" ca="1">IF(F775="","",
IF(INDIRECT(VLOOKUP(B775,B$14:C$44,2,FALSE)&amp;(9*A775+10))="","",
INDIRECT(VLOOKUP(B775,B$14:C$44,2,FALSE)&amp;(9*A775+10))))</f>
        <v/>
      </c>
      <c r="J775" s="43" t="str" cm="1">
        <f t="array" aca="1" ref="J775" ca="1">IF(F775="","",
IF(INDIRECT(VLOOKUP(B775,B$14:C$44,2,FALSE)&amp;(9*A775+11))="","",
INDIRECT(VLOOKUP(B775,B$14:C$44,2,FALSE)&amp;(9*A775+11))))</f>
        <v/>
      </c>
      <c r="K775" s="46" t="str" cm="1">
        <f t="array" aca="1" ref="K775" ca="1">IF(F775="","",
IF(AND(OR(F775="土",F775="日"),J775="●"),"指定",
IF(INDIRECT(VLOOKUP(B775,B$14:C$44,2,FALSE)&amp;(9*A775+12))="","",
INDIRECT(VLOOKUP(B775,B$14:C$44,2,FALSE)&amp;(9*A775+12)))))</f>
        <v/>
      </c>
      <c r="L775" s="42" t="str">
        <f t="shared" ca="1" si="151"/>
        <v/>
      </c>
      <c r="M775" s="60" t="str">
        <f t="shared" ca="1" si="152"/>
        <v/>
      </c>
      <c r="N775" s="1" t="str">
        <f t="shared" ca="1" si="149"/>
        <v/>
      </c>
      <c r="O775" s="1" t="str">
        <f t="shared" ca="1" si="150"/>
        <v/>
      </c>
    </row>
    <row r="776" spans="1:15" x14ac:dyDescent="0.4">
      <c r="A776" s="1">
        <f t="shared" si="153"/>
        <v>25</v>
      </c>
      <c r="B776" s="1">
        <f t="shared" si="154"/>
        <v>19</v>
      </c>
      <c r="E776" s="39" t="str" cm="1">
        <f t="array" aca="1" ref="E776" ca="1">IF(INDIRECT(VLOOKUP(B776,B$14:C$44,2,FALSE)&amp;(9*A776+6))="","",
INDIRECT(VLOOKUP(B776,B$14:C$44,2,FALSE)&amp;(9*A776+6)))</f>
        <v/>
      </c>
      <c r="F776" s="39" t="str">
        <f t="shared" ca="1" si="148"/>
        <v/>
      </c>
      <c r="G776" s="48" t="str" cm="1">
        <f t="array" aca="1" ref="G776" ca="1">IF(F776="","",
IF(INDIRECT(VLOOKUP(B776,B$14:C$44,2,FALSE)&amp;(9*A776+8))="","",
INDIRECT(VLOOKUP(B776,B$14:C$44,2,FALSE)&amp;(9*A776+8))))</f>
        <v/>
      </c>
      <c r="H776" s="48" t="str" cm="1">
        <f t="array" aca="1" ref="H776" ca="1">IF(F776="","",
IF(INDIRECT(VLOOKUP(B776,B$14:C$44,2,FALSE)&amp;(9*A776+9))="","",
INDIRECT(VLOOKUP(B776,B$14:C$44,2,FALSE)&amp;(9*A776+9))))</f>
        <v/>
      </c>
      <c r="I776" s="43" t="str" cm="1">
        <f t="array" aca="1" ref="I776" ca="1">IF(F776="","",
IF(INDIRECT(VLOOKUP(B776,B$14:C$44,2,FALSE)&amp;(9*A776+10))="","",
INDIRECT(VLOOKUP(B776,B$14:C$44,2,FALSE)&amp;(9*A776+10))))</f>
        <v/>
      </c>
      <c r="J776" s="43" t="str" cm="1">
        <f t="array" aca="1" ref="J776" ca="1">IF(F776="","",
IF(INDIRECT(VLOOKUP(B776,B$14:C$44,2,FALSE)&amp;(9*A776+11))="","",
INDIRECT(VLOOKUP(B776,B$14:C$44,2,FALSE)&amp;(9*A776+11))))</f>
        <v/>
      </c>
      <c r="K776" s="46" t="str" cm="1">
        <f t="array" aca="1" ref="K776" ca="1">IF(F776="","",
IF(AND(OR(F776="土",F776="日"),J776="●"),"指定",
IF(INDIRECT(VLOOKUP(B776,B$14:C$44,2,FALSE)&amp;(9*A776+12))="","",
INDIRECT(VLOOKUP(B776,B$14:C$44,2,FALSE)&amp;(9*A776+12)))))</f>
        <v/>
      </c>
      <c r="L776" s="42" t="str">
        <f t="shared" ca="1" si="151"/>
        <v/>
      </c>
      <c r="M776" s="60" t="str">
        <f t="shared" ca="1" si="152"/>
        <v/>
      </c>
      <c r="N776" s="1" t="str">
        <f t="shared" ca="1" si="149"/>
        <v/>
      </c>
      <c r="O776" s="1" t="str">
        <f t="shared" ca="1" si="150"/>
        <v/>
      </c>
    </row>
    <row r="777" spans="1:15" x14ac:dyDescent="0.4">
      <c r="A777" s="1">
        <f t="shared" si="153"/>
        <v>25</v>
      </c>
      <c r="B777" s="1">
        <f t="shared" si="154"/>
        <v>20</v>
      </c>
      <c r="E777" s="39" t="str" cm="1">
        <f t="array" aca="1" ref="E777" ca="1">IF(INDIRECT(VLOOKUP(B777,B$14:C$44,2,FALSE)&amp;(9*A777+6))="","",
INDIRECT(VLOOKUP(B777,B$14:C$44,2,FALSE)&amp;(9*A777+6)))</f>
        <v/>
      </c>
      <c r="F777" s="39" t="str">
        <f t="shared" ca="1" si="148"/>
        <v/>
      </c>
      <c r="G777" s="48" t="str" cm="1">
        <f t="array" aca="1" ref="G777" ca="1">IF(F777="","",
IF(INDIRECT(VLOOKUP(B777,B$14:C$44,2,FALSE)&amp;(9*A777+8))="","",
INDIRECT(VLOOKUP(B777,B$14:C$44,2,FALSE)&amp;(9*A777+8))))</f>
        <v/>
      </c>
      <c r="H777" s="48" t="str" cm="1">
        <f t="array" aca="1" ref="H777" ca="1">IF(F777="","",
IF(INDIRECT(VLOOKUP(B777,B$14:C$44,2,FALSE)&amp;(9*A777+9))="","",
INDIRECT(VLOOKUP(B777,B$14:C$44,2,FALSE)&amp;(9*A777+9))))</f>
        <v/>
      </c>
      <c r="I777" s="43" t="str" cm="1">
        <f t="array" aca="1" ref="I777" ca="1">IF(F777="","",
IF(INDIRECT(VLOOKUP(B777,B$14:C$44,2,FALSE)&amp;(9*A777+10))="","",
INDIRECT(VLOOKUP(B777,B$14:C$44,2,FALSE)&amp;(9*A777+10))))</f>
        <v/>
      </c>
      <c r="J777" s="43" t="str" cm="1">
        <f t="array" aca="1" ref="J777" ca="1">IF(F777="","",
IF(INDIRECT(VLOOKUP(B777,B$14:C$44,2,FALSE)&amp;(9*A777+11))="","",
INDIRECT(VLOOKUP(B777,B$14:C$44,2,FALSE)&amp;(9*A777+11))))</f>
        <v/>
      </c>
      <c r="K777" s="46" t="str" cm="1">
        <f t="array" aca="1" ref="K777" ca="1">IF(F777="","",
IF(AND(OR(F777="土",F777="日"),J777="●"),"指定",
IF(INDIRECT(VLOOKUP(B777,B$14:C$44,2,FALSE)&amp;(9*A777+12))="","",
INDIRECT(VLOOKUP(B777,B$14:C$44,2,FALSE)&amp;(9*A777+12)))))</f>
        <v/>
      </c>
      <c r="L777" s="42" t="str">
        <f t="shared" ca="1" si="151"/>
        <v/>
      </c>
      <c r="M777" s="60" t="str">
        <f t="shared" ca="1" si="152"/>
        <v/>
      </c>
      <c r="N777" s="1" t="str">
        <f t="shared" ca="1" si="149"/>
        <v/>
      </c>
      <c r="O777" s="1" t="str">
        <f t="shared" ca="1" si="150"/>
        <v/>
      </c>
    </row>
    <row r="778" spans="1:15" x14ac:dyDescent="0.4">
      <c r="A778" s="1">
        <f t="shared" si="153"/>
        <v>25</v>
      </c>
      <c r="B778" s="1">
        <f t="shared" si="154"/>
        <v>21</v>
      </c>
      <c r="E778" s="39" t="str" cm="1">
        <f t="array" aca="1" ref="E778" ca="1">IF(INDIRECT(VLOOKUP(B778,B$14:C$44,2,FALSE)&amp;(9*A778+6))="","",
INDIRECT(VLOOKUP(B778,B$14:C$44,2,FALSE)&amp;(9*A778+6)))</f>
        <v/>
      </c>
      <c r="F778" s="39" t="str">
        <f t="shared" ca="1" si="148"/>
        <v/>
      </c>
      <c r="G778" s="48" t="str" cm="1">
        <f t="array" aca="1" ref="G778" ca="1">IF(F778="","",
IF(INDIRECT(VLOOKUP(B778,B$14:C$44,2,FALSE)&amp;(9*A778+8))="","",
INDIRECT(VLOOKUP(B778,B$14:C$44,2,FALSE)&amp;(9*A778+8))))</f>
        <v/>
      </c>
      <c r="H778" s="48" t="str" cm="1">
        <f t="array" aca="1" ref="H778" ca="1">IF(F778="","",
IF(INDIRECT(VLOOKUP(B778,B$14:C$44,2,FALSE)&amp;(9*A778+9))="","",
INDIRECT(VLOOKUP(B778,B$14:C$44,2,FALSE)&amp;(9*A778+9))))</f>
        <v/>
      </c>
      <c r="I778" s="43" t="str" cm="1">
        <f t="array" aca="1" ref="I778" ca="1">IF(F778="","",
IF(INDIRECT(VLOOKUP(B778,B$14:C$44,2,FALSE)&amp;(9*A778+10))="","",
INDIRECT(VLOOKUP(B778,B$14:C$44,2,FALSE)&amp;(9*A778+10))))</f>
        <v/>
      </c>
      <c r="J778" s="43" t="str" cm="1">
        <f t="array" aca="1" ref="J778" ca="1">IF(F778="","",
IF(INDIRECT(VLOOKUP(B778,B$14:C$44,2,FALSE)&amp;(9*A778+11))="","",
INDIRECT(VLOOKUP(B778,B$14:C$44,2,FALSE)&amp;(9*A778+11))))</f>
        <v/>
      </c>
      <c r="K778" s="46" t="str" cm="1">
        <f t="array" aca="1" ref="K778" ca="1">IF(F778="","",
IF(AND(OR(F778="土",F778="日"),J778="●"),"指定",
IF(INDIRECT(VLOOKUP(B778,B$14:C$44,2,FALSE)&amp;(9*A778+12))="","",
INDIRECT(VLOOKUP(B778,B$14:C$44,2,FALSE)&amp;(9*A778+12)))))</f>
        <v/>
      </c>
      <c r="L778" s="42" t="str">
        <f t="shared" ca="1" si="151"/>
        <v/>
      </c>
      <c r="M778" s="60" t="str">
        <f t="shared" ca="1" si="152"/>
        <v/>
      </c>
      <c r="N778" s="1" t="str">
        <f t="shared" ca="1" si="149"/>
        <v/>
      </c>
      <c r="O778" s="1" t="str">
        <f t="shared" ca="1" si="150"/>
        <v/>
      </c>
    </row>
    <row r="779" spans="1:15" x14ac:dyDescent="0.4">
      <c r="A779" s="1">
        <f t="shared" si="153"/>
        <v>25</v>
      </c>
      <c r="B779" s="1">
        <f t="shared" si="154"/>
        <v>22</v>
      </c>
      <c r="E779" s="39" t="str" cm="1">
        <f t="array" aca="1" ref="E779" ca="1">IF(INDIRECT(VLOOKUP(B779,B$14:C$44,2,FALSE)&amp;(9*A779+6))="","",
INDIRECT(VLOOKUP(B779,B$14:C$44,2,FALSE)&amp;(9*A779+6)))</f>
        <v/>
      </c>
      <c r="F779" s="39" t="str">
        <f t="shared" ca="1" si="148"/>
        <v/>
      </c>
      <c r="G779" s="48" t="str" cm="1">
        <f t="array" aca="1" ref="G779" ca="1">IF(F779="","",
IF(INDIRECT(VLOOKUP(B779,B$14:C$44,2,FALSE)&amp;(9*A779+8))="","",
INDIRECT(VLOOKUP(B779,B$14:C$44,2,FALSE)&amp;(9*A779+8))))</f>
        <v/>
      </c>
      <c r="H779" s="48" t="str" cm="1">
        <f t="array" aca="1" ref="H779" ca="1">IF(F779="","",
IF(INDIRECT(VLOOKUP(B779,B$14:C$44,2,FALSE)&amp;(9*A779+9))="","",
INDIRECT(VLOOKUP(B779,B$14:C$44,2,FALSE)&amp;(9*A779+9))))</f>
        <v/>
      </c>
      <c r="I779" s="43" t="str" cm="1">
        <f t="array" aca="1" ref="I779" ca="1">IF(F779="","",
IF(INDIRECT(VLOOKUP(B779,B$14:C$44,2,FALSE)&amp;(9*A779+10))="","",
INDIRECT(VLOOKUP(B779,B$14:C$44,2,FALSE)&amp;(9*A779+10))))</f>
        <v/>
      </c>
      <c r="J779" s="43" t="str" cm="1">
        <f t="array" aca="1" ref="J779" ca="1">IF(F779="","",
IF(INDIRECT(VLOOKUP(B779,B$14:C$44,2,FALSE)&amp;(9*A779+11))="","",
INDIRECT(VLOOKUP(B779,B$14:C$44,2,FALSE)&amp;(9*A779+11))))</f>
        <v/>
      </c>
      <c r="K779" s="46" t="str" cm="1">
        <f t="array" aca="1" ref="K779" ca="1">IF(F779="","",
IF(AND(OR(F779="土",F779="日"),J779="●"),"指定",
IF(INDIRECT(VLOOKUP(B779,B$14:C$44,2,FALSE)&amp;(9*A779+12))="","",
INDIRECT(VLOOKUP(B779,B$14:C$44,2,FALSE)&amp;(9*A779+12)))))</f>
        <v/>
      </c>
      <c r="L779" s="42" t="str">
        <f t="shared" ca="1" si="151"/>
        <v/>
      </c>
      <c r="M779" s="60" t="str">
        <f t="shared" ca="1" si="152"/>
        <v/>
      </c>
      <c r="N779" s="1" t="str">
        <f t="shared" ca="1" si="149"/>
        <v/>
      </c>
      <c r="O779" s="1" t="str">
        <f t="shared" ca="1" si="150"/>
        <v/>
      </c>
    </row>
    <row r="780" spans="1:15" x14ac:dyDescent="0.4">
      <c r="A780" s="1">
        <f t="shared" si="153"/>
        <v>25</v>
      </c>
      <c r="B780" s="1">
        <f t="shared" si="154"/>
        <v>23</v>
      </c>
      <c r="E780" s="39" t="str" cm="1">
        <f t="array" aca="1" ref="E780" ca="1">IF(INDIRECT(VLOOKUP(B780,B$14:C$44,2,FALSE)&amp;(9*A780+6))="","",
INDIRECT(VLOOKUP(B780,B$14:C$44,2,FALSE)&amp;(9*A780+6)))</f>
        <v/>
      </c>
      <c r="F780" s="39" t="str">
        <f t="shared" ca="1" si="148"/>
        <v/>
      </c>
      <c r="G780" s="48" t="str" cm="1">
        <f t="array" aca="1" ref="G780" ca="1">IF(F780="","",
IF(INDIRECT(VLOOKUP(B780,B$14:C$44,2,FALSE)&amp;(9*A780+8))="","",
INDIRECT(VLOOKUP(B780,B$14:C$44,2,FALSE)&amp;(9*A780+8))))</f>
        <v/>
      </c>
      <c r="H780" s="48" t="str" cm="1">
        <f t="array" aca="1" ref="H780" ca="1">IF(F780="","",
IF(INDIRECT(VLOOKUP(B780,B$14:C$44,2,FALSE)&amp;(9*A780+9))="","",
INDIRECT(VLOOKUP(B780,B$14:C$44,2,FALSE)&amp;(9*A780+9))))</f>
        <v/>
      </c>
      <c r="I780" s="43" t="str" cm="1">
        <f t="array" aca="1" ref="I780" ca="1">IF(F780="","",
IF(INDIRECT(VLOOKUP(B780,B$14:C$44,2,FALSE)&amp;(9*A780+10))="","",
INDIRECT(VLOOKUP(B780,B$14:C$44,2,FALSE)&amp;(9*A780+10))))</f>
        <v/>
      </c>
      <c r="J780" s="43" t="str" cm="1">
        <f t="array" aca="1" ref="J780" ca="1">IF(F780="","",
IF(INDIRECT(VLOOKUP(B780,B$14:C$44,2,FALSE)&amp;(9*A780+11))="","",
INDIRECT(VLOOKUP(B780,B$14:C$44,2,FALSE)&amp;(9*A780+11))))</f>
        <v/>
      </c>
      <c r="K780" s="46" t="str" cm="1">
        <f t="array" aca="1" ref="K780" ca="1">IF(F780="","",
IF(AND(OR(F780="土",F780="日"),J780="●"),"指定",
IF(INDIRECT(VLOOKUP(B780,B$14:C$44,2,FALSE)&amp;(9*A780+12))="","",
INDIRECT(VLOOKUP(B780,B$14:C$44,2,FALSE)&amp;(9*A780+12)))))</f>
        <v/>
      </c>
      <c r="L780" s="42" t="str">
        <f t="shared" ca="1" si="151"/>
        <v/>
      </c>
      <c r="M780" s="60" t="str">
        <f t="shared" ca="1" si="152"/>
        <v/>
      </c>
      <c r="N780" s="1" t="str">
        <f t="shared" ca="1" si="149"/>
        <v/>
      </c>
      <c r="O780" s="1" t="str">
        <f t="shared" ca="1" si="150"/>
        <v/>
      </c>
    </row>
    <row r="781" spans="1:15" x14ac:dyDescent="0.4">
      <c r="A781" s="1">
        <f t="shared" si="153"/>
        <v>25</v>
      </c>
      <c r="B781" s="1">
        <f t="shared" si="154"/>
        <v>24</v>
      </c>
      <c r="E781" s="39" t="str" cm="1">
        <f t="array" aca="1" ref="E781" ca="1">IF(INDIRECT(VLOOKUP(B781,B$14:C$44,2,FALSE)&amp;(9*A781+6))="","",
INDIRECT(VLOOKUP(B781,B$14:C$44,2,FALSE)&amp;(9*A781+6)))</f>
        <v/>
      </c>
      <c r="F781" s="39" t="str">
        <f t="shared" ca="1" si="148"/>
        <v/>
      </c>
      <c r="G781" s="48" t="str" cm="1">
        <f t="array" aca="1" ref="G781" ca="1">IF(F781="","",
IF(INDIRECT(VLOOKUP(B781,B$14:C$44,2,FALSE)&amp;(9*A781+8))="","",
INDIRECT(VLOOKUP(B781,B$14:C$44,2,FALSE)&amp;(9*A781+8))))</f>
        <v/>
      </c>
      <c r="H781" s="48" t="str" cm="1">
        <f t="array" aca="1" ref="H781" ca="1">IF(F781="","",
IF(INDIRECT(VLOOKUP(B781,B$14:C$44,2,FALSE)&amp;(9*A781+9))="","",
INDIRECT(VLOOKUP(B781,B$14:C$44,2,FALSE)&amp;(9*A781+9))))</f>
        <v/>
      </c>
      <c r="I781" s="43" t="str" cm="1">
        <f t="array" aca="1" ref="I781" ca="1">IF(F781="","",
IF(INDIRECT(VLOOKUP(B781,B$14:C$44,2,FALSE)&amp;(9*A781+10))="","",
INDIRECT(VLOOKUP(B781,B$14:C$44,2,FALSE)&amp;(9*A781+10))))</f>
        <v/>
      </c>
      <c r="J781" s="43" t="str" cm="1">
        <f t="array" aca="1" ref="J781" ca="1">IF(F781="","",
IF(INDIRECT(VLOOKUP(B781,B$14:C$44,2,FALSE)&amp;(9*A781+11))="","",
INDIRECT(VLOOKUP(B781,B$14:C$44,2,FALSE)&amp;(9*A781+11))))</f>
        <v/>
      </c>
      <c r="K781" s="46" t="str" cm="1">
        <f t="array" aca="1" ref="K781" ca="1">IF(F781="","",
IF(AND(OR(F781="土",F781="日"),J781="●"),"指定",
IF(INDIRECT(VLOOKUP(B781,B$14:C$44,2,FALSE)&amp;(9*A781+12))="","",
INDIRECT(VLOOKUP(B781,B$14:C$44,2,FALSE)&amp;(9*A781+12)))))</f>
        <v/>
      </c>
      <c r="L781" s="42" t="str">
        <f t="shared" ca="1" si="151"/>
        <v/>
      </c>
      <c r="M781" s="60" t="str">
        <f t="shared" ca="1" si="152"/>
        <v/>
      </c>
      <c r="N781" s="1" t="str">
        <f t="shared" ca="1" si="149"/>
        <v/>
      </c>
      <c r="O781" s="1" t="str">
        <f t="shared" ca="1" si="150"/>
        <v/>
      </c>
    </row>
    <row r="782" spans="1:15" x14ac:dyDescent="0.4">
      <c r="A782" s="1">
        <f t="shared" si="153"/>
        <v>25</v>
      </c>
      <c r="B782" s="1">
        <f t="shared" si="154"/>
        <v>25</v>
      </c>
      <c r="E782" s="39" t="str" cm="1">
        <f t="array" aca="1" ref="E782" ca="1">IF(INDIRECT(VLOOKUP(B782,B$14:C$44,2,FALSE)&amp;(9*A782+6))="","",
INDIRECT(VLOOKUP(B782,B$14:C$44,2,FALSE)&amp;(9*A782+6)))</f>
        <v/>
      </c>
      <c r="F782" s="39" t="str">
        <f t="shared" ref="F782:F845" ca="1" si="155">IF(OR(E782="",E782&lt;X$5,AF$5&lt;E782),"",
IF(WEEKDAY(E782,1)=1,"日",
IF(WEEKDAY(E782,1)=2,"月",
IF(WEEKDAY(E782,1)=3,"火",
IF(WEEKDAY(E782,1)=4,"水",
IF(WEEKDAY(E782,1)=5,"木",
IF(WEEKDAY(E782,1)=6,"金","土")))))))</f>
        <v/>
      </c>
      <c r="G782" s="48" t="str" cm="1">
        <f t="array" aca="1" ref="G782" ca="1">IF(F782="","",
IF(INDIRECT(VLOOKUP(B782,B$14:C$44,2,FALSE)&amp;(9*A782+8))="","",
INDIRECT(VLOOKUP(B782,B$14:C$44,2,FALSE)&amp;(9*A782+8))))</f>
        <v/>
      </c>
      <c r="H782" s="48" t="str" cm="1">
        <f t="array" aca="1" ref="H782" ca="1">IF(F782="","",
IF(INDIRECT(VLOOKUP(B782,B$14:C$44,2,FALSE)&amp;(9*A782+9))="","",
INDIRECT(VLOOKUP(B782,B$14:C$44,2,FALSE)&amp;(9*A782+9))))</f>
        <v/>
      </c>
      <c r="I782" s="43" t="str" cm="1">
        <f t="array" aca="1" ref="I782" ca="1">IF(F782="","",
IF(INDIRECT(VLOOKUP(B782,B$14:C$44,2,FALSE)&amp;(9*A782+10))="","",
INDIRECT(VLOOKUP(B782,B$14:C$44,2,FALSE)&amp;(9*A782+10))))</f>
        <v/>
      </c>
      <c r="J782" s="43" t="str" cm="1">
        <f t="array" aca="1" ref="J782" ca="1">IF(F782="","",
IF(INDIRECT(VLOOKUP(B782,B$14:C$44,2,FALSE)&amp;(9*A782+11))="","",
INDIRECT(VLOOKUP(B782,B$14:C$44,2,FALSE)&amp;(9*A782+11))))</f>
        <v/>
      </c>
      <c r="K782" s="46" t="str" cm="1">
        <f t="array" aca="1" ref="K782" ca="1">IF(F782="","",
IF(AND(OR(F782="土",F782="日"),J782="●"),"指定",
IF(INDIRECT(VLOOKUP(B782,B$14:C$44,2,FALSE)&amp;(9*A782+12))="","",
INDIRECT(VLOOKUP(B782,B$14:C$44,2,FALSE)&amp;(9*A782+12)))))</f>
        <v/>
      </c>
      <c r="L782" s="42" t="str">
        <f t="shared" ca="1" si="151"/>
        <v/>
      </c>
      <c r="M782" s="60" t="str">
        <f t="shared" ca="1" si="152"/>
        <v/>
      </c>
      <c r="N782" s="1" t="str">
        <f t="shared" ref="N782:N845" ca="1" si="156">IF(OR(E782="",F782=""),"",
YEAR(E782))</f>
        <v/>
      </c>
      <c r="O782" s="1" t="str">
        <f t="shared" ref="O782:O845" ca="1" si="157">IF(OR(E782="",F782=""),"",
MONTH(E782))</f>
        <v/>
      </c>
    </row>
    <row r="783" spans="1:15" x14ac:dyDescent="0.4">
      <c r="A783" s="1">
        <f t="shared" si="153"/>
        <v>25</v>
      </c>
      <c r="B783" s="1">
        <f t="shared" si="154"/>
        <v>26</v>
      </c>
      <c r="E783" s="39" t="str" cm="1">
        <f t="array" aca="1" ref="E783" ca="1">IF(INDIRECT(VLOOKUP(B783,B$14:C$44,2,FALSE)&amp;(9*A783+6))="","",
INDIRECT(VLOOKUP(B783,B$14:C$44,2,FALSE)&amp;(9*A783+6)))</f>
        <v/>
      </c>
      <c r="F783" s="39" t="str">
        <f t="shared" ca="1" si="155"/>
        <v/>
      </c>
      <c r="G783" s="48" t="str" cm="1">
        <f t="array" aca="1" ref="G783" ca="1">IF(F783="","",
IF(INDIRECT(VLOOKUP(B783,B$14:C$44,2,FALSE)&amp;(9*A783+8))="","",
INDIRECT(VLOOKUP(B783,B$14:C$44,2,FALSE)&amp;(9*A783+8))))</f>
        <v/>
      </c>
      <c r="H783" s="48" t="str" cm="1">
        <f t="array" aca="1" ref="H783" ca="1">IF(F783="","",
IF(INDIRECT(VLOOKUP(B783,B$14:C$44,2,FALSE)&amp;(9*A783+9))="","",
INDIRECT(VLOOKUP(B783,B$14:C$44,2,FALSE)&amp;(9*A783+9))))</f>
        <v/>
      </c>
      <c r="I783" s="43" t="str" cm="1">
        <f t="array" aca="1" ref="I783" ca="1">IF(F783="","",
IF(INDIRECT(VLOOKUP(B783,B$14:C$44,2,FALSE)&amp;(9*A783+10))="","",
INDIRECT(VLOOKUP(B783,B$14:C$44,2,FALSE)&amp;(9*A783+10))))</f>
        <v/>
      </c>
      <c r="J783" s="43" t="str" cm="1">
        <f t="array" aca="1" ref="J783" ca="1">IF(F783="","",
IF(INDIRECT(VLOOKUP(B783,B$14:C$44,2,FALSE)&amp;(9*A783+11))="","",
INDIRECT(VLOOKUP(B783,B$14:C$44,2,FALSE)&amp;(9*A783+11))))</f>
        <v/>
      </c>
      <c r="K783" s="46" t="str" cm="1">
        <f t="array" aca="1" ref="K783" ca="1">IF(F783="","",
IF(AND(OR(F783="土",F783="日"),J783="●"),"指定",
IF(INDIRECT(VLOOKUP(B783,B$14:C$44,2,FALSE)&amp;(9*A783+12))="","",
INDIRECT(VLOOKUP(B783,B$14:C$44,2,FALSE)&amp;(9*A783+12)))))</f>
        <v/>
      </c>
      <c r="L783" s="42" t="str">
        <f t="shared" ref="L783:L846" ca="1" si="158">IF(F783="","",
IF(I783="準","準備",
IF(I783="夏","夏休",
IF(I783="年","年末年始休",
IF(I783="製","工場製作",
IF(I783="片","片付",
IF(I783="事","事故",
IF(I783="災","災害",
IF(I783="他","その他",
IF(AND(F783&lt;&gt;"土",F783&lt;&gt;"日",J783="●",K783="振替"),"振替",
IF(AND(OR(F783="土",F783="日"),J783="●",K783="指定"),"閉所",
IF(AND(OR(F783="土",F783="日"),J783="",K783="事前"),"事前",
IF(AND(F783&lt;&gt;"土",F783&lt;&gt;"日",J783="●",K783=""),"閉所","")))))))))))))</f>
        <v/>
      </c>
      <c r="M783" s="60" t="str">
        <f t="shared" ref="M783:M846" ca="1" si="159">IFERROR(IF(VLOOKUP(E783,BJ:BL,3,FALSE)="〇","適",""),"")</f>
        <v/>
      </c>
      <c r="N783" s="1" t="str">
        <f t="shared" ca="1" si="156"/>
        <v/>
      </c>
      <c r="O783" s="1" t="str">
        <f t="shared" ca="1" si="157"/>
        <v/>
      </c>
    </row>
    <row r="784" spans="1:15" x14ac:dyDescent="0.4">
      <c r="A784" s="1">
        <f t="shared" ref="A784:A847" si="160">IF(B784=1,A783+1,A783)</f>
        <v>25</v>
      </c>
      <c r="B784" s="1">
        <f t="shared" ref="B784:B847" si="161">IF(B783=31,1,B783+1)</f>
        <v>27</v>
      </c>
      <c r="E784" s="39" t="str" cm="1">
        <f t="array" aca="1" ref="E784" ca="1">IF(INDIRECT(VLOOKUP(B784,B$14:C$44,2,FALSE)&amp;(9*A784+6))="","",
INDIRECT(VLOOKUP(B784,B$14:C$44,2,FALSE)&amp;(9*A784+6)))</f>
        <v/>
      </c>
      <c r="F784" s="39" t="str">
        <f t="shared" ca="1" si="155"/>
        <v/>
      </c>
      <c r="G784" s="48" t="str" cm="1">
        <f t="array" aca="1" ref="G784" ca="1">IF(F784="","",
IF(INDIRECT(VLOOKUP(B784,B$14:C$44,2,FALSE)&amp;(9*A784+8))="","",
INDIRECT(VLOOKUP(B784,B$14:C$44,2,FALSE)&amp;(9*A784+8))))</f>
        <v/>
      </c>
      <c r="H784" s="48" t="str" cm="1">
        <f t="array" aca="1" ref="H784" ca="1">IF(F784="","",
IF(INDIRECT(VLOOKUP(B784,B$14:C$44,2,FALSE)&amp;(9*A784+9))="","",
INDIRECT(VLOOKUP(B784,B$14:C$44,2,FALSE)&amp;(9*A784+9))))</f>
        <v/>
      </c>
      <c r="I784" s="43" t="str" cm="1">
        <f t="array" aca="1" ref="I784" ca="1">IF(F784="","",
IF(INDIRECT(VLOOKUP(B784,B$14:C$44,2,FALSE)&amp;(9*A784+10))="","",
INDIRECT(VLOOKUP(B784,B$14:C$44,2,FALSE)&amp;(9*A784+10))))</f>
        <v/>
      </c>
      <c r="J784" s="43" t="str" cm="1">
        <f t="array" aca="1" ref="J784" ca="1">IF(F784="","",
IF(INDIRECT(VLOOKUP(B784,B$14:C$44,2,FALSE)&amp;(9*A784+11))="","",
INDIRECT(VLOOKUP(B784,B$14:C$44,2,FALSE)&amp;(9*A784+11))))</f>
        <v/>
      </c>
      <c r="K784" s="46" t="str" cm="1">
        <f t="array" aca="1" ref="K784" ca="1">IF(F784="","",
IF(AND(OR(F784="土",F784="日"),J784="●"),"指定",
IF(INDIRECT(VLOOKUP(B784,B$14:C$44,2,FALSE)&amp;(9*A784+12))="","",
INDIRECT(VLOOKUP(B784,B$14:C$44,2,FALSE)&amp;(9*A784+12)))))</f>
        <v/>
      </c>
      <c r="L784" s="42" t="str">
        <f t="shared" ca="1" si="158"/>
        <v/>
      </c>
      <c r="M784" s="60" t="str">
        <f t="shared" ca="1" si="159"/>
        <v/>
      </c>
      <c r="N784" s="1" t="str">
        <f t="shared" ca="1" si="156"/>
        <v/>
      </c>
      <c r="O784" s="1" t="str">
        <f t="shared" ca="1" si="157"/>
        <v/>
      </c>
    </row>
    <row r="785" spans="1:15" x14ac:dyDescent="0.4">
      <c r="A785" s="1">
        <f t="shared" si="160"/>
        <v>25</v>
      </c>
      <c r="B785" s="1">
        <f t="shared" si="161"/>
        <v>28</v>
      </c>
      <c r="E785" s="39" t="str" cm="1">
        <f t="array" aca="1" ref="E785" ca="1">IF(INDIRECT(VLOOKUP(B785,B$14:C$44,2,FALSE)&amp;(9*A785+6))="","",
INDIRECT(VLOOKUP(B785,B$14:C$44,2,FALSE)&amp;(9*A785+6)))</f>
        <v/>
      </c>
      <c r="F785" s="39" t="str">
        <f t="shared" ca="1" si="155"/>
        <v/>
      </c>
      <c r="G785" s="48" t="str" cm="1">
        <f t="array" aca="1" ref="G785" ca="1">IF(F785="","",
IF(INDIRECT(VLOOKUP(B785,B$14:C$44,2,FALSE)&amp;(9*A785+8))="","",
INDIRECT(VLOOKUP(B785,B$14:C$44,2,FALSE)&amp;(9*A785+8))))</f>
        <v/>
      </c>
      <c r="H785" s="48" t="str" cm="1">
        <f t="array" aca="1" ref="H785" ca="1">IF(F785="","",
IF(INDIRECT(VLOOKUP(B785,B$14:C$44,2,FALSE)&amp;(9*A785+9))="","",
INDIRECT(VLOOKUP(B785,B$14:C$44,2,FALSE)&amp;(9*A785+9))))</f>
        <v/>
      </c>
      <c r="I785" s="43" t="str" cm="1">
        <f t="array" aca="1" ref="I785" ca="1">IF(F785="","",
IF(INDIRECT(VLOOKUP(B785,B$14:C$44,2,FALSE)&amp;(9*A785+10))="","",
INDIRECT(VLOOKUP(B785,B$14:C$44,2,FALSE)&amp;(9*A785+10))))</f>
        <v/>
      </c>
      <c r="J785" s="43" t="str" cm="1">
        <f t="array" aca="1" ref="J785" ca="1">IF(F785="","",
IF(INDIRECT(VLOOKUP(B785,B$14:C$44,2,FALSE)&amp;(9*A785+11))="","",
INDIRECT(VLOOKUP(B785,B$14:C$44,2,FALSE)&amp;(9*A785+11))))</f>
        <v/>
      </c>
      <c r="K785" s="46" t="str" cm="1">
        <f t="array" aca="1" ref="K785" ca="1">IF(F785="","",
IF(AND(OR(F785="土",F785="日"),J785="●"),"指定",
IF(INDIRECT(VLOOKUP(B785,B$14:C$44,2,FALSE)&amp;(9*A785+12))="","",
INDIRECT(VLOOKUP(B785,B$14:C$44,2,FALSE)&amp;(9*A785+12)))))</f>
        <v/>
      </c>
      <c r="L785" s="42" t="str">
        <f t="shared" ca="1" si="158"/>
        <v/>
      </c>
      <c r="M785" s="60" t="str">
        <f t="shared" ca="1" si="159"/>
        <v/>
      </c>
      <c r="N785" s="1" t="str">
        <f t="shared" ca="1" si="156"/>
        <v/>
      </c>
      <c r="O785" s="1" t="str">
        <f t="shared" ca="1" si="157"/>
        <v/>
      </c>
    </row>
    <row r="786" spans="1:15" x14ac:dyDescent="0.4">
      <c r="A786" s="1">
        <f t="shared" si="160"/>
        <v>25</v>
      </c>
      <c r="B786" s="1">
        <f t="shared" si="161"/>
        <v>29</v>
      </c>
      <c r="E786" s="39" t="str" cm="1">
        <f t="array" aca="1" ref="E786" ca="1">IF(INDIRECT(VLOOKUP(B786,B$14:C$44,2,FALSE)&amp;(9*A786+6))="","",
INDIRECT(VLOOKUP(B786,B$14:C$44,2,FALSE)&amp;(9*A786+6)))</f>
        <v/>
      </c>
      <c r="F786" s="39" t="str">
        <f t="shared" ca="1" si="155"/>
        <v/>
      </c>
      <c r="G786" s="48" t="str" cm="1">
        <f t="array" aca="1" ref="G786" ca="1">IF(F786="","",
IF(INDIRECT(VLOOKUP(B786,B$14:C$44,2,FALSE)&amp;(9*A786+8))="","",
INDIRECT(VLOOKUP(B786,B$14:C$44,2,FALSE)&amp;(9*A786+8))))</f>
        <v/>
      </c>
      <c r="H786" s="48" t="str" cm="1">
        <f t="array" aca="1" ref="H786" ca="1">IF(F786="","",
IF(INDIRECT(VLOOKUP(B786,B$14:C$44,2,FALSE)&amp;(9*A786+9))="","",
INDIRECT(VLOOKUP(B786,B$14:C$44,2,FALSE)&amp;(9*A786+9))))</f>
        <v/>
      </c>
      <c r="I786" s="43" t="str" cm="1">
        <f t="array" aca="1" ref="I786" ca="1">IF(F786="","",
IF(INDIRECT(VLOOKUP(B786,B$14:C$44,2,FALSE)&amp;(9*A786+10))="","",
INDIRECT(VLOOKUP(B786,B$14:C$44,2,FALSE)&amp;(9*A786+10))))</f>
        <v/>
      </c>
      <c r="J786" s="43" t="str" cm="1">
        <f t="array" aca="1" ref="J786" ca="1">IF(F786="","",
IF(INDIRECT(VLOOKUP(B786,B$14:C$44,2,FALSE)&amp;(9*A786+11))="","",
INDIRECT(VLOOKUP(B786,B$14:C$44,2,FALSE)&amp;(9*A786+11))))</f>
        <v/>
      </c>
      <c r="K786" s="46" t="str" cm="1">
        <f t="array" aca="1" ref="K786" ca="1">IF(F786="","",
IF(AND(OR(F786="土",F786="日"),J786="●"),"指定",
IF(INDIRECT(VLOOKUP(B786,B$14:C$44,2,FALSE)&amp;(9*A786+12))="","",
INDIRECT(VLOOKUP(B786,B$14:C$44,2,FALSE)&amp;(9*A786+12)))))</f>
        <v/>
      </c>
      <c r="L786" s="42" t="str">
        <f t="shared" ca="1" si="158"/>
        <v/>
      </c>
      <c r="M786" s="60" t="str">
        <f t="shared" ca="1" si="159"/>
        <v/>
      </c>
      <c r="N786" s="1" t="str">
        <f t="shared" ca="1" si="156"/>
        <v/>
      </c>
      <c r="O786" s="1" t="str">
        <f t="shared" ca="1" si="157"/>
        <v/>
      </c>
    </row>
    <row r="787" spans="1:15" x14ac:dyDescent="0.4">
      <c r="A787" s="1">
        <f t="shared" si="160"/>
        <v>25</v>
      </c>
      <c r="B787" s="1">
        <f t="shared" si="161"/>
        <v>30</v>
      </c>
      <c r="E787" s="39" t="str" cm="1">
        <f t="array" aca="1" ref="E787" ca="1">IF(INDIRECT(VLOOKUP(B787,B$14:C$44,2,FALSE)&amp;(9*A787+6))="","",
INDIRECT(VLOOKUP(B787,B$14:C$44,2,FALSE)&amp;(9*A787+6)))</f>
        <v/>
      </c>
      <c r="F787" s="39" t="str">
        <f t="shared" ca="1" si="155"/>
        <v/>
      </c>
      <c r="G787" s="48" t="str" cm="1">
        <f t="array" aca="1" ref="G787" ca="1">IF(F787="","",
IF(INDIRECT(VLOOKUP(B787,B$14:C$44,2,FALSE)&amp;(9*A787+8))="","",
INDIRECT(VLOOKUP(B787,B$14:C$44,2,FALSE)&amp;(9*A787+8))))</f>
        <v/>
      </c>
      <c r="H787" s="48" t="str" cm="1">
        <f t="array" aca="1" ref="H787" ca="1">IF(F787="","",
IF(INDIRECT(VLOOKUP(B787,B$14:C$44,2,FALSE)&amp;(9*A787+9))="","",
INDIRECT(VLOOKUP(B787,B$14:C$44,2,FALSE)&amp;(9*A787+9))))</f>
        <v/>
      </c>
      <c r="I787" s="43" t="str" cm="1">
        <f t="array" aca="1" ref="I787" ca="1">IF(F787="","",
IF(INDIRECT(VLOOKUP(B787,B$14:C$44,2,FALSE)&amp;(9*A787+10))="","",
INDIRECT(VLOOKUP(B787,B$14:C$44,2,FALSE)&amp;(9*A787+10))))</f>
        <v/>
      </c>
      <c r="J787" s="43" t="str" cm="1">
        <f t="array" aca="1" ref="J787" ca="1">IF(F787="","",
IF(INDIRECT(VLOOKUP(B787,B$14:C$44,2,FALSE)&amp;(9*A787+11))="","",
INDIRECT(VLOOKUP(B787,B$14:C$44,2,FALSE)&amp;(9*A787+11))))</f>
        <v/>
      </c>
      <c r="K787" s="46" t="str" cm="1">
        <f t="array" aca="1" ref="K787" ca="1">IF(F787="","",
IF(AND(OR(F787="土",F787="日"),J787="●"),"指定",
IF(INDIRECT(VLOOKUP(B787,B$14:C$44,2,FALSE)&amp;(9*A787+12))="","",
INDIRECT(VLOOKUP(B787,B$14:C$44,2,FALSE)&amp;(9*A787+12)))))</f>
        <v/>
      </c>
      <c r="L787" s="42" t="str">
        <f t="shared" ca="1" si="158"/>
        <v/>
      </c>
      <c r="M787" s="60" t="str">
        <f t="shared" ca="1" si="159"/>
        <v/>
      </c>
      <c r="N787" s="1" t="str">
        <f t="shared" ca="1" si="156"/>
        <v/>
      </c>
      <c r="O787" s="1" t="str">
        <f t="shared" ca="1" si="157"/>
        <v/>
      </c>
    </row>
    <row r="788" spans="1:15" x14ac:dyDescent="0.4">
      <c r="A788" s="1">
        <f t="shared" si="160"/>
        <v>25</v>
      </c>
      <c r="B788" s="1">
        <f t="shared" si="161"/>
        <v>31</v>
      </c>
      <c r="E788" s="39" t="str" cm="1">
        <f t="array" aca="1" ref="E788" ca="1">IF(INDIRECT(VLOOKUP(B788,B$14:C$44,2,FALSE)&amp;(9*A788+6))="","",
INDIRECT(VLOOKUP(B788,B$14:C$44,2,FALSE)&amp;(9*A788+6)))</f>
        <v/>
      </c>
      <c r="F788" s="39" t="str">
        <f t="shared" ca="1" si="155"/>
        <v/>
      </c>
      <c r="G788" s="48" t="str" cm="1">
        <f t="array" aca="1" ref="G788" ca="1">IF(F788="","",
IF(INDIRECT(VLOOKUP(B788,B$14:C$44,2,FALSE)&amp;(9*A788+8))="","",
INDIRECT(VLOOKUP(B788,B$14:C$44,2,FALSE)&amp;(9*A788+8))))</f>
        <v/>
      </c>
      <c r="H788" s="48" t="str" cm="1">
        <f t="array" aca="1" ref="H788" ca="1">IF(F788="","",
IF(INDIRECT(VLOOKUP(B788,B$14:C$44,2,FALSE)&amp;(9*A788+9))="","",
INDIRECT(VLOOKUP(B788,B$14:C$44,2,FALSE)&amp;(9*A788+9))))</f>
        <v/>
      </c>
      <c r="I788" s="43" t="str" cm="1">
        <f t="array" aca="1" ref="I788" ca="1">IF(F788="","",
IF(INDIRECT(VLOOKUP(B788,B$14:C$44,2,FALSE)&amp;(9*A788+10))="","",
INDIRECT(VLOOKUP(B788,B$14:C$44,2,FALSE)&amp;(9*A788+10))))</f>
        <v/>
      </c>
      <c r="J788" s="43" t="str" cm="1">
        <f t="array" aca="1" ref="J788" ca="1">IF(F788="","",
IF(INDIRECT(VLOOKUP(B788,B$14:C$44,2,FALSE)&amp;(9*A788+11))="","",
INDIRECT(VLOOKUP(B788,B$14:C$44,2,FALSE)&amp;(9*A788+11))))</f>
        <v/>
      </c>
      <c r="K788" s="46" t="str" cm="1">
        <f t="array" aca="1" ref="K788" ca="1">IF(F788="","",
IF(AND(OR(F788="土",F788="日"),J788="●"),"指定",
IF(INDIRECT(VLOOKUP(B788,B$14:C$44,2,FALSE)&amp;(9*A788+12))="","",
INDIRECT(VLOOKUP(B788,B$14:C$44,2,FALSE)&amp;(9*A788+12)))))</f>
        <v/>
      </c>
      <c r="L788" s="42" t="str">
        <f t="shared" ca="1" si="158"/>
        <v/>
      </c>
      <c r="M788" s="60" t="str">
        <f t="shared" ca="1" si="159"/>
        <v/>
      </c>
      <c r="N788" s="1" t="str">
        <f t="shared" ca="1" si="156"/>
        <v/>
      </c>
      <c r="O788" s="1" t="str">
        <f t="shared" ca="1" si="157"/>
        <v/>
      </c>
    </row>
    <row r="789" spans="1:15" x14ac:dyDescent="0.4">
      <c r="A789" s="1">
        <f t="shared" si="160"/>
        <v>26</v>
      </c>
      <c r="B789" s="1">
        <f t="shared" si="161"/>
        <v>1</v>
      </c>
      <c r="E789" s="39" t="str" cm="1">
        <f t="array" aca="1" ref="E789" ca="1">IF(INDIRECT(VLOOKUP(B789,B$14:C$44,2,FALSE)&amp;(9*A789+6))="","",
INDIRECT(VLOOKUP(B789,B$14:C$44,2,FALSE)&amp;(9*A789+6)))</f>
        <v/>
      </c>
      <c r="F789" s="39" t="str">
        <f t="shared" ca="1" si="155"/>
        <v/>
      </c>
      <c r="G789" s="48" t="str" cm="1">
        <f t="array" aca="1" ref="G789" ca="1">IF(F789="","",
IF(INDIRECT(VLOOKUP(B789,B$14:C$44,2,FALSE)&amp;(9*A789+8))="","",
INDIRECT(VLOOKUP(B789,B$14:C$44,2,FALSE)&amp;(9*A789+8))))</f>
        <v/>
      </c>
      <c r="H789" s="48" t="str" cm="1">
        <f t="array" aca="1" ref="H789" ca="1">IF(F789="","",
IF(INDIRECT(VLOOKUP(B789,B$14:C$44,2,FALSE)&amp;(9*A789+9))="","",
INDIRECT(VLOOKUP(B789,B$14:C$44,2,FALSE)&amp;(9*A789+9))))</f>
        <v/>
      </c>
      <c r="I789" s="43" t="str" cm="1">
        <f t="array" aca="1" ref="I789" ca="1">IF(F789="","",
IF(INDIRECT(VLOOKUP(B789,B$14:C$44,2,FALSE)&amp;(9*A789+10))="","",
INDIRECT(VLOOKUP(B789,B$14:C$44,2,FALSE)&amp;(9*A789+10))))</f>
        <v/>
      </c>
      <c r="J789" s="43" t="str" cm="1">
        <f t="array" aca="1" ref="J789" ca="1">IF(F789="","",
IF(INDIRECT(VLOOKUP(B789,B$14:C$44,2,FALSE)&amp;(9*A789+11))="","",
INDIRECT(VLOOKUP(B789,B$14:C$44,2,FALSE)&amp;(9*A789+11))))</f>
        <v/>
      </c>
      <c r="K789" s="46" t="str" cm="1">
        <f t="array" aca="1" ref="K789" ca="1">IF(F789="","",
IF(AND(OR(F789="土",F789="日"),J789="●"),"指定",
IF(INDIRECT(VLOOKUP(B789,B$14:C$44,2,FALSE)&amp;(9*A789+12))="","",
INDIRECT(VLOOKUP(B789,B$14:C$44,2,FALSE)&amp;(9*A789+12)))))</f>
        <v/>
      </c>
      <c r="L789" s="42" t="str">
        <f t="shared" ca="1" si="158"/>
        <v/>
      </c>
      <c r="M789" s="60" t="str">
        <f t="shared" ca="1" si="159"/>
        <v/>
      </c>
      <c r="N789" s="1" t="str">
        <f t="shared" ca="1" si="156"/>
        <v/>
      </c>
      <c r="O789" s="1" t="str">
        <f t="shared" ca="1" si="157"/>
        <v/>
      </c>
    </row>
    <row r="790" spans="1:15" x14ac:dyDescent="0.4">
      <c r="A790" s="1">
        <f t="shared" si="160"/>
        <v>26</v>
      </c>
      <c r="B790" s="1">
        <f t="shared" si="161"/>
        <v>2</v>
      </c>
      <c r="E790" s="39" t="str" cm="1">
        <f t="array" aca="1" ref="E790" ca="1">IF(INDIRECT(VLOOKUP(B790,B$14:C$44,2,FALSE)&amp;(9*A790+6))="","",
INDIRECT(VLOOKUP(B790,B$14:C$44,2,FALSE)&amp;(9*A790+6)))</f>
        <v/>
      </c>
      <c r="F790" s="39" t="str">
        <f t="shared" ca="1" si="155"/>
        <v/>
      </c>
      <c r="G790" s="48" t="str" cm="1">
        <f t="array" aca="1" ref="G790" ca="1">IF(F790="","",
IF(INDIRECT(VLOOKUP(B790,B$14:C$44,2,FALSE)&amp;(9*A790+8))="","",
INDIRECT(VLOOKUP(B790,B$14:C$44,2,FALSE)&amp;(9*A790+8))))</f>
        <v/>
      </c>
      <c r="H790" s="48" t="str" cm="1">
        <f t="array" aca="1" ref="H790" ca="1">IF(F790="","",
IF(INDIRECT(VLOOKUP(B790,B$14:C$44,2,FALSE)&amp;(9*A790+9))="","",
INDIRECT(VLOOKUP(B790,B$14:C$44,2,FALSE)&amp;(9*A790+9))))</f>
        <v/>
      </c>
      <c r="I790" s="43" t="str" cm="1">
        <f t="array" aca="1" ref="I790" ca="1">IF(F790="","",
IF(INDIRECT(VLOOKUP(B790,B$14:C$44,2,FALSE)&amp;(9*A790+10))="","",
INDIRECT(VLOOKUP(B790,B$14:C$44,2,FALSE)&amp;(9*A790+10))))</f>
        <v/>
      </c>
      <c r="J790" s="43" t="str" cm="1">
        <f t="array" aca="1" ref="J790" ca="1">IF(F790="","",
IF(INDIRECT(VLOOKUP(B790,B$14:C$44,2,FALSE)&amp;(9*A790+11))="","",
INDIRECT(VLOOKUP(B790,B$14:C$44,2,FALSE)&amp;(9*A790+11))))</f>
        <v/>
      </c>
      <c r="K790" s="46" t="str" cm="1">
        <f t="array" aca="1" ref="K790" ca="1">IF(F790="","",
IF(AND(OR(F790="土",F790="日"),J790="●"),"指定",
IF(INDIRECT(VLOOKUP(B790,B$14:C$44,2,FALSE)&amp;(9*A790+12))="","",
INDIRECT(VLOOKUP(B790,B$14:C$44,2,FALSE)&amp;(9*A790+12)))))</f>
        <v/>
      </c>
      <c r="L790" s="42" t="str">
        <f t="shared" ca="1" si="158"/>
        <v/>
      </c>
      <c r="M790" s="60" t="str">
        <f t="shared" ca="1" si="159"/>
        <v/>
      </c>
      <c r="N790" s="1" t="str">
        <f t="shared" ca="1" si="156"/>
        <v/>
      </c>
      <c r="O790" s="1" t="str">
        <f t="shared" ca="1" si="157"/>
        <v/>
      </c>
    </row>
    <row r="791" spans="1:15" x14ac:dyDescent="0.4">
      <c r="A791" s="1">
        <f t="shared" si="160"/>
        <v>26</v>
      </c>
      <c r="B791" s="1">
        <f t="shared" si="161"/>
        <v>3</v>
      </c>
      <c r="E791" s="39" t="str" cm="1">
        <f t="array" aca="1" ref="E791" ca="1">IF(INDIRECT(VLOOKUP(B791,B$14:C$44,2,FALSE)&amp;(9*A791+6))="","",
INDIRECT(VLOOKUP(B791,B$14:C$44,2,FALSE)&amp;(9*A791+6)))</f>
        <v/>
      </c>
      <c r="F791" s="39" t="str">
        <f t="shared" ca="1" si="155"/>
        <v/>
      </c>
      <c r="G791" s="48" t="str" cm="1">
        <f t="array" aca="1" ref="G791" ca="1">IF(F791="","",
IF(INDIRECT(VLOOKUP(B791,B$14:C$44,2,FALSE)&amp;(9*A791+8))="","",
INDIRECT(VLOOKUP(B791,B$14:C$44,2,FALSE)&amp;(9*A791+8))))</f>
        <v/>
      </c>
      <c r="H791" s="48" t="str" cm="1">
        <f t="array" aca="1" ref="H791" ca="1">IF(F791="","",
IF(INDIRECT(VLOOKUP(B791,B$14:C$44,2,FALSE)&amp;(9*A791+9))="","",
INDIRECT(VLOOKUP(B791,B$14:C$44,2,FALSE)&amp;(9*A791+9))))</f>
        <v/>
      </c>
      <c r="I791" s="43" t="str" cm="1">
        <f t="array" aca="1" ref="I791" ca="1">IF(F791="","",
IF(INDIRECT(VLOOKUP(B791,B$14:C$44,2,FALSE)&amp;(9*A791+10))="","",
INDIRECT(VLOOKUP(B791,B$14:C$44,2,FALSE)&amp;(9*A791+10))))</f>
        <v/>
      </c>
      <c r="J791" s="43" t="str" cm="1">
        <f t="array" aca="1" ref="J791" ca="1">IF(F791="","",
IF(INDIRECT(VLOOKUP(B791,B$14:C$44,2,FALSE)&amp;(9*A791+11))="","",
INDIRECT(VLOOKUP(B791,B$14:C$44,2,FALSE)&amp;(9*A791+11))))</f>
        <v/>
      </c>
      <c r="K791" s="46" t="str" cm="1">
        <f t="array" aca="1" ref="K791" ca="1">IF(F791="","",
IF(AND(OR(F791="土",F791="日"),J791="●"),"指定",
IF(INDIRECT(VLOOKUP(B791,B$14:C$44,2,FALSE)&amp;(9*A791+12))="","",
INDIRECT(VLOOKUP(B791,B$14:C$44,2,FALSE)&amp;(9*A791+12)))))</f>
        <v/>
      </c>
      <c r="L791" s="42" t="str">
        <f t="shared" ca="1" si="158"/>
        <v/>
      </c>
      <c r="M791" s="60" t="str">
        <f t="shared" ca="1" si="159"/>
        <v/>
      </c>
      <c r="N791" s="1" t="str">
        <f t="shared" ca="1" si="156"/>
        <v/>
      </c>
      <c r="O791" s="1" t="str">
        <f t="shared" ca="1" si="157"/>
        <v/>
      </c>
    </row>
    <row r="792" spans="1:15" x14ac:dyDescent="0.4">
      <c r="A792" s="1">
        <f t="shared" si="160"/>
        <v>26</v>
      </c>
      <c r="B792" s="1">
        <f t="shared" si="161"/>
        <v>4</v>
      </c>
      <c r="E792" s="39" t="str" cm="1">
        <f t="array" aca="1" ref="E792" ca="1">IF(INDIRECT(VLOOKUP(B792,B$14:C$44,2,FALSE)&amp;(9*A792+6))="","",
INDIRECT(VLOOKUP(B792,B$14:C$44,2,FALSE)&amp;(9*A792+6)))</f>
        <v/>
      </c>
      <c r="F792" s="39" t="str">
        <f t="shared" ca="1" si="155"/>
        <v/>
      </c>
      <c r="G792" s="48" t="str" cm="1">
        <f t="array" aca="1" ref="G792" ca="1">IF(F792="","",
IF(INDIRECT(VLOOKUP(B792,B$14:C$44,2,FALSE)&amp;(9*A792+8))="","",
INDIRECT(VLOOKUP(B792,B$14:C$44,2,FALSE)&amp;(9*A792+8))))</f>
        <v/>
      </c>
      <c r="H792" s="48" t="str" cm="1">
        <f t="array" aca="1" ref="H792" ca="1">IF(F792="","",
IF(INDIRECT(VLOOKUP(B792,B$14:C$44,2,FALSE)&amp;(9*A792+9))="","",
INDIRECT(VLOOKUP(B792,B$14:C$44,2,FALSE)&amp;(9*A792+9))))</f>
        <v/>
      </c>
      <c r="I792" s="43" t="str" cm="1">
        <f t="array" aca="1" ref="I792" ca="1">IF(F792="","",
IF(INDIRECT(VLOOKUP(B792,B$14:C$44,2,FALSE)&amp;(9*A792+10))="","",
INDIRECT(VLOOKUP(B792,B$14:C$44,2,FALSE)&amp;(9*A792+10))))</f>
        <v/>
      </c>
      <c r="J792" s="43" t="str" cm="1">
        <f t="array" aca="1" ref="J792" ca="1">IF(F792="","",
IF(INDIRECT(VLOOKUP(B792,B$14:C$44,2,FALSE)&amp;(9*A792+11))="","",
INDIRECT(VLOOKUP(B792,B$14:C$44,2,FALSE)&amp;(9*A792+11))))</f>
        <v/>
      </c>
      <c r="K792" s="46" t="str" cm="1">
        <f t="array" aca="1" ref="K792" ca="1">IF(F792="","",
IF(AND(OR(F792="土",F792="日"),J792="●"),"指定",
IF(INDIRECT(VLOOKUP(B792,B$14:C$44,2,FALSE)&amp;(9*A792+12))="","",
INDIRECT(VLOOKUP(B792,B$14:C$44,2,FALSE)&amp;(9*A792+12)))))</f>
        <v/>
      </c>
      <c r="L792" s="42" t="str">
        <f t="shared" ca="1" si="158"/>
        <v/>
      </c>
      <c r="M792" s="60" t="str">
        <f t="shared" ca="1" si="159"/>
        <v/>
      </c>
      <c r="N792" s="1" t="str">
        <f t="shared" ca="1" si="156"/>
        <v/>
      </c>
      <c r="O792" s="1" t="str">
        <f t="shared" ca="1" si="157"/>
        <v/>
      </c>
    </row>
    <row r="793" spans="1:15" x14ac:dyDescent="0.4">
      <c r="A793" s="1">
        <f t="shared" si="160"/>
        <v>26</v>
      </c>
      <c r="B793" s="1">
        <f t="shared" si="161"/>
        <v>5</v>
      </c>
      <c r="E793" s="39" t="str" cm="1">
        <f t="array" aca="1" ref="E793" ca="1">IF(INDIRECT(VLOOKUP(B793,B$14:C$44,2,FALSE)&amp;(9*A793+6))="","",
INDIRECT(VLOOKUP(B793,B$14:C$44,2,FALSE)&amp;(9*A793+6)))</f>
        <v/>
      </c>
      <c r="F793" s="39" t="str">
        <f t="shared" ca="1" si="155"/>
        <v/>
      </c>
      <c r="G793" s="48" t="str" cm="1">
        <f t="array" aca="1" ref="G793" ca="1">IF(F793="","",
IF(INDIRECT(VLOOKUP(B793,B$14:C$44,2,FALSE)&amp;(9*A793+8))="","",
INDIRECT(VLOOKUP(B793,B$14:C$44,2,FALSE)&amp;(9*A793+8))))</f>
        <v/>
      </c>
      <c r="H793" s="48" t="str" cm="1">
        <f t="array" aca="1" ref="H793" ca="1">IF(F793="","",
IF(INDIRECT(VLOOKUP(B793,B$14:C$44,2,FALSE)&amp;(9*A793+9))="","",
INDIRECT(VLOOKUP(B793,B$14:C$44,2,FALSE)&amp;(9*A793+9))))</f>
        <v/>
      </c>
      <c r="I793" s="43" t="str" cm="1">
        <f t="array" aca="1" ref="I793" ca="1">IF(F793="","",
IF(INDIRECT(VLOOKUP(B793,B$14:C$44,2,FALSE)&amp;(9*A793+10))="","",
INDIRECT(VLOOKUP(B793,B$14:C$44,2,FALSE)&amp;(9*A793+10))))</f>
        <v/>
      </c>
      <c r="J793" s="43" t="str" cm="1">
        <f t="array" aca="1" ref="J793" ca="1">IF(F793="","",
IF(INDIRECT(VLOOKUP(B793,B$14:C$44,2,FALSE)&amp;(9*A793+11))="","",
INDIRECT(VLOOKUP(B793,B$14:C$44,2,FALSE)&amp;(9*A793+11))))</f>
        <v/>
      </c>
      <c r="K793" s="46" t="str" cm="1">
        <f t="array" aca="1" ref="K793" ca="1">IF(F793="","",
IF(AND(OR(F793="土",F793="日"),J793="●"),"指定",
IF(INDIRECT(VLOOKUP(B793,B$14:C$44,2,FALSE)&amp;(9*A793+12))="","",
INDIRECT(VLOOKUP(B793,B$14:C$44,2,FALSE)&amp;(9*A793+12)))))</f>
        <v/>
      </c>
      <c r="L793" s="42" t="str">
        <f t="shared" ca="1" si="158"/>
        <v/>
      </c>
      <c r="M793" s="60" t="str">
        <f t="shared" ca="1" si="159"/>
        <v/>
      </c>
      <c r="N793" s="1" t="str">
        <f t="shared" ca="1" si="156"/>
        <v/>
      </c>
      <c r="O793" s="1" t="str">
        <f t="shared" ca="1" si="157"/>
        <v/>
      </c>
    </row>
    <row r="794" spans="1:15" x14ac:dyDescent="0.4">
      <c r="A794" s="1">
        <f t="shared" si="160"/>
        <v>26</v>
      </c>
      <c r="B794" s="1">
        <f t="shared" si="161"/>
        <v>6</v>
      </c>
      <c r="E794" s="39" t="str" cm="1">
        <f t="array" aca="1" ref="E794" ca="1">IF(INDIRECT(VLOOKUP(B794,B$14:C$44,2,FALSE)&amp;(9*A794+6))="","",
INDIRECT(VLOOKUP(B794,B$14:C$44,2,FALSE)&amp;(9*A794+6)))</f>
        <v/>
      </c>
      <c r="F794" s="39" t="str">
        <f t="shared" ca="1" si="155"/>
        <v/>
      </c>
      <c r="G794" s="48" t="str" cm="1">
        <f t="array" aca="1" ref="G794" ca="1">IF(F794="","",
IF(INDIRECT(VLOOKUP(B794,B$14:C$44,2,FALSE)&amp;(9*A794+8))="","",
INDIRECT(VLOOKUP(B794,B$14:C$44,2,FALSE)&amp;(9*A794+8))))</f>
        <v/>
      </c>
      <c r="H794" s="48" t="str" cm="1">
        <f t="array" aca="1" ref="H794" ca="1">IF(F794="","",
IF(INDIRECT(VLOOKUP(B794,B$14:C$44,2,FALSE)&amp;(9*A794+9))="","",
INDIRECT(VLOOKUP(B794,B$14:C$44,2,FALSE)&amp;(9*A794+9))))</f>
        <v/>
      </c>
      <c r="I794" s="43" t="str" cm="1">
        <f t="array" aca="1" ref="I794" ca="1">IF(F794="","",
IF(INDIRECT(VLOOKUP(B794,B$14:C$44,2,FALSE)&amp;(9*A794+10))="","",
INDIRECT(VLOOKUP(B794,B$14:C$44,2,FALSE)&amp;(9*A794+10))))</f>
        <v/>
      </c>
      <c r="J794" s="43" t="str" cm="1">
        <f t="array" aca="1" ref="J794" ca="1">IF(F794="","",
IF(INDIRECT(VLOOKUP(B794,B$14:C$44,2,FALSE)&amp;(9*A794+11))="","",
INDIRECT(VLOOKUP(B794,B$14:C$44,2,FALSE)&amp;(9*A794+11))))</f>
        <v/>
      </c>
      <c r="K794" s="46" t="str" cm="1">
        <f t="array" aca="1" ref="K794" ca="1">IF(F794="","",
IF(AND(OR(F794="土",F794="日"),J794="●"),"指定",
IF(INDIRECT(VLOOKUP(B794,B$14:C$44,2,FALSE)&amp;(9*A794+12))="","",
INDIRECT(VLOOKUP(B794,B$14:C$44,2,FALSE)&amp;(9*A794+12)))))</f>
        <v/>
      </c>
      <c r="L794" s="42" t="str">
        <f t="shared" ca="1" si="158"/>
        <v/>
      </c>
      <c r="M794" s="60" t="str">
        <f t="shared" ca="1" si="159"/>
        <v/>
      </c>
      <c r="N794" s="1" t="str">
        <f t="shared" ca="1" si="156"/>
        <v/>
      </c>
      <c r="O794" s="1" t="str">
        <f t="shared" ca="1" si="157"/>
        <v/>
      </c>
    </row>
    <row r="795" spans="1:15" x14ac:dyDescent="0.4">
      <c r="A795" s="1">
        <f t="shared" si="160"/>
        <v>26</v>
      </c>
      <c r="B795" s="1">
        <f t="shared" si="161"/>
        <v>7</v>
      </c>
      <c r="E795" s="39" t="str" cm="1">
        <f t="array" aca="1" ref="E795" ca="1">IF(INDIRECT(VLOOKUP(B795,B$14:C$44,2,FALSE)&amp;(9*A795+6))="","",
INDIRECT(VLOOKUP(B795,B$14:C$44,2,FALSE)&amp;(9*A795+6)))</f>
        <v/>
      </c>
      <c r="F795" s="39" t="str">
        <f t="shared" ca="1" si="155"/>
        <v/>
      </c>
      <c r="G795" s="48" t="str" cm="1">
        <f t="array" aca="1" ref="G795" ca="1">IF(F795="","",
IF(INDIRECT(VLOOKUP(B795,B$14:C$44,2,FALSE)&amp;(9*A795+8))="","",
INDIRECT(VLOOKUP(B795,B$14:C$44,2,FALSE)&amp;(9*A795+8))))</f>
        <v/>
      </c>
      <c r="H795" s="48" t="str" cm="1">
        <f t="array" aca="1" ref="H795" ca="1">IF(F795="","",
IF(INDIRECT(VLOOKUP(B795,B$14:C$44,2,FALSE)&amp;(9*A795+9))="","",
INDIRECT(VLOOKUP(B795,B$14:C$44,2,FALSE)&amp;(9*A795+9))))</f>
        <v/>
      </c>
      <c r="I795" s="43" t="str" cm="1">
        <f t="array" aca="1" ref="I795" ca="1">IF(F795="","",
IF(INDIRECT(VLOOKUP(B795,B$14:C$44,2,FALSE)&amp;(9*A795+10))="","",
INDIRECT(VLOOKUP(B795,B$14:C$44,2,FALSE)&amp;(9*A795+10))))</f>
        <v/>
      </c>
      <c r="J795" s="43" t="str" cm="1">
        <f t="array" aca="1" ref="J795" ca="1">IF(F795="","",
IF(INDIRECT(VLOOKUP(B795,B$14:C$44,2,FALSE)&amp;(9*A795+11))="","",
INDIRECT(VLOOKUP(B795,B$14:C$44,2,FALSE)&amp;(9*A795+11))))</f>
        <v/>
      </c>
      <c r="K795" s="46" t="str" cm="1">
        <f t="array" aca="1" ref="K795" ca="1">IF(F795="","",
IF(AND(OR(F795="土",F795="日"),J795="●"),"指定",
IF(INDIRECT(VLOOKUP(B795,B$14:C$44,2,FALSE)&amp;(9*A795+12))="","",
INDIRECT(VLOOKUP(B795,B$14:C$44,2,FALSE)&amp;(9*A795+12)))))</f>
        <v/>
      </c>
      <c r="L795" s="42" t="str">
        <f t="shared" ca="1" si="158"/>
        <v/>
      </c>
      <c r="M795" s="60" t="str">
        <f t="shared" ca="1" si="159"/>
        <v/>
      </c>
      <c r="N795" s="1" t="str">
        <f t="shared" ca="1" si="156"/>
        <v/>
      </c>
      <c r="O795" s="1" t="str">
        <f t="shared" ca="1" si="157"/>
        <v/>
      </c>
    </row>
    <row r="796" spans="1:15" x14ac:dyDescent="0.4">
      <c r="A796" s="1">
        <f t="shared" si="160"/>
        <v>26</v>
      </c>
      <c r="B796" s="1">
        <f t="shared" si="161"/>
        <v>8</v>
      </c>
      <c r="E796" s="39" t="str" cm="1">
        <f t="array" aca="1" ref="E796" ca="1">IF(INDIRECT(VLOOKUP(B796,B$14:C$44,2,FALSE)&amp;(9*A796+6))="","",
INDIRECT(VLOOKUP(B796,B$14:C$44,2,FALSE)&amp;(9*A796+6)))</f>
        <v/>
      </c>
      <c r="F796" s="39" t="str">
        <f t="shared" ca="1" si="155"/>
        <v/>
      </c>
      <c r="G796" s="48" t="str" cm="1">
        <f t="array" aca="1" ref="G796" ca="1">IF(F796="","",
IF(INDIRECT(VLOOKUP(B796,B$14:C$44,2,FALSE)&amp;(9*A796+8))="","",
INDIRECT(VLOOKUP(B796,B$14:C$44,2,FALSE)&amp;(9*A796+8))))</f>
        <v/>
      </c>
      <c r="H796" s="48" t="str" cm="1">
        <f t="array" aca="1" ref="H796" ca="1">IF(F796="","",
IF(INDIRECT(VLOOKUP(B796,B$14:C$44,2,FALSE)&amp;(9*A796+9))="","",
INDIRECT(VLOOKUP(B796,B$14:C$44,2,FALSE)&amp;(9*A796+9))))</f>
        <v/>
      </c>
      <c r="I796" s="43" t="str" cm="1">
        <f t="array" aca="1" ref="I796" ca="1">IF(F796="","",
IF(INDIRECT(VLOOKUP(B796,B$14:C$44,2,FALSE)&amp;(9*A796+10))="","",
INDIRECT(VLOOKUP(B796,B$14:C$44,2,FALSE)&amp;(9*A796+10))))</f>
        <v/>
      </c>
      <c r="J796" s="43" t="str" cm="1">
        <f t="array" aca="1" ref="J796" ca="1">IF(F796="","",
IF(INDIRECT(VLOOKUP(B796,B$14:C$44,2,FALSE)&amp;(9*A796+11))="","",
INDIRECT(VLOOKUP(B796,B$14:C$44,2,FALSE)&amp;(9*A796+11))))</f>
        <v/>
      </c>
      <c r="K796" s="46" t="str" cm="1">
        <f t="array" aca="1" ref="K796" ca="1">IF(F796="","",
IF(AND(OR(F796="土",F796="日"),J796="●"),"指定",
IF(INDIRECT(VLOOKUP(B796,B$14:C$44,2,FALSE)&amp;(9*A796+12))="","",
INDIRECT(VLOOKUP(B796,B$14:C$44,2,FALSE)&amp;(9*A796+12)))))</f>
        <v/>
      </c>
      <c r="L796" s="42" t="str">
        <f t="shared" ca="1" si="158"/>
        <v/>
      </c>
      <c r="M796" s="60" t="str">
        <f t="shared" ca="1" si="159"/>
        <v/>
      </c>
      <c r="N796" s="1" t="str">
        <f t="shared" ca="1" si="156"/>
        <v/>
      </c>
      <c r="O796" s="1" t="str">
        <f t="shared" ca="1" si="157"/>
        <v/>
      </c>
    </row>
    <row r="797" spans="1:15" x14ac:dyDescent="0.4">
      <c r="A797" s="1">
        <f t="shared" si="160"/>
        <v>26</v>
      </c>
      <c r="B797" s="1">
        <f t="shared" si="161"/>
        <v>9</v>
      </c>
      <c r="E797" s="39" t="str" cm="1">
        <f t="array" aca="1" ref="E797" ca="1">IF(INDIRECT(VLOOKUP(B797,B$14:C$44,2,FALSE)&amp;(9*A797+6))="","",
INDIRECT(VLOOKUP(B797,B$14:C$44,2,FALSE)&amp;(9*A797+6)))</f>
        <v/>
      </c>
      <c r="F797" s="39" t="str">
        <f t="shared" ca="1" si="155"/>
        <v/>
      </c>
      <c r="G797" s="48" t="str" cm="1">
        <f t="array" aca="1" ref="G797" ca="1">IF(F797="","",
IF(INDIRECT(VLOOKUP(B797,B$14:C$44,2,FALSE)&amp;(9*A797+8))="","",
INDIRECT(VLOOKUP(B797,B$14:C$44,2,FALSE)&amp;(9*A797+8))))</f>
        <v/>
      </c>
      <c r="H797" s="48" t="str" cm="1">
        <f t="array" aca="1" ref="H797" ca="1">IF(F797="","",
IF(INDIRECT(VLOOKUP(B797,B$14:C$44,2,FALSE)&amp;(9*A797+9))="","",
INDIRECT(VLOOKUP(B797,B$14:C$44,2,FALSE)&amp;(9*A797+9))))</f>
        <v/>
      </c>
      <c r="I797" s="43" t="str" cm="1">
        <f t="array" aca="1" ref="I797" ca="1">IF(F797="","",
IF(INDIRECT(VLOOKUP(B797,B$14:C$44,2,FALSE)&amp;(9*A797+10))="","",
INDIRECT(VLOOKUP(B797,B$14:C$44,2,FALSE)&amp;(9*A797+10))))</f>
        <v/>
      </c>
      <c r="J797" s="43" t="str" cm="1">
        <f t="array" aca="1" ref="J797" ca="1">IF(F797="","",
IF(INDIRECT(VLOOKUP(B797,B$14:C$44,2,FALSE)&amp;(9*A797+11))="","",
INDIRECT(VLOOKUP(B797,B$14:C$44,2,FALSE)&amp;(9*A797+11))))</f>
        <v/>
      </c>
      <c r="K797" s="46" t="str" cm="1">
        <f t="array" aca="1" ref="K797" ca="1">IF(F797="","",
IF(AND(OR(F797="土",F797="日"),J797="●"),"指定",
IF(INDIRECT(VLOOKUP(B797,B$14:C$44,2,FALSE)&amp;(9*A797+12))="","",
INDIRECT(VLOOKUP(B797,B$14:C$44,2,FALSE)&amp;(9*A797+12)))))</f>
        <v/>
      </c>
      <c r="L797" s="42" t="str">
        <f t="shared" ca="1" si="158"/>
        <v/>
      </c>
      <c r="M797" s="60" t="str">
        <f t="shared" ca="1" si="159"/>
        <v/>
      </c>
      <c r="N797" s="1" t="str">
        <f t="shared" ca="1" si="156"/>
        <v/>
      </c>
      <c r="O797" s="1" t="str">
        <f t="shared" ca="1" si="157"/>
        <v/>
      </c>
    </row>
    <row r="798" spans="1:15" x14ac:dyDescent="0.4">
      <c r="A798" s="1">
        <f t="shared" si="160"/>
        <v>26</v>
      </c>
      <c r="B798" s="1">
        <f t="shared" si="161"/>
        <v>10</v>
      </c>
      <c r="E798" s="39" t="str" cm="1">
        <f t="array" aca="1" ref="E798" ca="1">IF(INDIRECT(VLOOKUP(B798,B$14:C$44,2,FALSE)&amp;(9*A798+6))="","",
INDIRECT(VLOOKUP(B798,B$14:C$44,2,FALSE)&amp;(9*A798+6)))</f>
        <v/>
      </c>
      <c r="F798" s="39" t="str">
        <f t="shared" ca="1" si="155"/>
        <v/>
      </c>
      <c r="G798" s="48" t="str" cm="1">
        <f t="array" aca="1" ref="G798" ca="1">IF(F798="","",
IF(INDIRECT(VLOOKUP(B798,B$14:C$44,2,FALSE)&amp;(9*A798+8))="","",
INDIRECT(VLOOKUP(B798,B$14:C$44,2,FALSE)&amp;(9*A798+8))))</f>
        <v/>
      </c>
      <c r="H798" s="48" t="str" cm="1">
        <f t="array" aca="1" ref="H798" ca="1">IF(F798="","",
IF(INDIRECT(VLOOKUP(B798,B$14:C$44,2,FALSE)&amp;(9*A798+9))="","",
INDIRECT(VLOOKUP(B798,B$14:C$44,2,FALSE)&amp;(9*A798+9))))</f>
        <v/>
      </c>
      <c r="I798" s="43" t="str" cm="1">
        <f t="array" aca="1" ref="I798" ca="1">IF(F798="","",
IF(INDIRECT(VLOOKUP(B798,B$14:C$44,2,FALSE)&amp;(9*A798+10))="","",
INDIRECT(VLOOKUP(B798,B$14:C$44,2,FALSE)&amp;(9*A798+10))))</f>
        <v/>
      </c>
      <c r="J798" s="43" t="str" cm="1">
        <f t="array" aca="1" ref="J798" ca="1">IF(F798="","",
IF(INDIRECT(VLOOKUP(B798,B$14:C$44,2,FALSE)&amp;(9*A798+11))="","",
INDIRECT(VLOOKUP(B798,B$14:C$44,2,FALSE)&amp;(9*A798+11))))</f>
        <v/>
      </c>
      <c r="K798" s="46" t="str" cm="1">
        <f t="array" aca="1" ref="K798" ca="1">IF(F798="","",
IF(AND(OR(F798="土",F798="日"),J798="●"),"指定",
IF(INDIRECT(VLOOKUP(B798,B$14:C$44,2,FALSE)&amp;(9*A798+12))="","",
INDIRECT(VLOOKUP(B798,B$14:C$44,2,FALSE)&amp;(9*A798+12)))))</f>
        <v/>
      </c>
      <c r="L798" s="42" t="str">
        <f t="shared" ca="1" si="158"/>
        <v/>
      </c>
      <c r="M798" s="60" t="str">
        <f t="shared" ca="1" si="159"/>
        <v/>
      </c>
      <c r="N798" s="1" t="str">
        <f t="shared" ca="1" si="156"/>
        <v/>
      </c>
      <c r="O798" s="1" t="str">
        <f t="shared" ca="1" si="157"/>
        <v/>
      </c>
    </row>
    <row r="799" spans="1:15" x14ac:dyDescent="0.4">
      <c r="A799" s="1">
        <f t="shared" si="160"/>
        <v>26</v>
      </c>
      <c r="B799" s="1">
        <f t="shared" si="161"/>
        <v>11</v>
      </c>
      <c r="E799" s="39" t="str" cm="1">
        <f t="array" aca="1" ref="E799" ca="1">IF(INDIRECT(VLOOKUP(B799,B$14:C$44,2,FALSE)&amp;(9*A799+6))="","",
INDIRECT(VLOOKUP(B799,B$14:C$44,2,FALSE)&amp;(9*A799+6)))</f>
        <v/>
      </c>
      <c r="F799" s="39" t="str">
        <f t="shared" ca="1" si="155"/>
        <v/>
      </c>
      <c r="G799" s="48" t="str" cm="1">
        <f t="array" aca="1" ref="G799" ca="1">IF(F799="","",
IF(INDIRECT(VLOOKUP(B799,B$14:C$44,2,FALSE)&amp;(9*A799+8))="","",
INDIRECT(VLOOKUP(B799,B$14:C$44,2,FALSE)&amp;(9*A799+8))))</f>
        <v/>
      </c>
      <c r="H799" s="48" t="str" cm="1">
        <f t="array" aca="1" ref="H799" ca="1">IF(F799="","",
IF(INDIRECT(VLOOKUP(B799,B$14:C$44,2,FALSE)&amp;(9*A799+9))="","",
INDIRECT(VLOOKUP(B799,B$14:C$44,2,FALSE)&amp;(9*A799+9))))</f>
        <v/>
      </c>
      <c r="I799" s="43" t="str" cm="1">
        <f t="array" aca="1" ref="I799" ca="1">IF(F799="","",
IF(INDIRECT(VLOOKUP(B799,B$14:C$44,2,FALSE)&amp;(9*A799+10))="","",
INDIRECT(VLOOKUP(B799,B$14:C$44,2,FALSE)&amp;(9*A799+10))))</f>
        <v/>
      </c>
      <c r="J799" s="43" t="str" cm="1">
        <f t="array" aca="1" ref="J799" ca="1">IF(F799="","",
IF(INDIRECT(VLOOKUP(B799,B$14:C$44,2,FALSE)&amp;(9*A799+11))="","",
INDIRECT(VLOOKUP(B799,B$14:C$44,2,FALSE)&amp;(9*A799+11))))</f>
        <v/>
      </c>
      <c r="K799" s="46" t="str" cm="1">
        <f t="array" aca="1" ref="K799" ca="1">IF(F799="","",
IF(AND(OR(F799="土",F799="日"),J799="●"),"指定",
IF(INDIRECT(VLOOKUP(B799,B$14:C$44,2,FALSE)&amp;(9*A799+12))="","",
INDIRECT(VLOOKUP(B799,B$14:C$44,2,FALSE)&amp;(9*A799+12)))))</f>
        <v/>
      </c>
      <c r="L799" s="42" t="str">
        <f t="shared" ca="1" si="158"/>
        <v/>
      </c>
      <c r="M799" s="60" t="str">
        <f t="shared" ca="1" si="159"/>
        <v/>
      </c>
      <c r="N799" s="1" t="str">
        <f t="shared" ca="1" si="156"/>
        <v/>
      </c>
      <c r="O799" s="1" t="str">
        <f t="shared" ca="1" si="157"/>
        <v/>
      </c>
    </row>
    <row r="800" spans="1:15" x14ac:dyDescent="0.4">
      <c r="A800" s="1">
        <f t="shared" si="160"/>
        <v>26</v>
      </c>
      <c r="B800" s="1">
        <f t="shared" si="161"/>
        <v>12</v>
      </c>
      <c r="E800" s="39" t="str" cm="1">
        <f t="array" aca="1" ref="E800" ca="1">IF(INDIRECT(VLOOKUP(B800,B$14:C$44,2,FALSE)&amp;(9*A800+6))="","",
INDIRECT(VLOOKUP(B800,B$14:C$44,2,FALSE)&amp;(9*A800+6)))</f>
        <v/>
      </c>
      <c r="F800" s="39" t="str">
        <f t="shared" ca="1" si="155"/>
        <v/>
      </c>
      <c r="G800" s="48" t="str" cm="1">
        <f t="array" aca="1" ref="G800" ca="1">IF(F800="","",
IF(INDIRECT(VLOOKUP(B800,B$14:C$44,2,FALSE)&amp;(9*A800+8))="","",
INDIRECT(VLOOKUP(B800,B$14:C$44,2,FALSE)&amp;(9*A800+8))))</f>
        <v/>
      </c>
      <c r="H800" s="48" t="str" cm="1">
        <f t="array" aca="1" ref="H800" ca="1">IF(F800="","",
IF(INDIRECT(VLOOKUP(B800,B$14:C$44,2,FALSE)&amp;(9*A800+9))="","",
INDIRECT(VLOOKUP(B800,B$14:C$44,2,FALSE)&amp;(9*A800+9))))</f>
        <v/>
      </c>
      <c r="I800" s="43" t="str" cm="1">
        <f t="array" aca="1" ref="I800" ca="1">IF(F800="","",
IF(INDIRECT(VLOOKUP(B800,B$14:C$44,2,FALSE)&amp;(9*A800+10))="","",
INDIRECT(VLOOKUP(B800,B$14:C$44,2,FALSE)&amp;(9*A800+10))))</f>
        <v/>
      </c>
      <c r="J800" s="43" t="str" cm="1">
        <f t="array" aca="1" ref="J800" ca="1">IF(F800="","",
IF(INDIRECT(VLOOKUP(B800,B$14:C$44,2,FALSE)&amp;(9*A800+11))="","",
INDIRECT(VLOOKUP(B800,B$14:C$44,2,FALSE)&amp;(9*A800+11))))</f>
        <v/>
      </c>
      <c r="K800" s="46" t="str" cm="1">
        <f t="array" aca="1" ref="K800" ca="1">IF(F800="","",
IF(AND(OR(F800="土",F800="日"),J800="●"),"指定",
IF(INDIRECT(VLOOKUP(B800,B$14:C$44,2,FALSE)&amp;(9*A800+12))="","",
INDIRECT(VLOOKUP(B800,B$14:C$44,2,FALSE)&amp;(9*A800+12)))))</f>
        <v/>
      </c>
      <c r="L800" s="42" t="str">
        <f t="shared" ca="1" si="158"/>
        <v/>
      </c>
      <c r="M800" s="60" t="str">
        <f t="shared" ca="1" si="159"/>
        <v/>
      </c>
      <c r="N800" s="1" t="str">
        <f t="shared" ca="1" si="156"/>
        <v/>
      </c>
      <c r="O800" s="1" t="str">
        <f t="shared" ca="1" si="157"/>
        <v/>
      </c>
    </row>
    <row r="801" spans="1:15" x14ac:dyDescent="0.4">
      <c r="A801" s="1">
        <f t="shared" si="160"/>
        <v>26</v>
      </c>
      <c r="B801" s="1">
        <f t="shared" si="161"/>
        <v>13</v>
      </c>
      <c r="E801" s="39" t="str" cm="1">
        <f t="array" aca="1" ref="E801" ca="1">IF(INDIRECT(VLOOKUP(B801,B$14:C$44,2,FALSE)&amp;(9*A801+6))="","",
INDIRECT(VLOOKUP(B801,B$14:C$44,2,FALSE)&amp;(9*A801+6)))</f>
        <v/>
      </c>
      <c r="F801" s="39" t="str">
        <f t="shared" ca="1" si="155"/>
        <v/>
      </c>
      <c r="G801" s="48" t="str" cm="1">
        <f t="array" aca="1" ref="G801" ca="1">IF(F801="","",
IF(INDIRECT(VLOOKUP(B801,B$14:C$44,2,FALSE)&amp;(9*A801+8))="","",
INDIRECT(VLOOKUP(B801,B$14:C$44,2,FALSE)&amp;(9*A801+8))))</f>
        <v/>
      </c>
      <c r="H801" s="48" t="str" cm="1">
        <f t="array" aca="1" ref="H801" ca="1">IF(F801="","",
IF(INDIRECT(VLOOKUP(B801,B$14:C$44,2,FALSE)&amp;(9*A801+9))="","",
INDIRECT(VLOOKUP(B801,B$14:C$44,2,FALSE)&amp;(9*A801+9))))</f>
        <v/>
      </c>
      <c r="I801" s="43" t="str" cm="1">
        <f t="array" aca="1" ref="I801" ca="1">IF(F801="","",
IF(INDIRECT(VLOOKUP(B801,B$14:C$44,2,FALSE)&amp;(9*A801+10))="","",
INDIRECT(VLOOKUP(B801,B$14:C$44,2,FALSE)&amp;(9*A801+10))))</f>
        <v/>
      </c>
      <c r="J801" s="43" t="str" cm="1">
        <f t="array" aca="1" ref="J801" ca="1">IF(F801="","",
IF(INDIRECT(VLOOKUP(B801,B$14:C$44,2,FALSE)&amp;(9*A801+11))="","",
INDIRECT(VLOOKUP(B801,B$14:C$44,2,FALSE)&amp;(9*A801+11))))</f>
        <v/>
      </c>
      <c r="K801" s="46" t="str" cm="1">
        <f t="array" aca="1" ref="K801" ca="1">IF(F801="","",
IF(AND(OR(F801="土",F801="日"),J801="●"),"指定",
IF(INDIRECT(VLOOKUP(B801,B$14:C$44,2,FALSE)&amp;(9*A801+12))="","",
INDIRECT(VLOOKUP(B801,B$14:C$44,2,FALSE)&amp;(9*A801+12)))))</f>
        <v/>
      </c>
      <c r="L801" s="42" t="str">
        <f t="shared" ca="1" si="158"/>
        <v/>
      </c>
      <c r="M801" s="60" t="str">
        <f t="shared" ca="1" si="159"/>
        <v/>
      </c>
      <c r="N801" s="1" t="str">
        <f t="shared" ca="1" si="156"/>
        <v/>
      </c>
      <c r="O801" s="1" t="str">
        <f t="shared" ca="1" si="157"/>
        <v/>
      </c>
    </row>
    <row r="802" spans="1:15" x14ac:dyDescent="0.4">
      <c r="A802" s="1">
        <f t="shared" si="160"/>
        <v>26</v>
      </c>
      <c r="B802" s="1">
        <f t="shared" si="161"/>
        <v>14</v>
      </c>
      <c r="E802" s="39" t="str" cm="1">
        <f t="array" aca="1" ref="E802" ca="1">IF(INDIRECT(VLOOKUP(B802,B$14:C$44,2,FALSE)&amp;(9*A802+6))="","",
INDIRECT(VLOOKUP(B802,B$14:C$44,2,FALSE)&amp;(9*A802+6)))</f>
        <v/>
      </c>
      <c r="F802" s="39" t="str">
        <f t="shared" ca="1" si="155"/>
        <v/>
      </c>
      <c r="G802" s="48" t="str" cm="1">
        <f t="array" aca="1" ref="G802" ca="1">IF(F802="","",
IF(INDIRECT(VLOOKUP(B802,B$14:C$44,2,FALSE)&amp;(9*A802+8))="","",
INDIRECT(VLOOKUP(B802,B$14:C$44,2,FALSE)&amp;(9*A802+8))))</f>
        <v/>
      </c>
      <c r="H802" s="48" t="str" cm="1">
        <f t="array" aca="1" ref="H802" ca="1">IF(F802="","",
IF(INDIRECT(VLOOKUP(B802,B$14:C$44,2,FALSE)&amp;(9*A802+9))="","",
INDIRECT(VLOOKUP(B802,B$14:C$44,2,FALSE)&amp;(9*A802+9))))</f>
        <v/>
      </c>
      <c r="I802" s="43" t="str" cm="1">
        <f t="array" aca="1" ref="I802" ca="1">IF(F802="","",
IF(INDIRECT(VLOOKUP(B802,B$14:C$44,2,FALSE)&amp;(9*A802+10))="","",
INDIRECT(VLOOKUP(B802,B$14:C$44,2,FALSE)&amp;(9*A802+10))))</f>
        <v/>
      </c>
      <c r="J802" s="43" t="str" cm="1">
        <f t="array" aca="1" ref="J802" ca="1">IF(F802="","",
IF(INDIRECT(VLOOKUP(B802,B$14:C$44,2,FALSE)&amp;(9*A802+11))="","",
INDIRECT(VLOOKUP(B802,B$14:C$44,2,FALSE)&amp;(9*A802+11))))</f>
        <v/>
      </c>
      <c r="K802" s="46" t="str" cm="1">
        <f t="array" aca="1" ref="K802" ca="1">IF(F802="","",
IF(AND(OR(F802="土",F802="日"),J802="●"),"指定",
IF(INDIRECT(VLOOKUP(B802,B$14:C$44,2,FALSE)&amp;(9*A802+12))="","",
INDIRECT(VLOOKUP(B802,B$14:C$44,2,FALSE)&amp;(9*A802+12)))))</f>
        <v/>
      </c>
      <c r="L802" s="42" t="str">
        <f t="shared" ca="1" si="158"/>
        <v/>
      </c>
      <c r="M802" s="60" t="str">
        <f t="shared" ca="1" si="159"/>
        <v/>
      </c>
      <c r="N802" s="1" t="str">
        <f t="shared" ca="1" si="156"/>
        <v/>
      </c>
      <c r="O802" s="1" t="str">
        <f t="shared" ca="1" si="157"/>
        <v/>
      </c>
    </row>
    <row r="803" spans="1:15" x14ac:dyDescent="0.4">
      <c r="A803" s="1">
        <f t="shared" si="160"/>
        <v>26</v>
      </c>
      <c r="B803" s="1">
        <f t="shared" si="161"/>
        <v>15</v>
      </c>
      <c r="E803" s="39" t="str" cm="1">
        <f t="array" aca="1" ref="E803" ca="1">IF(INDIRECT(VLOOKUP(B803,B$14:C$44,2,FALSE)&amp;(9*A803+6))="","",
INDIRECT(VLOOKUP(B803,B$14:C$44,2,FALSE)&amp;(9*A803+6)))</f>
        <v/>
      </c>
      <c r="F803" s="39" t="str">
        <f t="shared" ca="1" si="155"/>
        <v/>
      </c>
      <c r="G803" s="48" t="str" cm="1">
        <f t="array" aca="1" ref="G803" ca="1">IF(F803="","",
IF(INDIRECT(VLOOKUP(B803,B$14:C$44,2,FALSE)&amp;(9*A803+8))="","",
INDIRECT(VLOOKUP(B803,B$14:C$44,2,FALSE)&amp;(9*A803+8))))</f>
        <v/>
      </c>
      <c r="H803" s="48" t="str" cm="1">
        <f t="array" aca="1" ref="H803" ca="1">IF(F803="","",
IF(INDIRECT(VLOOKUP(B803,B$14:C$44,2,FALSE)&amp;(9*A803+9))="","",
INDIRECT(VLOOKUP(B803,B$14:C$44,2,FALSE)&amp;(9*A803+9))))</f>
        <v/>
      </c>
      <c r="I803" s="43" t="str" cm="1">
        <f t="array" aca="1" ref="I803" ca="1">IF(F803="","",
IF(INDIRECT(VLOOKUP(B803,B$14:C$44,2,FALSE)&amp;(9*A803+10))="","",
INDIRECT(VLOOKUP(B803,B$14:C$44,2,FALSE)&amp;(9*A803+10))))</f>
        <v/>
      </c>
      <c r="J803" s="43" t="str" cm="1">
        <f t="array" aca="1" ref="J803" ca="1">IF(F803="","",
IF(INDIRECT(VLOOKUP(B803,B$14:C$44,2,FALSE)&amp;(9*A803+11))="","",
INDIRECT(VLOOKUP(B803,B$14:C$44,2,FALSE)&amp;(9*A803+11))))</f>
        <v/>
      </c>
      <c r="K803" s="46" t="str" cm="1">
        <f t="array" aca="1" ref="K803" ca="1">IF(F803="","",
IF(AND(OR(F803="土",F803="日"),J803="●"),"指定",
IF(INDIRECT(VLOOKUP(B803,B$14:C$44,2,FALSE)&amp;(9*A803+12))="","",
INDIRECT(VLOOKUP(B803,B$14:C$44,2,FALSE)&amp;(9*A803+12)))))</f>
        <v/>
      </c>
      <c r="L803" s="42" t="str">
        <f t="shared" ca="1" si="158"/>
        <v/>
      </c>
      <c r="M803" s="60" t="str">
        <f t="shared" ca="1" si="159"/>
        <v/>
      </c>
      <c r="N803" s="1" t="str">
        <f t="shared" ca="1" si="156"/>
        <v/>
      </c>
      <c r="O803" s="1" t="str">
        <f t="shared" ca="1" si="157"/>
        <v/>
      </c>
    </row>
    <row r="804" spans="1:15" x14ac:dyDescent="0.4">
      <c r="A804" s="1">
        <f t="shared" si="160"/>
        <v>26</v>
      </c>
      <c r="B804" s="1">
        <f t="shared" si="161"/>
        <v>16</v>
      </c>
      <c r="E804" s="39" t="str" cm="1">
        <f t="array" aca="1" ref="E804" ca="1">IF(INDIRECT(VLOOKUP(B804,B$14:C$44,2,FALSE)&amp;(9*A804+6))="","",
INDIRECT(VLOOKUP(B804,B$14:C$44,2,FALSE)&amp;(9*A804+6)))</f>
        <v/>
      </c>
      <c r="F804" s="39" t="str">
        <f t="shared" ca="1" si="155"/>
        <v/>
      </c>
      <c r="G804" s="48" t="str" cm="1">
        <f t="array" aca="1" ref="G804" ca="1">IF(F804="","",
IF(INDIRECT(VLOOKUP(B804,B$14:C$44,2,FALSE)&amp;(9*A804+8))="","",
INDIRECT(VLOOKUP(B804,B$14:C$44,2,FALSE)&amp;(9*A804+8))))</f>
        <v/>
      </c>
      <c r="H804" s="48" t="str" cm="1">
        <f t="array" aca="1" ref="H804" ca="1">IF(F804="","",
IF(INDIRECT(VLOOKUP(B804,B$14:C$44,2,FALSE)&amp;(9*A804+9))="","",
INDIRECT(VLOOKUP(B804,B$14:C$44,2,FALSE)&amp;(9*A804+9))))</f>
        <v/>
      </c>
      <c r="I804" s="43" t="str" cm="1">
        <f t="array" aca="1" ref="I804" ca="1">IF(F804="","",
IF(INDIRECT(VLOOKUP(B804,B$14:C$44,2,FALSE)&amp;(9*A804+10))="","",
INDIRECT(VLOOKUP(B804,B$14:C$44,2,FALSE)&amp;(9*A804+10))))</f>
        <v/>
      </c>
      <c r="J804" s="43" t="str" cm="1">
        <f t="array" aca="1" ref="J804" ca="1">IF(F804="","",
IF(INDIRECT(VLOOKUP(B804,B$14:C$44,2,FALSE)&amp;(9*A804+11))="","",
INDIRECT(VLOOKUP(B804,B$14:C$44,2,FALSE)&amp;(9*A804+11))))</f>
        <v/>
      </c>
      <c r="K804" s="46" t="str" cm="1">
        <f t="array" aca="1" ref="K804" ca="1">IF(F804="","",
IF(AND(OR(F804="土",F804="日"),J804="●"),"指定",
IF(INDIRECT(VLOOKUP(B804,B$14:C$44,2,FALSE)&amp;(9*A804+12))="","",
INDIRECT(VLOOKUP(B804,B$14:C$44,2,FALSE)&amp;(9*A804+12)))))</f>
        <v/>
      </c>
      <c r="L804" s="42" t="str">
        <f t="shared" ca="1" si="158"/>
        <v/>
      </c>
      <c r="M804" s="60" t="str">
        <f t="shared" ca="1" si="159"/>
        <v/>
      </c>
      <c r="N804" s="1" t="str">
        <f t="shared" ca="1" si="156"/>
        <v/>
      </c>
      <c r="O804" s="1" t="str">
        <f t="shared" ca="1" si="157"/>
        <v/>
      </c>
    </row>
    <row r="805" spans="1:15" x14ac:dyDescent="0.4">
      <c r="A805" s="1">
        <f t="shared" si="160"/>
        <v>26</v>
      </c>
      <c r="B805" s="1">
        <f t="shared" si="161"/>
        <v>17</v>
      </c>
      <c r="E805" s="39" t="str" cm="1">
        <f t="array" aca="1" ref="E805" ca="1">IF(INDIRECT(VLOOKUP(B805,B$14:C$44,2,FALSE)&amp;(9*A805+6))="","",
INDIRECT(VLOOKUP(B805,B$14:C$44,2,FALSE)&amp;(9*A805+6)))</f>
        <v/>
      </c>
      <c r="F805" s="39" t="str">
        <f t="shared" ca="1" si="155"/>
        <v/>
      </c>
      <c r="G805" s="48" t="str" cm="1">
        <f t="array" aca="1" ref="G805" ca="1">IF(F805="","",
IF(INDIRECT(VLOOKUP(B805,B$14:C$44,2,FALSE)&amp;(9*A805+8))="","",
INDIRECT(VLOOKUP(B805,B$14:C$44,2,FALSE)&amp;(9*A805+8))))</f>
        <v/>
      </c>
      <c r="H805" s="48" t="str" cm="1">
        <f t="array" aca="1" ref="H805" ca="1">IF(F805="","",
IF(INDIRECT(VLOOKUP(B805,B$14:C$44,2,FALSE)&amp;(9*A805+9))="","",
INDIRECT(VLOOKUP(B805,B$14:C$44,2,FALSE)&amp;(9*A805+9))))</f>
        <v/>
      </c>
      <c r="I805" s="43" t="str" cm="1">
        <f t="array" aca="1" ref="I805" ca="1">IF(F805="","",
IF(INDIRECT(VLOOKUP(B805,B$14:C$44,2,FALSE)&amp;(9*A805+10))="","",
INDIRECT(VLOOKUP(B805,B$14:C$44,2,FALSE)&amp;(9*A805+10))))</f>
        <v/>
      </c>
      <c r="J805" s="43" t="str" cm="1">
        <f t="array" aca="1" ref="J805" ca="1">IF(F805="","",
IF(INDIRECT(VLOOKUP(B805,B$14:C$44,2,FALSE)&amp;(9*A805+11))="","",
INDIRECT(VLOOKUP(B805,B$14:C$44,2,FALSE)&amp;(9*A805+11))))</f>
        <v/>
      </c>
      <c r="K805" s="46" t="str" cm="1">
        <f t="array" aca="1" ref="K805" ca="1">IF(F805="","",
IF(AND(OR(F805="土",F805="日"),J805="●"),"指定",
IF(INDIRECT(VLOOKUP(B805,B$14:C$44,2,FALSE)&amp;(9*A805+12))="","",
INDIRECT(VLOOKUP(B805,B$14:C$44,2,FALSE)&amp;(9*A805+12)))))</f>
        <v/>
      </c>
      <c r="L805" s="42" t="str">
        <f t="shared" ca="1" si="158"/>
        <v/>
      </c>
      <c r="M805" s="60" t="str">
        <f t="shared" ca="1" si="159"/>
        <v/>
      </c>
      <c r="N805" s="1" t="str">
        <f t="shared" ca="1" si="156"/>
        <v/>
      </c>
      <c r="O805" s="1" t="str">
        <f t="shared" ca="1" si="157"/>
        <v/>
      </c>
    </row>
    <row r="806" spans="1:15" x14ac:dyDescent="0.4">
      <c r="A806" s="1">
        <f t="shared" si="160"/>
        <v>26</v>
      </c>
      <c r="B806" s="1">
        <f t="shared" si="161"/>
        <v>18</v>
      </c>
      <c r="E806" s="39" t="str" cm="1">
        <f t="array" aca="1" ref="E806" ca="1">IF(INDIRECT(VLOOKUP(B806,B$14:C$44,2,FALSE)&amp;(9*A806+6))="","",
INDIRECT(VLOOKUP(B806,B$14:C$44,2,FALSE)&amp;(9*A806+6)))</f>
        <v/>
      </c>
      <c r="F806" s="39" t="str">
        <f t="shared" ca="1" si="155"/>
        <v/>
      </c>
      <c r="G806" s="48" t="str" cm="1">
        <f t="array" aca="1" ref="G806" ca="1">IF(F806="","",
IF(INDIRECT(VLOOKUP(B806,B$14:C$44,2,FALSE)&amp;(9*A806+8))="","",
INDIRECT(VLOOKUP(B806,B$14:C$44,2,FALSE)&amp;(9*A806+8))))</f>
        <v/>
      </c>
      <c r="H806" s="48" t="str" cm="1">
        <f t="array" aca="1" ref="H806" ca="1">IF(F806="","",
IF(INDIRECT(VLOOKUP(B806,B$14:C$44,2,FALSE)&amp;(9*A806+9))="","",
INDIRECT(VLOOKUP(B806,B$14:C$44,2,FALSE)&amp;(9*A806+9))))</f>
        <v/>
      </c>
      <c r="I806" s="43" t="str" cm="1">
        <f t="array" aca="1" ref="I806" ca="1">IF(F806="","",
IF(INDIRECT(VLOOKUP(B806,B$14:C$44,2,FALSE)&amp;(9*A806+10))="","",
INDIRECT(VLOOKUP(B806,B$14:C$44,2,FALSE)&amp;(9*A806+10))))</f>
        <v/>
      </c>
      <c r="J806" s="43" t="str" cm="1">
        <f t="array" aca="1" ref="J806" ca="1">IF(F806="","",
IF(INDIRECT(VLOOKUP(B806,B$14:C$44,2,FALSE)&amp;(9*A806+11))="","",
INDIRECT(VLOOKUP(B806,B$14:C$44,2,FALSE)&amp;(9*A806+11))))</f>
        <v/>
      </c>
      <c r="K806" s="46" t="str" cm="1">
        <f t="array" aca="1" ref="K806" ca="1">IF(F806="","",
IF(AND(OR(F806="土",F806="日"),J806="●"),"指定",
IF(INDIRECT(VLOOKUP(B806,B$14:C$44,2,FALSE)&amp;(9*A806+12))="","",
INDIRECT(VLOOKUP(B806,B$14:C$44,2,FALSE)&amp;(9*A806+12)))))</f>
        <v/>
      </c>
      <c r="L806" s="42" t="str">
        <f t="shared" ca="1" si="158"/>
        <v/>
      </c>
      <c r="M806" s="60" t="str">
        <f t="shared" ca="1" si="159"/>
        <v/>
      </c>
      <c r="N806" s="1" t="str">
        <f t="shared" ca="1" si="156"/>
        <v/>
      </c>
      <c r="O806" s="1" t="str">
        <f t="shared" ca="1" si="157"/>
        <v/>
      </c>
    </row>
    <row r="807" spans="1:15" x14ac:dyDescent="0.4">
      <c r="A807" s="1">
        <f t="shared" si="160"/>
        <v>26</v>
      </c>
      <c r="B807" s="1">
        <f t="shared" si="161"/>
        <v>19</v>
      </c>
      <c r="E807" s="39" t="str" cm="1">
        <f t="array" aca="1" ref="E807" ca="1">IF(INDIRECT(VLOOKUP(B807,B$14:C$44,2,FALSE)&amp;(9*A807+6))="","",
INDIRECT(VLOOKUP(B807,B$14:C$44,2,FALSE)&amp;(9*A807+6)))</f>
        <v/>
      </c>
      <c r="F807" s="39" t="str">
        <f t="shared" ca="1" si="155"/>
        <v/>
      </c>
      <c r="G807" s="48" t="str" cm="1">
        <f t="array" aca="1" ref="G807" ca="1">IF(F807="","",
IF(INDIRECT(VLOOKUP(B807,B$14:C$44,2,FALSE)&amp;(9*A807+8))="","",
INDIRECT(VLOOKUP(B807,B$14:C$44,2,FALSE)&amp;(9*A807+8))))</f>
        <v/>
      </c>
      <c r="H807" s="48" t="str" cm="1">
        <f t="array" aca="1" ref="H807" ca="1">IF(F807="","",
IF(INDIRECT(VLOOKUP(B807,B$14:C$44,2,FALSE)&amp;(9*A807+9))="","",
INDIRECT(VLOOKUP(B807,B$14:C$44,2,FALSE)&amp;(9*A807+9))))</f>
        <v/>
      </c>
      <c r="I807" s="43" t="str" cm="1">
        <f t="array" aca="1" ref="I807" ca="1">IF(F807="","",
IF(INDIRECT(VLOOKUP(B807,B$14:C$44,2,FALSE)&amp;(9*A807+10))="","",
INDIRECT(VLOOKUP(B807,B$14:C$44,2,FALSE)&amp;(9*A807+10))))</f>
        <v/>
      </c>
      <c r="J807" s="43" t="str" cm="1">
        <f t="array" aca="1" ref="J807" ca="1">IF(F807="","",
IF(INDIRECT(VLOOKUP(B807,B$14:C$44,2,FALSE)&amp;(9*A807+11))="","",
INDIRECT(VLOOKUP(B807,B$14:C$44,2,FALSE)&amp;(9*A807+11))))</f>
        <v/>
      </c>
      <c r="K807" s="46" t="str" cm="1">
        <f t="array" aca="1" ref="K807" ca="1">IF(F807="","",
IF(AND(OR(F807="土",F807="日"),J807="●"),"指定",
IF(INDIRECT(VLOOKUP(B807,B$14:C$44,2,FALSE)&amp;(9*A807+12))="","",
INDIRECT(VLOOKUP(B807,B$14:C$44,2,FALSE)&amp;(9*A807+12)))))</f>
        <v/>
      </c>
      <c r="L807" s="42" t="str">
        <f t="shared" ca="1" si="158"/>
        <v/>
      </c>
      <c r="M807" s="60" t="str">
        <f t="shared" ca="1" si="159"/>
        <v/>
      </c>
      <c r="N807" s="1" t="str">
        <f t="shared" ca="1" si="156"/>
        <v/>
      </c>
      <c r="O807" s="1" t="str">
        <f t="shared" ca="1" si="157"/>
        <v/>
      </c>
    </row>
    <row r="808" spans="1:15" x14ac:dyDescent="0.4">
      <c r="A808" s="1">
        <f t="shared" si="160"/>
        <v>26</v>
      </c>
      <c r="B808" s="1">
        <f t="shared" si="161"/>
        <v>20</v>
      </c>
      <c r="E808" s="39" t="str" cm="1">
        <f t="array" aca="1" ref="E808" ca="1">IF(INDIRECT(VLOOKUP(B808,B$14:C$44,2,FALSE)&amp;(9*A808+6))="","",
INDIRECT(VLOOKUP(B808,B$14:C$44,2,FALSE)&amp;(9*A808+6)))</f>
        <v/>
      </c>
      <c r="F808" s="39" t="str">
        <f t="shared" ca="1" si="155"/>
        <v/>
      </c>
      <c r="G808" s="48" t="str" cm="1">
        <f t="array" aca="1" ref="G808" ca="1">IF(F808="","",
IF(INDIRECT(VLOOKUP(B808,B$14:C$44,2,FALSE)&amp;(9*A808+8))="","",
INDIRECT(VLOOKUP(B808,B$14:C$44,2,FALSE)&amp;(9*A808+8))))</f>
        <v/>
      </c>
      <c r="H808" s="48" t="str" cm="1">
        <f t="array" aca="1" ref="H808" ca="1">IF(F808="","",
IF(INDIRECT(VLOOKUP(B808,B$14:C$44,2,FALSE)&amp;(9*A808+9))="","",
INDIRECT(VLOOKUP(B808,B$14:C$44,2,FALSE)&amp;(9*A808+9))))</f>
        <v/>
      </c>
      <c r="I808" s="43" t="str" cm="1">
        <f t="array" aca="1" ref="I808" ca="1">IF(F808="","",
IF(INDIRECT(VLOOKUP(B808,B$14:C$44,2,FALSE)&amp;(9*A808+10))="","",
INDIRECT(VLOOKUP(B808,B$14:C$44,2,FALSE)&amp;(9*A808+10))))</f>
        <v/>
      </c>
      <c r="J808" s="43" t="str" cm="1">
        <f t="array" aca="1" ref="J808" ca="1">IF(F808="","",
IF(INDIRECT(VLOOKUP(B808,B$14:C$44,2,FALSE)&amp;(9*A808+11))="","",
INDIRECT(VLOOKUP(B808,B$14:C$44,2,FALSE)&amp;(9*A808+11))))</f>
        <v/>
      </c>
      <c r="K808" s="46" t="str" cm="1">
        <f t="array" aca="1" ref="K808" ca="1">IF(F808="","",
IF(AND(OR(F808="土",F808="日"),J808="●"),"指定",
IF(INDIRECT(VLOOKUP(B808,B$14:C$44,2,FALSE)&amp;(9*A808+12))="","",
INDIRECT(VLOOKUP(B808,B$14:C$44,2,FALSE)&amp;(9*A808+12)))))</f>
        <v/>
      </c>
      <c r="L808" s="42" t="str">
        <f t="shared" ca="1" si="158"/>
        <v/>
      </c>
      <c r="M808" s="60" t="str">
        <f t="shared" ca="1" si="159"/>
        <v/>
      </c>
      <c r="N808" s="1" t="str">
        <f t="shared" ca="1" si="156"/>
        <v/>
      </c>
      <c r="O808" s="1" t="str">
        <f t="shared" ca="1" si="157"/>
        <v/>
      </c>
    </row>
    <row r="809" spans="1:15" x14ac:dyDescent="0.4">
      <c r="A809" s="1">
        <f t="shared" si="160"/>
        <v>26</v>
      </c>
      <c r="B809" s="1">
        <f t="shared" si="161"/>
        <v>21</v>
      </c>
      <c r="E809" s="39" t="str" cm="1">
        <f t="array" aca="1" ref="E809" ca="1">IF(INDIRECT(VLOOKUP(B809,B$14:C$44,2,FALSE)&amp;(9*A809+6))="","",
INDIRECT(VLOOKUP(B809,B$14:C$44,2,FALSE)&amp;(9*A809+6)))</f>
        <v/>
      </c>
      <c r="F809" s="39" t="str">
        <f t="shared" ca="1" si="155"/>
        <v/>
      </c>
      <c r="G809" s="48" t="str" cm="1">
        <f t="array" aca="1" ref="G809" ca="1">IF(F809="","",
IF(INDIRECT(VLOOKUP(B809,B$14:C$44,2,FALSE)&amp;(9*A809+8))="","",
INDIRECT(VLOOKUP(B809,B$14:C$44,2,FALSE)&amp;(9*A809+8))))</f>
        <v/>
      </c>
      <c r="H809" s="48" t="str" cm="1">
        <f t="array" aca="1" ref="H809" ca="1">IF(F809="","",
IF(INDIRECT(VLOOKUP(B809,B$14:C$44,2,FALSE)&amp;(9*A809+9))="","",
INDIRECT(VLOOKUP(B809,B$14:C$44,2,FALSE)&amp;(9*A809+9))))</f>
        <v/>
      </c>
      <c r="I809" s="43" t="str" cm="1">
        <f t="array" aca="1" ref="I809" ca="1">IF(F809="","",
IF(INDIRECT(VLOOKUP(B809,B$14:C$44,2,FALSE)&amp;(9*A809+10))="","",
INDIRECT(VLOOKUP(B809,B$14:C$44,2,FALSE)&amp;(9*A809+10))))</f>
        <v/>
      </c>
      <c r="J809" s="43" t="str" cm="1">
        <f t="array" aca="1" ref="J809" ca="1">IF(F809="","",
IF(INDIRECT(VLOOKUP(B809,B$14:C$44,2,FALSE)&amp;(9*A809+11))="","",
INDIRECT(VLOOKUP(B809,B$14:C$44,2,FALSE)&amp;(9*A809+11))))</f>
        <v/>
      </c>
      <c r="K809" s="46" t="str" cm="1">
        <f t="array" aca="1" ref="K809" ca="1">IF(F809="","",
IF(AND(OR(F809="土",F809="日"),J809="●"),"指定",
IF(INDIRECT(VLOOKUP(B809,B$14:C$44,2,FALSE)&amp;(9*A809+12))="","",
INDIRECT(VLOOKUP(B809,B$14:C$44,2,FALSE)&amp;(9*A809+12)))))</f>
        <v/>
      </c>
      <c r="L809" s="42" t="str">
        <f t="shared" ca="1" si="158"/>
        <v/>
      </c>
      <c r="M809" s="60" t="str">
        <f t="shared" ca="1" si="159"/>
        <v/>
      </c>
      <c r="N809" s="1" t="str">
        <f t="shared" ca="1" si="156"/>
        <v/>
      </c>
      <c r="O809" s="1" t="str">
        <f t="shared" ca="1" si="157"/>
        <v/>
      </c>
    </row>
    <row r="810" spans="1:15" x14ac:dyDescent="0.4">
      <c r="A810" s="1">
        <f t="shared" si="160"/>
        <v>26</v>
      </c>
      <c r="B810" s="1">
        <f t="shared" si="161"/>
        <v>22</v>
      </c>
      <c r="E810" s="39" t="str" cm="1">
        <f t="array" aca="1" ref="E810" ca="1">IF(INDIRECT(VLOOKUP(B810,B$14:C$44,2,FALSE)&amp;(9*A810+6))="","",
INDIRECT(VLOOKUP(B810,B$14:C$44,2,FALSE)&amp;(9*A810+6)))</f>
        <v/>
      </c>
      <c r="F810" s="39" t="str">
        <f t="shared" ca="1" si="155"/>
        <v/>
      </c>
      <c r="G810" s="48" t="str" cm="1">
        <f t="array" aca="1" ref="G810" ca="1">IF(F810="","",
IF(INDIRECT(VLOOKUP(B810,B$14:C$44,2,FALSE)&amp;(9*A810+8))="","",
INDIRECT(VLOOKUP(B810,B$14:C$44,2,FALSE)&amp;(9*A810+8))))</f>
        <v/>
      </c>
      <c r="H810" s="48" t="str" cm="1">
        <f t="array" aca="1" ref="H810" ca="1">IF(F810="","",
IF(INDIRECT(VLOOKUP(B810,B$14:C$44,2,FALSE)&amp;(9*A810+9))="","",
INDIRECT(VLOOKUP(B810,B$14:C$44,2,FALSE)&amp;(9*A810+9))))</f>
        <v/>
      </c>
      <c r="I810" s="43" t="str" cm="1">
        <f t="array" aca="1" ref="I810" ca="1">IF(F810="","",
IF(INDIRECT(VLOOKUP(B810,B$14:C$44,2,FALSE)&amp;(9*A810+10))="","",
INDIRECT(VLOOKUP(B810,B$14:C$44,2,FALSE)&amp;(9*A810+10))))</f>
        <v/>
      </c>
      <c r="J810" s="43" t="str" cm="1">
        <f t="array" aca="1" ref="J810" ca="1">IF(F810="","",
IF(INDIRECT(VLOOKUP(B810,B$14:C$44,2,FALSE)&amp;(9*A810+11))="","",
INDIRECT(VLOOKUP(B810,B$14:C$44,2,FALSE)&amp;(9*A810+11))))</f>
        <v/>
      </c>
      <c r="K810" s="46" t="str" cm="1">
        <f t="array" aca="1" ref="K810" ca="1">IF(F810="","",
IF(AND(OR(F810="土",F810="日"),J810="●"),"指定",
IF(INDIRECT(VLOOKUP(B810,B$14:C$44,2,FALSE)&amp;(9*A810+12))="","",
INDIRECT(VLOOKUP(B810,B$14:C$44,2,FALSE)&amp;(9*A810+12)))))</f>
        <v/>
      </c>
      <c r="L810" s="42" t="str">
        <f t="shared" ca="1" si="158"/>
        <v/>
      </c>
      <c r="M810" s="60" t="str">
        <f t="shared" ca="1" si="159"/>
        <v/>
      </c>
      <c r="N810" s="1" t="str">
        <f t="shared" ca="1" si="156"/>
        <v/>
      </c>
      <c r="O810" s="1" t="str">
        <f t="shared" ca="1" si="157"/>
        <v/>
      </c>
    </row>
    <row r="811" spans="1:15" x14ac:dyDescent="0.4">
      <c r="A811" s="1">
        <f t="shared" si="160"/>
        <v>26</v>
      </c>
      <c r="B811" s="1">
        <f t="shared" si="161"/>
        <v>23</v>
      </c>
      <c r="E811" s="39" t="str" cm="1">
        <f t="array" aca="1" ref="E811" ca="1">IF(INDIRECT(VLOOKUP(B811,B$14:C$44,2,FALSE)&amp;(9*A811+6))="","",
INDIRECT(VLOOKUP(B811,B$14:C$44,2,FALSE)&amp;(9*A811+6)))</f>
        <v/>
      </c>
      <c r="F811" s="39" t="str">
        <f t="shared" ca="1" si="155"/>
        <v/>
      </c>
      <c r="G811" s="48" t="str" cm="1">
        <f t="array" aca="1" ref="G811" ca="1">IF(F811="","",
IF(INDIRECT(VLOOKUP(B811,B$14:C$44,2,FALSE)&amp;(9*A811+8))="","",
INDIRECT(VLOOKUP(B811,B$14:C$44,2,FALSE)&amp;(9*A811+8))))</f>
        <v/>
      </c>
      <c r="H811" s="48" t="str" cm="1">
        <f t="array" aca="1" ref="H811" ca="1">IF(F811="","",
IF(INDIRECT(VLOOKUP(B811,B$14:C$44,2,FALSE)&amp;(9*A811+9))="","",
INDIRECT(VLOOKUP(B811,B$14:C$44,2,FALSE)&amp;(9*A811+9))))</f>
        <v/>
      </c>
      <c r="I811" s="43" t="str" cm="1">
        <f t="array" aca="1" ref="I811" ca="1">IF(F811="","",
IF(INDIRECT(VLOOKUP(B811,B$14:C$44,2,FALSE)&amp;(9*A811+10))="","",
INDIRECT(VLOOKUP(B811,B$14:C$44,2,FALSE)&amp;(9*A811+10))))</f>
        <v/>
      </c>
      <c r="J811" s="43" t="str" cm="1">
        <f t="array" aca="1" ref="J811" ca="1">IF(F811="","",
IF(INDIRECT(VLOOKUP(B811,B$14:C$44,2,FALSE)&amp;(9*A811+11))="","",
INDIRECT(VLOOKUP(B811,B$14:C$44,2,FALSE)&amp;(9*A811+11))))</f>
        <v/>
      </c>
      <c r="K811" s="46" t="str" cm="1">
        <f t="array" aca="1" ref="K811" ca="1">IF(F811="","",
IF(AND(OR(F811="土",F811="日"),J811="●"),"指定",
IF(INDIRECT(VLOOKUP(B811,B$14:C$44,2,FALSE)&amp;(9*A811+12))="","",
INDIRECT(VLOOKUP(B811,B$14:C$44,2,FALSE)&amp;(9*A811+12)))))</f>
        <v/>
      </c>
      <c r="L811" s="42" t="str">
        <f t="shared" ca="1" si="158"/>
        <v/>
      </c>
      <c r="M811" s="60" t="str">
        <f t="shared" ca="1" si="159"/>
        <v/>
      </c>
      <c r="N811" s="1" t="str">
        <f t="shared" ca="1" si="156"/>
        <v/>
      </c>
      <c r="O811" s="1" t="str">
        <f t="shared" ca="1" si="157"/>
        <v/>
      </c>
    </row>
    <row r="812" spans="1:15" x14ac:dyDescent="0.4">
      <c r="A812" s="1">
        <f t="shared" si="160"/>
        <v>26</v>
      </c>
      <c r="B812" s="1">
        <f t="shared" si="161"/>
        <v>24</v>
      </c>
      <c r="E812" s="39" t="str" cm="1">
        <f t="array" aca="1" ref="E812" ca="1">IF(INDIRECT(VLOOKUP(B812,B$14:C$44,2,FALSE)&amp;(9*A812+6))="","",
INDIRECT(VLOOKUP(B812,B$14:C$44,2,FALSE)&amp;(9*A812+6)))</f>
        <v/>
      </c>
      <c r="F812" s="39" t="str">
        <f t="shared" ca="1" si="155"/>
        <v/>
      </c>
      <c r="G812" s="48" t="str" cm="1">
        <f t="array" aca="1" ref="G812" ca="1">IF(F812="","",
IF(INDIRECT(VLOOKUP(B812,B$14:C$44,2,FALSE)&amp;(9*A812+8))="","",
INDIRECT(VLOOKUP(B812,B$14:C$44,2,FALSE)&amp;(9*A812+8))))</f>
        <v/>
      </c>
      <c r="H812" s="48" t="str" cm="1">
        <f t="array" aca="1" ref="H812" ca="1">IF(F812="","",
IF(INDIRECT(VLOOKUP(B812,B$14:C$44,2,FALSE)&amp;(9*A812+9))="","",
INDIRECT(VLOOKUP(B812,B$14:C$44,2,FALSE)&amp;(9*A812+9))))</f>
        <v/>
      </c>
      <c r="I812" s="43" t="str" cm="1">
        <f t="array" aca="1" ref="I812" ca="1">IF(F812="","",
IF(INDIRECT(VLOOKUP(B812,B$14:C$44,2,FALSE)&amp;(9*A812+10))="","",
INDIRECT(VLOOKUP(B812,B$14:C$44,2,FALSE)&amp;(9*A812+10))))</f>
        <v/>
      </c>
      <c r="J812" s="43" t="str" cm="1">
        <f t="array" aca="1" ref="J812" ca="1">IF(F812="","",
IF(INDIRECT(VLOOKUP(B812,B$14:C$44,2,FALSE)&amp;(9*A812+11))="","",
INDIRECT(VLOOKUP(B812,B$14:C$44,2,FALSE)&amp;(9*A812+11))))</f>
        <v/>
      </c>
      <c r="K812" s="46" t="str" cm="1">
        <f t="array" aca="1" ref="K812" ca="1">IF(F812="","",
IF(AND(OR(F812="土",F812="日"),J812="●"),"指定",
IF(INDIRECT(VLOOKUP(B812,B$14:C$44,2,FALSE)&amp;(9*A812+12))="","",
INDIRECT(VLOOKUP(B812,B$14:C$44,2,FALSE)&amp;(9*A812+12)))))</f>
        <v/>
      </c>
      <c r="L812" s="42" t="str">
        <f t="shared" ca="1" si="158"/>
        <v/>
      </c>
      <c r="M812" s="60" t="str">
        <f t="shared" ca="1" si="159"/>
        <v/>
      </c>
      <c r="N812" s="1" t="str">
        <f t="shared" ca="1" si="156"/>
        <v/>
      </c>
      <c r="O812" s="1" t="str">
        <f t="shared" ca="1" si="157"/>
        <v/>
      </c>
    </row>
    <row r="813" spans="1:15" x14ac:dyDescent="0.4">
      <c r="A813" s="1">
        <f t="shared" si="160"/>
        <v>26</v>
      </c>
      <c r="B813" s="1">
        <f t="shared" si="161"/>
        <v>25</v>
      </c>
      <c r="E813" s="39" t="str" cm="1">
        <f t="array" aca="1" ref="E813" ca="1">IF(INDIRECT(VLOOKUP(B813,B$14:C$44,2,FALSE)&amp;(9*A813+6))="","",
INDIRECT(VLOOKUP(B813,B$14:C$44,2,FALSE)&amp;(9*A813+6)))</f>
        <v/>
      </c>
      <c r="F813" s="39" t="str">
        <f t="shared" ca="1" si="155"/>
        <v/>
      </c>
      <c r="G813" s="48" t="str" cm="1">
        <f t="array" aca="1" ref="G813" ca="1">IF(F813="","",
IF(INDIRECT(VLOOKUP(B813,B$14:C$44,2,FALSE)&amp;(9*A813+8))="","",
INDIRECT(VLOOKUP(B813,B$14:C$44,2,FALSE)&amp;(9*A813+8))))</f>
        <v/>
      </c>
      <c r="H813" s="48" t="str" cm="1">
        <f t="array" aca="1" ref="H813" ca="1">IF(F813="","",
IF(INDIRECT(VLOOKUP(B813,B$14:C$44,2,FALSE)&amp;(9*A813+9))="","",
INDIRECT(VLOOKUP(B813,B$14:C$44,2,FALSE)&amp;(9*A813+9))))</f>
        <v/>
      </c>
      <c r="I813" s="43" t="str" cm="1">
        <f t="array" aca="1" ref="I813" ca="1">IF(F813="","",
IF(INDIRECT(VLOOKUP(B813,B$14:C$44,2,FALSE)&amp;(9*A813+10))="","",
INDIRECT(VLOOKUP(B813,B$14:C$44,2,FALSE)&amp;(9*A813+10))))</f>
        <v/>
      </c>
      <c r="J813" s="43" t="str" cm="1">
        <f t="array" aca="1" ref="J813" ca="1">IF(F813="","",
IF(INDIRECT(VLOOKUP(B813,B$14:C$44,2,FALSE)&amp;(9*A813+11))="","",
INDIRECT(VLOOKUP(B813,B$14:C$44,2,FALSE)&amp;(9*A813+11))))</f>
        <v/>
      </c>
      <c r="K813" s="46" t="str" cm="1">
        <f t="array" aca="1" ref="K813" ca="1">IF(F813="","",
IF(AND(OR(F813="土",F813="日"),J813="●"),"指定",
IF(INDIRECT(VLOOKUP(B813,B$14:C$44,2,FALSE)&amp;(9*A813+12))="","",
INDIRECT(VLOOKUP(B813,B$14:C$44,2,FALSE)&amp;(9*A813+12)))))</f>
        <v/>
      </c>
      <c r="L813" s="42" t="str">
        <f t="shared" ca="1" si="158"/>
        <v/>
      </c>
      <c r="M813" s="60" t="str">
        <f t="shared" ca="1" si="159"/>
        <v/>
      </c>
      <c r="N813" s="1" t="str">
        <f t="shared" ca="1" si="156"/>
        <v/>
      </c>
      <c r="O813" s="1" t="str">
        <f t="shared" ca="1" si="157"/>
        <v/>
      </c>
    </row>
    <row r="814" spans="1:15" x14ac:dyDescent="0.4">
      <c r="A814" s="1">
        <f t="shared" si="160"/>
        <v>26</v>
      </c>
      <c r="B814" s="1">
        <f t="shared" si="161"/>
        <v>26</v>
      </c>
      <c r="E814" s="39" t="str" cm="1">
        <f t="array" aca="1" ref="E814" ca="1">IF(INDIRECT(VLOOKUP(B814,B$14:C$44,2,FALSE)&amp;(9*A814+6))="","",
INDIRECT(VLOOKUP(B814,B$14:C$44,2,FALSE)&amp;(9*A814+6)))</f>
        <v/>
      </c>
      <c r="F814" s="39" t="str">
        <f t="shared" ca="1" si="155"/>
        <v/>
      </c>
      <c r="G814" s="48" t="str" cm="1">
        <f t="array" aca="1" ref="G814" ca="1">IF(F814="","",
IF(INDIRECT(VLOOKUP(B814,B$14:C$44,2,FALSE)&amp;(9*A814+8))="","",
INDIRECT(VLOOKUP(B814,B$14:C$44,2,FALSE)&amp;(9*A814+8))))</f>
        <v/>
      </c>
      <c r="H814" s="48" t="str" cm="1">
        <f t="array" aca="1" ref="H814" ca="1">IF(F814="","",
IF(INDIRECT(VLOOKUP(B814,B$14:C$44,2,FALSE)&amp;(9*A814+9))="","",
INDIRECT(VLOOKUP(B814,B$14:C$44,2,FALSE)&amp;(9*A814+9))))</f>
        <v/>
      </c>
      <c r="I814" s="43" t="str" cm="1">
        <f t="array" aca="1" ref="I814" ca="1">IF(F814="","",
IF(INDIRECT(VLOOKUP(B814,B$14:C$44,2,FALSE)&amp;(9*A814+10))="","",
INDIRECT(VLOOKUP(B814,B$14:C$44,2,FALSE)&amp;(9*A814+10))))</f>
        <v/>
      </c>
      <c r="J814" s="43" t="str" cm="1">
        <f t="array" aca="1" ref="J814" ca="1">IF(F814="","",
IF(INDIRECT(VLOOKUP(B814,B$14:C$44,2,FALSE)&amp;(9*A814+11))="","",
INDIRECT(VLOOKUP(B814,B$14:C$44,2,FALSE)&amp;(9*A814+11))))</f>
        <v/>
      </c>
      <c r="K814" s="46" t="str" cm="1">
        <f t="array" aca="1" ref="K814" ca="1">IF(F814="","",
IF(AND(OR(F814="土",F814="日"),J814="●"),"指定",
IF(INDIRECT(VLOOKUP(B814,B$14:C$44,2,FALSE)&amp;(9*A814+12))="","",
INDIRECT(VLOOKUP(B814,B$14:C$44,2,FALSE)&amp;(9*A814+12)))))</f>
        <v/>
      </c>
      <c r="L814" s="42" t="str">
        <f t="shared" ca="1" si="158"/>
        <v/>
      </c>
      <c r="M814" s="60" t="str">
        <f t="shared" ca="1" si="159"/>
        <v/>
      </c>
      <c r="N814" s="1" t="str">
        <f t="shared" ca="1" si="156"/>
        <v/>
      </c>
      <c r="O814" s="1" t="str">
        <f t="shared" ca="1" si="157"/>
        <v/>
      </c>
    </row>
    <row r="815" spans="1:15" x14ac:dyDescent="0.4">
      <c r="A815" s="1">
        <f t="shared" si="160"/>
        <v>26</v>
      </c>
      <c r="B815" s="1">
        <f t="shared" si="161"/>
        <v>27</v>
      </c>
      <c r="E815" s="39" t="str" cm="1">
        <f t="array" aca="1" ref="E815" ca="1">IF(INDIRECT(VLOOKUP(B815,B$14:C$44,2,FALSE)&amp;(9*A815+6))="","",
INDIRECT(VLOOKUP(B815,B$14:C$44,2,FALSE)&amp;(9*A815+6)))</f>
        <v/>
      </c>
      <c r="F815" s="39" t="str">
        <f t="shared" ca="1" si="155"/>
        <v/>
      </c>
      <c r="G815" s="48" t="str" cm="1">
        <f t="array" aca="1" ref="G815" ca="1">IF(F815="","",
IF(INDIRECT(VLOOKUP(B815,B$14:C$44,2,FALSE)&amp;(9*A815+8))="","",
INDIRECT(VLOOKUP(B815,B$14:C$44,2,FALSE)&amp;(9*A815+8))))</f>
        <v/>
      </c>
      <c r="H815" s="48" t="str" cm="1">
        <f t="array" aca="1" ref="H815" ca="1">IF(F815="","",
IF(INDIRECT(VLOOKUP(B815,B$14:C$44,2,FALSE)&amp;(9*A815+9))="","",
INDIRECT(VLOOKUP(B815,B$14:C$44,2,FALSE)&amp;(9*A815+9))))</f>
        <v/>
      </c>
      <c r="I815" s="43" t="str" cm="1">
        <f t="array" aca="1" ref="I815" ca="1">IF(F815="","",
IF(INDIRECT(VLOOKUP(B815,B$14:C$44,2,FALSE)&amp;(9*A815+10))="","",
INDIRECT(VLOOKUP(B815,B$14:C$44,2,FALSE)&amp;(9*A815+10))))</f>
        <v/>
      </c>
      <c r="J815" s="43" t="str" cm="1">
        <f t="array" aca="1" ref="J815" ca="1">IF(F815="","",
IF(INDIRECT(VLOOKUP(B815,B$14:C$44,2,FALSE)&amp;(9*A815+11))="","",
INDIRECT(VLOOKUP(B815,B$14:C$44,2,FALSE)&amp;(9*A815+11))))</f>
        <v/>
      </c>
      <c r="K815" s="46" t="str" cm="1">
        <f t="array" aca="1" ref="K815" ca="1">IF(F815="","",
IF(AND(OR(F815="土",F815="日"),J815="●"),"指定",
IF(INDIRECT(VLOOKUP(B815,B$14:C$44,2,FALSE)&amp;(9*A815+12))="","",
INDIRECT(VLOOKUP(B815,B$14:C$44,2,FALSE)&amp;(9*A815+12)))))</f>
        <v/>
      </c>
      <c r="L815" s="42" t="str">
        <f t="shared" ca="1" si="158"/>
        <v/>
      </c>
      <c r="M815" s="60" t="str">
        <f t="shared" ca="1" si="159"/>
        <v/>
      </c>
      <c r="N815" s="1" t="str">
        <f t="shared" ca="1" si="156"/>
        <v/>
      </c>
      <c r="O815" s="1" t="str">
        <f t="shared" ca="1" si="157"/>
        <v/>
      </c>
    </row>
    <row r="816" spans="1:15" x14ac:dyDescent="0.4">
      <c r="A816" s="1">
        <f t="shared" si="160"/>
        <v>26</v>
      </c>
      <c r="B816" s="1">
        <f t="shared" si="161"/>
        <v>28</v>
      </c>
      <c r="E816" s="39" t="str" cm="1">
        <f t="array" aca="1" ref="E816" ca="1">IF(INDIRECT(VLOOKUP(B816,B$14:C$44,2,FALSE)&amp;(9*A816+6))="","",
INDIRECT(VLOOKUP(B816,B$14:C$44,2,FALSE)&amp;(9*A816+6)))</f>
        <v/>
      </c>
      <c r="F816" s="39" t="str">
        <f t="shared" ca="1" si="155"/>
        <v/>
      </c>
      <c r="G816" s="48" t="str" cm="1">
        <f t="array" aca="1" ref="G816" ca="1">IF(F816="","",
IF(INDIRECT(VLOOKUP(B816,B$14:C$44,2,FALSE)&amp;(9*A816+8))="","",
INDIRECT(VLOOKUP(B816,B$14:C$44,2,FALSE)&amp;(9*A816+8))))</f>
        <v/>
      </c>
      <c r="H816" s="48" t="str" cm="1">
        <f t="array" aca="1" ref="H816" ca="1">IF(F816="","",
IF(INDIRECT(VLOOKUP(B816,B$14:C$44,2,FALSE)&amp;(9*A816+9))="","",
INDIRECT(VLOOKUP(B816,B$14:C$44,2,FALSE)&amp;(9*A816+9))))</f>
        <v/>
      </c>
      <c r="I816" s="43" t="str" cm="1">
        <f t="array" aca="1" ref="I816" ca="1">IF(F816="","",
IF(INDIRECT(VLOOKUP(B816,B$14:C$44,2,FALSE)&amp;(9*A816+10))="","",
INDIRECT(VLOOKUP(B816,B$14:C$44,2,FALSE)&amp;(9*A816+10))))</f>
        <v/>
      </c>
      <c r="J816" s="43" t="str" cm="1">
        <f t="array" aca="1" ref="J816" ca="1">IF(F816="","",
IF(INDIRECT(VLOOKUP(B816,B$14:C$44,2,FALSE)&amp;(9*A816+11))="","",
INDIRECT(VLOOKUP(B816,B$14:C$44,2,FALSE)&amp;(9*A816+11))))</f>
        <v/>
      </c>
      <c r="K816" s="46" t="str" cm="1">
        <f t="array" aca="1" ref="K816" ca="1">IF(F816="","",
IF(AND(OR(F816="土",F816="日"),J816="●"),"指定",
IF(INDIRECT(VLOOKUP(B816,B$14:C$44,2,FALSE)&amp;(9*A816+12))="","",
INDIRECT(VLOOKUP(B816,B$14:C$44,2,FALSE)&amp;(9*A816+12)))))</f>
        <v/>
      </c>
      <c r="L816" s="42" t="str">
        <f t="shared" ca="1" si="158"/>
        <v/>
      </c>
      <c r="M816" s="60" t="str">
        <f t="shared" ca="1" si="159"/>
        <v/>
      </c>
      <c r="N816" s="1" t="str">
        <f t="shared" ca="1" si="156"/>
        <v/>
      </c>
      <c r="O816" s="1" t="str">
        <f t="shared" ca="1" si="157"/>
        <v/>
      </c>
    </row>
    <row r="817" spans="1:15" x14ac:dyDescent="0.4">
      <c r="A817" s="1">
        <f t="shared" si="160"/>
        <v>26</v>
      </c>
      <c r="B817" s="1">
        <f t="shared" si="161"/>
        <v>29</v>
      </c>
      <c r="E817" s="39" t="str" cm="1">
        <f t="array" aca="1" ref="E817" ca="1">IF(INDIRECT(VLOOKUP(B817,B$14:C$44,2,FALSE)&amp;(9*A817+6))="","",
INDIRECT(VLOOKUP(B817,B$14:C$44,2,FALSE)&amp;(9*A817+6)))</f>
        <v/>
      </c>
      <c r="F817" s="39" t="str">
        <f t="shared" ca="1" si="155"/>
        <v/>
      </c>
      <c r="G817" s="48" t="str" cm="1">
        <f t="array" aca="1" ref="G817" ca="1">IF(F817="","",
IF(INDIRECT(VLOOKUP(B817,B$14:C$44,2,FALSE)&amp;(9*A817+8))="","",
INDIRECT(VLOOKUP(B817,B$14:C$44,2,FALSE)&amp;(9*A817+8))))</f>
        <v/>
      </c>
      <c r="H817" s="48" t="str" cm="1">
        <f t="array" aca="1" ref="H817" ca="1">IF(F817="","",
IF(INDIRECT(VLOOKUP(B817,B$14:C$44,2,FALSE)&amp;(9*A817+9))="","",
INDIRECT(VLOOKUP(B817,B$14:C$44,2,FALSE)&amp;(9*A817+9))))</f>
        <v/>
      </c>
      <c r="I817" s="43" t="str" cm="1">
        <f t="array" aca="1" ref="I817" ca="1">IF(F817="","",
IF(INDIRECT(VLOOKUP(B817,B$14:C$44,2,FALSE)&amp;(9*A817+10))="","",
INDIRECT(VLOOKUP(B817,B$14:C$44,2,FALSE)&amp;(9*A817+10))))</f>
        <v/>
      </c>
      <c r="J817" s="43" t="str" cm="1">
        <f t="array" aca="1" ref="J817" ca="1">IF(F817="","",
IF(INDIRECT(VLOOKUP(B817,B$14:C$44,2,FALSE)&amp;(9*A817+11))="","",
INDIRECT(VLOOKUP(B817,B$14:C$44,2,FALSE)&amp;(9*A817+11))))</f>
        <v/>
      </c>
      <c r="K817" s="46" t="str" cm="1">
        <f t="array" aca="1" ref="K817" ca="1">IF(F817="","",
IF(AND(OR(F817="土",F817="日"),J817="●"),"指定",
IF(INDIRECT(VLOOKUP(B817,B$14:C$44,2,FALSE)&amp;(9*A817+12))="","",
INDIRECT(VLOOKUP(B817,B$14:C$44,2,FALSE)&amp;(9*A817+12)))))</f>
        <v/>
      </c>
      <c r="L817" s="42" t="str">
        <f t="shared" ca="1" si="158"/>
        <v/>
      </c>
      <c r="M817" s="60" t="str">
        <f t="shared" ca="1" si="159"/>
        <v/>
      </c>
      <c r="N817" s="1" t="str">
        <f t="shared" ca="1" si="156"/>
        <v/>
      </c>
      <c r="O817" s="1" t="str">
        <f t="shared" ca="1" si="157"/>
        <v/>
      </c>
    </row>
    <row r="818" spans="1:15" x14ac:dyDescent="0.4">
      <c r="A818" s="1">
        <f t="shared" si="160"/>
        <v>26</v>
      </c>
      <c r="B818" s="1">
        <f t="shared" si="161"/>
        <v>30</v>
      </c>
      <c r="E818" s="39" t="str" cm="1">
        <f t="array" aca="1" ref="E818" ca="1">IF(INDIRECT(VLOOKUP(B818,B$14:C$44,2,FALSE)&amp;(9*A818+6))="","",
INDIRECT(VLOOKUP(B818,B$14:C$44,2,FALSE)&amp;(9*A818+6)))</f>
        <v/>
      </c>
      <c r="F818" s="39" t="str">
        <f t="shared" ca="1" si="155"/>
        <v/>
      </c>
      <c r="G818" s="48" t="str" cm="1">
        <f t="array" aca="1" ref="G818" ca="1">IF(F818="","",
IF(INDIRECT(VLOOKUP(B818,B$14:C$44,2,FALSE)&amp;(9*A818+8))="","",
INDIRECT(VLOOKUP(B818,B$14:C$44,2,FALSE)&amp;(9*A818+8))))</f>
        <v/>
      </c>
      <c r="H818" s="48" t="str" cm="1">
        <f t="array" aca="1" ref="H818" ca="1">IF(F818="","",
IF(INDIRECT(VLOOKUP(B818,B$14:C$44,2,FALSE)&amp;(9*A818+9))="","",
INDIRECT(VLOOKUP(B818,B$14:C$44,2,FALSE)&amp;(9*A818+9))))</f>
        <v/>
      </c>
      <c r="I818" s="43" t="str" cm="1">
        <f t="array" aca="1" ref="I818" ca="1">IF(F818="","",
IF(INDIRECT(VLOOKUP(B818,B$14:C$44,2,FALSE)&amp;(9*A818+10))="","",
INDIRECT(VLOOKUP(B818,B$14:C$44,2,FALSE)&amp;(9*A818+10))))</f>
        <v/>
      </c>
      <c r="J818" s="43" t="str" cm="1">
        <f t="array" aca="1" ref="J818" ca="1">IF(F818="","",
IF(INDIRECT(VLOOKUP(B818,B$14:C$44,2,FALSE)&amp;(9*A818+11))="","",
INDIRECT(VLOOKUP(B818,B$14:C$44,2,FALSE)&amp;(9*A818+11))))</f>
        <v/>
      </c>
      <c r="K818" s="46" t="str" cm="1">
        <f t="array" aca="1" ref="K818" ca="1">IF(F818="","",
IF(AND(OR(F818="土",F818="日"),J818="●"),"指定",
IF(INDIRECT(VLOOKUP(B818,B$14:C$44,2,FALSE)&amp;(9*A818+12))="","",
INDIRECT(VLOOKUP(B818,B$14:C$44,2,FALSE)&amp;(9*A818+12)))))</f>
        <v/>
      </c>
      <c r="L818" s="42" t="str">
        <f t="shared" ca="1" si="158"/>
        <v/>
      </c>
      <c r="M818" s="60" t="str">
        <f t="shared" ca="1" si="159"/>
        <v/>
      </c>
      <c r="N818" s="1" t="str">
        <f t="shared" ca="1" si="156"/>
        <v/>
      </c>
      <c r="O818" s="1" t="str">
        <f t="shared" ca="1" si="157"/>
        <v/>
      </c>
    </row>
    <row r="819" spans="1:15" x14ac:dyDescent="0.4">
      <c r="A819" s="1">
        <f t="shared" si="160"/>
        <v>26</v>
      </c>
      <c r="B819" s="1">
        <f t="shared" si="161"/>
        <v>31</v>
      </c>
      <c r="E819" s="39" t="str" cm="1">
        <f t="array" aca="1" ref="E819" ca="1">IF(INDIRECT(VLOOKUP(B819,B$14:C$44,2,FALSE)&amp;(9*A819+6))="","",
INDIRECT(VLOOKUP(B819,B$14:C$44,2,FALSE)&amp;(9*A819+6)))</f>
        <v/>
      </c>
      <c r="F819" s="39" t="str">
        <f t="shared" ca="1" si="155"/>
        <v/>
      </c>
      <c r="G819" s="48" t="str" cm="1">
        <f t="array" aca="1" ref="G819" ca="1">IF(F819="","",
IF(INDIRECT(VLOOKUP(B819,B$14:C$44,2,FALSE)&amp;(9*A819+8))="","",
INDIRECT(VLOOKUP(B819,B$14:C$44,2,FALSE)&amp;(9*A819+8))))</f>
        <v/>
      </c>
      <c r="H819" s="48" t="str" cm="1">
        <f t="array" aca="1" ref="H819" ca="1">IF(F819="","",
IF(INDIRECT(VLOOKUP(B819,B$14:C$44,2,FALSE)&amp;(9*A819+9))="","",
INDIRECT(VLOOKUP(B819,B$14:C$44,2,FALSE)&amp;(9*A819+9))))</f>
        <v/>
      </c>
      <c r="I819" s="43" t="str" cm="1">
        <f t="array" aca="1" ref="I819" ca="1">IF(F819="","",
IF(INDIRECT(VLOOKUP(B819,B$14:C$44,2,FALSE)&amp;(9*A819+10))="","",
INDIRECT(VLOOKUP(B819,B$14:C$44,2,FALSE)&amp;(9*A819+10))))</f>
        <v/>
      </c>
      <c r="J819" s="43" t="str" cm="1">
        <f t="array" aca="1" ref="J819" ca="1">IF(F819="","",
IF(INDIRECT(VLOOKUP(B819,B$14:C$44,2,FALSE)&amp;(9*A819+11))="","",
INDIRECT(VLOOKUP(B819,B$14:C$44,2,FALSE)&amp;(9*A819+11))))</f>
        <v/>
      </c>
      <c r="K819" s="46" t="str" cm="1">
        <f t="array" aca="1" ref="K819" ca="1">IF(F819="","",
IF(AND(OR(F819="土",F819="日"),J819="●"),"指定",
IF(INDIRECT(VLOOKUP(B819,B$14:C$44,2,FALSE)&amp;(9*A819+12))="","",
INDIRECT(VLOOKUP(B819,B$14:C$44,2,FALSE)&amp;(9*A819+12)))))</f>
        <v/>
      </c>
      <c r="L819" s="42" t="str">
        <f t="shared" ca="1" si="158"/>
        <v/>
      </c>
      <c r="M819" s="60" t="str">
        <f t="shared" ca="1" si="159"/>
        <v/>
      </c>
      <c r="N819" s="1" t="str">
        <f t="shared" ca="1" si="156"/>
        <v/>
      </c>
      <c r="O819" s="1" t="str">
        <f t="shared" ca="1" si="157"/>
        <v/>
      </c>
    </row>
    <row r="820" spans="1:15" x14ac:dyDescent="0.4">
      <c r="A820" s="1">
        <f t="shared" si="160"/>
        <v>27</v>
      </c>
      <c r="B820" s="1">
        <f t="shared" si="161"/>
        <v>1</v>
      </c>
      <c r="E820" s="39" t="str" cm="1">
        <f t="array" aca="1" ref="E820" ca="1">IF(INDIRECT(VLOOKUP(B820,B$14:C$44,2,FALSE)&amp;(9*A820+6))="","",
INDIRECT(VLOOKUP(B820,B$14:C$44,2,FALSE)&amp;(9*A820+6)))</f>
        <v/>
      </c>
      <c r="F820" s="39" t="str">
        <f t="shared" ca="1" si="155"/>
        <v/>
      </c>
      <c r="G820" s="48" t="str" cm="1">
        <f t="array" aca="1" ref="G820" ca="1">IF(F820="","",
IF(INDIRECT(VLOOKUP(B820,B$14:C$44,2,FALSE)&amp;(9*A820+8))="","",
INDIRECT(VLOOKUP(B820,B$14:C$44,2,FALSE)&amp;(9*A820+8))))</f>
        <v/>
      </c>
      <c r="H820" s="48" t="str" cm="1">
        <f t="array" aca="1" ref="H820" ca="1">IF(F820="","",
IF(INDIRECT(VLOOKUP(B820,B$14:C$44,2,FALSE)&amp;(9*A820+9))="","",
INDIRECT(VLOOKUP(B820,B$14:C$44,2,FALSE)&amp;(9*A820+9))))</f>
        <v/>
      </c>
      <c r="I820" s="43" t="str" cm="1">
        <f t="array" aca="1" ref="I820" ca="1">IF(F820="","",
IF(INDIRECT(VLOOKUP(B820,B$14:C$44,2,FALSE)&amp;(9*A820+10))="","",
INDIRECT(VLOOKUP(B820,B$14:C$44,2,FALSE)&amp;(9*A820+10))))</f>
        <v/>
      </c>
      <c r="J820" s="43" t="str" cm="1">
        <f t="array" aca="1" ref="J820" ca="1">IF(F820="","",
IF(INDIRECT(VLOOKUP(B820,B$14:C$44,2,FALSE)&amp;(9*A820+11))="","",
INDIRECT(VLOOKUP(B820,B$14:C$44,2,FALSE)&amp;(9*A820+11))))</f>
        <v/>
      </c>
      <c r="K820" s="46" t="str" cm="1">
        <f t="array" aca="1" ref="K820" ca="1">IF(F820="","",
IF(AND(OR(F820="土",F820="日"),J820="●"),"指定",
IF(INDIRECT(VLOOKUP(B820,B$14:C$44,2,FALSE)&amp;(9*A820+12))="","",
INDIRECT(VLOOKUP(B820,B$14:C$44,2,FALSE)&amp;(9*A820+12)))))</f>
        <v/>
      </c>
      <c r="L820" s="42" t="str">
        <f t="shared" ca="1" si="158"/>
        <v/>
      </c>
      <c r="M820" s="60" t="str">
        <f t="shared" ca="1" si="159"/>
        <v/>
      </c>
      <c r="N820" s="1" t="str">
        <f t="shared" ca="1" si="156"/>
        <v/>
      </c>
      <c r="O820" s="1" t="str">
        <f t="shared" ca="1" si="157"/>
        <v/>
      </c>
    </row>
    <row r="821" spans="1:15" x14ac:dyDescent="0.4">
      <c r="A821" s="1">
        <f t="shared" si="160"/>
        <v>27</v>
      </c>
      <c r="B821" s="1">
        <f t="shared" si="161"/>
        <v>2</v>
      </c>
      <c r="E821" s="39" t="str" cm="1">
        <f t="array" aca="1" ref="E821" ca="1">IF(INDIRECT(VLOOKUP(B821,B$14:C$44,2,FALSE)&amp;(9*A821+6))="","",
INDIRECT(VLOOKUP(B821,B$14:C$44,2,FALSE)&amp;(9*A821+6)))</f>
        <v/>
      </c>
      <c r="F821" s="39" t="str">
        <f t="shared" ca="1" si="155"/>
        <v/>
      </c>
      <c r="G821" s="48" t="str" cm="1">
        <f t="array" aca="1" ref="G821" ca="1">IF(F821="","",
IF(INDIRECT(VLOOKUP(B821,B$14:C$44,2,FALSE)&amp;(9*A821+8))="","",
INDIRECT(VLOOKUP(B821,B$14:C$44,2,FALSE)&amp;(9*A821+8))))</f>
        <v/>
      </c>
      <c r="H821" s="48" t="str" cm="1">
        <f t="array" aca="1" ref="H821" ca="1">IF(F821="","",
IF(INDIRECT(VLOOKUP(B821,B$14:C$44,2,FALSE)&amp;(9*A821+9))="","",
INDIRECT(VLOOKUP(B821,B$14:C$44,2,FALSE)&amp;(9*A821+9))))</f>
        <v/>
      </c>
      <c r="I821" s="43" t="str" cm="1">
        <f t="array" aca="1" ref="I821" ca="1">IF(F821="","",
IF(INDIRECT(VLOOKUP(B821,B$14:C$44,2,FALSE)&amp;(9*A821+10))="","",
INDIRECT(VLOOKUP(B821,B$14:C$44,2,FALSE)&amp;(9*A821+10))))</f>
        <v/>
      </c>
      <c r="J821" s="43" t="str" cm="1">
        <f t="array" aca="1" ref="J821" ca="1">IF(F821="","",
IF(INDIRECT(VLOOKUP(B821,B$14:C$44,2,FALSE)&amp;(9*A821+11))="","",
INDIRECT(VLOOKUP(B821,B$14:C$44,2,FALSE)&amp;(9*A821+11))))</f>
        <v/>
      </c>
      <c r="K821" s="46" t="str" cm="1">
        <f t="array" aca="1" ref="K821" ca="1">IF(F821="","",
IF(AND(OR(F821="土",F821="日"),J821="●"),"指定",
IF(INDIRECT(VLOOKUP(B821,B$14:C$44,2,FALSE)&amp;(9*A821+12))="","",
INDIRECT(VLOOKUP(B821,B$14:C$44,2,FALSE)&amp;(9*A821+12)))))</f>
        <v/>
      </c>
      <c r="L821" s="42" t="str">
        <f t="shared" ca="1" si="158"/>
        <v/>
      </c>
      <c r="M821" s="60" t="str">
        <f t="shared" ca="1" si="159"/>
        <v/>
      </c>
      <c r="N821" s="1" t="str">
        <f t="shared" ca="1" si="156"/>
        <v/>
      </c>
      <c r="O821" s="1" t="str">
        <f t="shared" ca="1" si="157"/>
        <v/>
      </c>
    </row>
    <row r="822" spans="1:15" x14ac:dyDescent="0.4">
      <c r="A822" s="1">
        <f t="shared" si="160"/>
        <v>27</v>
      </c>
      <c r="B822" s="1">
        <f t="shared" si="161"/>
        <v>3</v>
      </c>
      <c r="E822" s="39" t="str" cm="1">
        <f t="array" aca="1" ref="E822" ca="1">IF(INDIRECT(VLOOKUP(B822,B$14:C$44,2,FALSE)&amp;(9*A822+6))="","",
INDIRECT(VLOOKUP(B822,B$14:C$44,2,FALSE)&amp;(9*A822+6)))</f>
        <v/>
      </c>
      <c r="F822" s="39" t="str">
        <f t="shared" ca="1" si="155"/>
        <v/>
      </c>
      <c r="G822" s="48" t="str" cm="1">
        <f t="array" aca="1" ref="G822" ca="1">IF(F822="","",
IF(INDIRECT(VLOOKUP(B822,B$14:C$44,2,FALSE)&amp;(9*A822+8))="","",
INDIRECT(VLOOKUP(B822,B$14:C$44,2,FALSE)&amp;(9*A822+8))))</f>
        <v/>
      </c>
      <c r="H822" s="48" t="str" cm="1">
        <f t="array" aca="1" ref="H822" ca="1">IF(F822="","",
IF(INDIRECT(VLOOKUP(B822,B$14:C$44,2,FALSE)&amp;(9*A822+9))="","",
INDIRECT(VLOOKUP(B822,B$14:C$44,2,FALSE)&amp;(9*A822+9))))</f>
        <v/>
      </c>
      <c r="I822" s="43" t="str" cm="1">
        <f t="array" aca="1" ref="I822" ca="1">IF(F822="","",
IF(INDIRECT(VLOOKUP(B822,B$14:C$44,2,FALSE)&amp;(9*A822+10))="","",
INDIRECT(VLOOKUP(B822,B$14:C$44,2,FALSE)&amp;(9*A822+10))))</f>
        <v/>
      </c>
      <c r="J822" s="43" t="str" cm="1">
        <f t="array" aca="1" ref="J822" ca="1">IF(F822="","",
IF(INDIRECT(VLOOKUP(B822,B$14:C$44,2,FALSE)&amp;(9*A822+11))="","",
INDIRECT(VLOOKUP(B822,B$14:C$44,2,FALSE)&amp;(9*A822+11))))</f>
        <v/>
      </c>
      <c r="K822" s="46" t="str" cm="1">
        <f t="array" aca="1" ref="K822" ca="1">IF(F822="","",
IF(AND(OR(F822="土",F822="日"),J822="●"),"指定",
IF(INDIRECT(VLOOKUP(B822,B$14:C$44,2,FALSE)&amp;(9*A822+12))="","",
INDIRECT(VLOOKUP(B822,B$14:C$44,2,FALSE)&amp;(9*A822+12)))))</f>
        <v/>
      </c>
      <c r="L822" s="42" t="str">
        <f t="shared" ca="1" si="158"/>
        <v/>
      </c>
      <c r="M822" s="60" t="str">
        <f t="shared" ca="1" si="159"/>
        <v/>
      </c>
      <c r="N822" s="1" t="str">
        <f t="shared" ca="1" si="156"/>
        <v/>
      </c>
      <c r="O822" s="1" t="str">
        <f t="shared" ca="1" si="157"/>
        <v/>
      </c>
    </row>
    <row r="823" spans="1:15" x14ac:dyDescent="0.4">
      <c r="A823" s="1">
        <f t="shared" si="160"/>
        <v>27</v>
      </c>
      <c r="B823" s="1">
        <f t="shared" si="161"/>
        <v>4</v>
      </c>
      <c r="E823" s="39" t="str" cm="1">
        <f t="array" aca="1" ref="E823" ca="1">IF(INDIRECT(VLOOKUP(B823,B$14:C$44,2,FALSE)&amp;(9*A823+6))="","",
INDIRECT(VLOOKUP(B823,B$14:C$44,2,FALSE)&amp;(9*A823+6)))</f>
        <v/>
      </c>
      <c r="F823" s="39" t="str">
        <f t="shared" ca="1" si="155"/>
        <v/>
      </c>
      <c r="G823" s="48" t="str" cm="1">
        <f t="array" aca="1" ref="G823" ca="1">IF(F823="","",
IF(INDIRECT(VLOOKUP(B823,B$14:C$44,2,FALSE)&amp;(9*A823+8))="","",
INDIRECT(VLOOKUP(B823,B$14:C$44,2,FALSE)&amp;(9*A823+8))))</f>
        <v/>
      </c>
      <c r="H823" s="48" t="str" cm="1">
        <f t="array" aca="1" ref="H823" ca="1">IF(F823="","",
IF(INDIRECT(VLOOKUP(B823,B$14:C$44,2,FALSE)&amp;(9*A823+9))="","",
INDIRECT(VLOOKUP(B823,B$14:C$44,2,FALSE)&amp;(9*A823+9))))</f>
        <v/>
      </c>
      <c r="I823" s="43" t="str" cm="1">
        <f t="array" aca="1" ref="I823" ca="1">IF(F823="","",
IF(INDIRECT(VLOOKUP(B823,B$14:C$44,2,FALSE)&amp;(9*A823+10))="","",
INDIRECT(VLOOKUP(B823,B$14:C$44,2,FALSE)&amp;(9*A823+10))))</f>
        <v/>
      </c>
      <c r="J823" s="43" t="str" cm="1">
        <f t="array" aca="1" ref="J823" ca="1">IF(F823="","",
IF(INDIRECT(VLOOKUP(B823,B$14:C$44,2,FALSE)&amp;(9*A823+11))="","",
INDIRECT(VLOOKUP(B823,B$14:C$44,2,FALSE)&amp;(9*A823+11))))</f>
        <v/>
      </c>
      <c r="K823" s="46" t="str" cm="1">
        <f t="array" aca="1" ref="K823" ca="1">IF(F823="","",
IF(AND(OR(F823="土",F823="日"),J823="●"),"指定",
IF(INDIRECT(VLOOKUP(B823,B$14:C$44,2,FALSE)&amp;(9*A823+12))="","",
INDIRECT(VLOOKUP(B823,B$14:C$44,2,FALSE)&amp;(9*A823+12)))))</f>
        <v/>
      </c>
      <c r="L823" s="42" t="str">
        <f t="shared" ca="1" si="158"/>
        <v/>
      </c>
      <c r="M823" s="60" t="str">
        <f t="shared" ca="1" si="159"/>
        <v/>
      </c>
      <c r="N823" s="1" t="str">
        <f t="shared" ca="1" si="156"/>
        <v/>
      </c>
      <c r="O823" s="1" t="str">
        <f t="shared" ca="1" si="157"/>
        <v/>
      </c>
    </row>
    <row r="824" spans="1:15" x14ac:dyDescent="0.4">
      <c r="A824" s="1">
        <f t="shared" si="160"/>
        <v>27</v>
      </c>
      <c r="B824" s="1">
        <f t="shared" si="161"/>
        <v>5</v>
      </c>
      <c r="E824" s="39" t="str" cm="1">
        <f t="array" aca="1" ref="E824" ca="1">IF(INDIRECT(VLOOKUP(B824,B$14:C$44,2,FALSE)&amp;(9*A824+6))="","",
INDIRECT(VLOOKUP(B824,B$14:C$44,2,FALSE)&amp;(9*A824+6)))</f>
        <v/>
      </c>
      <c r="F824" s="39" t="str">
        <f t="shared" ca="1" si="155"/>
        <v/>
      </c>
      <c r="G824" s="48" t="str" cm="1">
        <f t="array" aca="1" ref="G824" ca="1">IF(F824="","",
IF(INDIRECT(VLOOKUP(B824,B$14:C$44,2,FALSE)&amp;(9*A824+8))="","",
INDIRECT(VLOOKUP(B824,B$14:C$44,2,FALSE)&amp;(9*A824+8))))</f>
        <v/>
      </c>
      <c r="H824" s="48" t="str" cm="1">
        <f t="array" aca="1" ref="H824" ca="1">IF(F824="","",
IF(INDIRECT(VLOOKUP(B824,B$14:C$44,2,FALSE)&amp;(9*A824+9))="","",
INDIRECT(VLOOKUP(B824,B$14:C$44,2,FALSE)&amp;(9*A824+9))))</f>
        <v/>
      </c>
      <c r="I824" s="43" t="str" cm="1">
        <f t="array" aca="1" ref="I824" ca="1">IF(F824="","",
IF(INDIRECT(VLOOKUP(B824,B$14:C$44,2,FALSE)&amp;(9*A824+10))="","",
INDIRECT(VLOOKUP(B824,B$14:C$44,2,FALSE)&amp;(9*A824+10))))</f>
        <v/>
      </c>
      <c r="J824" s="43" t="str" cm="1">
        <f t="array" aca="1" ref="J824" ca="1">IF(F824="","",
IF(INDIRECT(VLOOKUP(B824,B$14:C$44,2,FALSE)&amp;(9*A824+11))="","",
INDIRECT(VLOOKUP(B824,B$14:C$44,2,FALSE)&amp;(9*A824+11))))</f>
        <v/>
      </c>
      <c r="K824" s="46" t="str" cm="1">
        <f t="array" aca="1" ref="K824" ca="1">IF(F824="","",
IF(AND(OR(F824="土",F824="日"),J824="●"),"指定",
IF(INDIRECT(VLOOKUP(B824,B$14:C$44,2,FALSE)&amp;(9*A824+12))="","",
INDIRECT(VLOOKUP(B824,B$14:C$44,2,FALSE)&amp;(9*A824+12)))))</f>
        <v/>
      </c>
      <c r="L824" s="42" t="str">
        <f t="shared" ca="1" si="158"/>
        <v/>
      </c>
      <c r="M824" s="60" t="str">
        <f t="shared" ca="1" si="159"/>
        <v/>
      </c>
      <c r="N824" s="1" t="str">
        <f t="shared" ca="1" si="156"/>
        <v/>
      </c>
      <c r="O824" s="1" t="str">
        <f t="shared" ca="1" si="157"/>
        <v/>
      </c>
    </row>
    <row r="825" spans="1:15" x14ac:dyDescent="0.4">
      <c r="A825" s="1">
        <f t="shared" si="160"/>
        <v>27</v>
      </c>
      <c r="B825" s="1">
        <f t="shared" si="161"/>
        <v>6</v>
      </c>
      <c r="E825" s="39" t="str" cm="1">
        <f t="array" aca="1" ref="E825" ca="1">IF(INDIRECT(VLOOKUP(B825,B$14:C$44,2,FALSE)&amp;(9*A825+6))="","",
INDIRECT(VLOOKUP(B825,B$14:C$44,2,FALSE)&amp;(9*A825+6)))</f>
        <v/>
      </c>
      <c r="F825" s="39" t="str">
        <f t="shared" ca="1" si="155"/>
        <v/>
      </c>
      <c r="G825" s="48" t="str" cm="1">
        <f t="array" aca="1" ref="G825" ca="1">IF(F825="","",
IF(INDIRECT(VLOOKUP(B825,B$14:C$44,2,FALSE)&amp;(9*A825+8))="","",
INDIRECT(VLOOKUP(B825,B$14:C$44,2,FALSE)&amp;(9*A825+8))))</f>
        <v/>
      </c>
      <c r="H825" s="48" t="str" cm="1">
        <f t="array" aca="1" ref="H825" ca="1">IF(F825="","",
IF(INDIRECT(VLOOKUP(B825,B$14:C$44,2,FALSE)&amp;(9*A825+9))="","",
INDIRECT(VLOOKUP(B825,B$14:C$44,2,FALSE)&amp;(9*A825+9))))</f>
        <v/>
      </c>
      <c r="I825" s="43" t="str" cm="1">
        <f t="array" aca="1" ref="I825" ca="1">IF(F825="","",
IF(INDIRECT(VLOOKUP(B825,B$14:C$44,2,FALSE)&amp;(9*A825+10))="","",
INDIRECT(VLOOKUP(B825,B$14:C$44,2,FALSE)&amp;(9*A825+10))))</f>
        <v/>
      </c>
      <c r="J825" s="43" t="str" cm="1">
        <f t="array" aca="1" ref="J825" ca="1">IF(F825="","",
IF(INDIRECT(VLOOKUP(B825,B$14:C$44,2,FALSE)&amp;(9*A825+11))="","",
INDIRECT(VLOOKUP(B825,B$14:C$44,2,FALSE)&amp;(9*A825+11))))</f>
        <v/>
      </c>
      <c r="K825" s="46" t="str" cm="1">
        <f t="array" aca="1" ref="K825" ca="1">IF(F825="","",
IF(AND(OR(F825="土",F825="日"),J825="●"),"指定",
IF(INDIRECT(VLOOKUP(B825,B$14:C$44,2,FALSE)&amp;(9*A825+12))="","",
INDIRECT(VLOOKUP(B825,B$14:C$44,2,FALSE)&amp;(9*A825+12)))))</f>
        <v/>
      </c>
      <c r="L825" s="42" t="str">
        <f t="shared" ca="1" si="158"/>
        <v/>
      </c>
      <c r="M825" s="60" t="str">
        <f t="shared" ca="1" si="159"/>
        <v/>
      </c>
      <c r="N825" s="1" t="str">
        <f t="shared" ca="1" si="156"/>
        <v/>
      </c>
      <c r="O825" s="1" t="str">
        <f t="shared" ca="1" si="157"/>
        <v/>
      </c>
    </row>
    <row r="826" spans="1:15" x14ac:dyDescent="0.4">
      <c r="A826" s="1">
        <f t="shared" si="160"/>
        <v>27</v>
      </c>
      <c r="B826" s="1">
        <f t="shared" si="161"/>
        <v>7</v>
      </c>
      <c r="E826" s="39" t="str" cm="1">
        <f t="array" aca="1" ref="E826" ca="1">IF(INDIRECT(VLOOKUP(B826,B$14:C$44,2,FALSE)&amp;(9*A826+6))="","",
INDIRECT(VLOOKUP(B826,B$14:C$44,2,FALSE)&amp;(9*A826+6)))</f>
        <v/>
      </c>
      <c r="F826" s="39" t="str">
        <f t="shared" ca="1" si="155"/>
        <v/>
      </c>
      <c r="G826" s="48" t="str" cm="1">
        <f t="array" aca="1" ref="G826" ca="1">IF(F826="","",
IF(INDIRECT(VLOOKUP(B826,B$14:C$44,2,FALSE)&amp;(9*A826+8))="","",
INDIRECT(VLOOKUP(B826,B$14:C$44,2,FALSE)&amp;(9*A826+8))))</f>
        <v/>
      </c>
      <c r="H826" s="48" t="str" cm="1">
        <f t="array" aca="1" ref="H826" ca="1">IF(F826="","",
IF(INDIRECT(VLOOKUP(B826,B$14:C$44,2,FALSE)&amp;(9*A826+9))="","",
INDIRECT(VLOOKUP(B826,B$14:C$44,2,FALSE)&amp;(9*A826+9))))</f>
        <v/>
      </c>
      <c r="I826" s="43" t="str" cm="1">
        <f t="array" aca="1" ref="I826" ca="1">IF(F826="","",
IF(INDIRECT(VLOOKUP(B826,B$14:C$44,2,FALSE)&amp;(9*A826+10))="","",
INDIRECT(VLOOKUP(B826,B$14:C$44,2,FALSE)&amp;(9*A826+10))))</f>
        <v/>
      </c>
      <c r="J826" s="43" t="str" cm="1">
        <f t="array" aca="1" ref="J826" ca="1">IF(F826="","",
IF(INDIRECT(VLOOKUP(B826,B$14:C$44,2,FALSE)&amp;(9*A826+11))="","",
INDIRECT(VLOOKUP(B826,B$14:C$44,2,FALSE)&amp;(9*A826+11))))</f>
        <v/>
      </c>
      <c r="K826" s="46" t="str" cm="1">
        <f t="array" aca="1" ref="K826" ca="1">IF(F826="","",
IF(AND(OR(F826="土",F826="日"),J826="●"),"指定",
IF(INDIRECT(VLOOKUP(B826,B$14:C$44,2,FALSE)&amp;(9*A826+12))="","",
INDIRECT(VLOOKUP(B826,B$14:C$44,2,FALSE)&amp;(9*A826+12)))))</f>
        <v/>
      </c>
      <c r="L826" s="42" t="str">
        <f t="shared" ca="1" si="158"/>
        <v/>
      </c>
      <c r="M826" s="60" t="str">
        <f t="shared" ca="1" si="159"/>
        <v/>
      </c>
      <c r="N826" s="1" t="str">
        <f t="shared" ca="1" si="156"/>
        <v/>
      </c>
      <c r="O826" s="1" t="str">
        <f t="shared" ca="1" si="157"/>
        <v/>
      </c>
    </row>
    <row r="827" spans="1:15" x14ac:dyDescent="0.4">
      <c r="A827" s="1">
        <f t="shared" si="160"/>
        <v>27</v>
      </c>
      <c r="B827" s="1">
        <f t="shared" si="161"/>
        <v>8</v>
      </c>
      <c r="E827" s="39" t="str" cm="1">
        <f t="array" aca="1" ref="E827" ca="1">IF(INDIRECT(VLOOKUP(B827,B$14:C$44,2,FALSE)&amp;(9*A827+6))="","",
INDIRECT(VLOOKUP(B827,B$14:C$44,2,FALSE)&amp;(9*A827+6)))</f>
        <v/>
      </c>
      <c r="F827" s="39" t="str">
        <f t="shared" ca="1" si="155"/>
        <v/>
      </c>
      <c r="G827" s="48" t="str" cm="1">
        <f t="array" aca="1" ref="G827" ca="1">IF(F827="","",
IF(INDIRECT(VLOOKUP(B827,B$14:C$44,2,FALSE)&amp;(9*A827+8))="","",
INDIRECT(VLOOKUP(B827,B$14:C$44,2,FALSE)&amp;(9*A827+8))))</f>
        <v/>
      </c>
      <c r="H827" s="48" t="str" cm="1">
        <f t="array" aca="1" ref="H827" ca="1">IF(F827="","",
IF(INDIRECT(VLOOKUP(B827,B$14:C$44,2,FALSE)&amp;(9*A827+9))="","",
INDIRECT(VLOOKUP(B827,B$14:C$44,2,FALSE)&amp;(9*A827+9))))</f>
        <v/>
      </c>
      <c r="I827" s="43" t="str" cm="1">
        <f t="array" aca="1" ref="I827" ca="1">IF(F827="","",
IF(INDIRECT(VLOOKUP(B827,B$14:C$44,2,FALSE)&amp;(9*A827+10))="","",
INDIRECT(VLOOKUP(B827,B$14:C$44,2,FALSE)&amp;(9*A827+10))))</f>
        <v/>
      </c>
      <c r="J827" s="43" t="str" cm="1">
        <f t="array" aca="1" ref="J827" ca="1">IF(F827="","",
IF(INDIRECT(VLOOKUP(B827,B$14:C$44,2,FALSE)&amp;(9*A827+11))="","",
INDIRECT(VLOOKUP(B827,B$14:C$44,2,FALSE)&amp;(9*A827+11))))</f>
        <v/>
      </c>
      <c r="K827" s="46" t="str" cm="1">
        <f t="array" aca="1" ref="K827" ca="1">IF(F827="","",
IF(AND(OR(F827="土",F827="日"),J827="●"),"指定",
IF(INDIRECT(VLOOKUP(B827,B$14:C$44,2,FALSE)&amp;(9*A827+12))="","",
INDIRECT(VLOOKUP(B827,B$14:C$44,2,FALSE)&amp;(9*A827+12)))))</f>
        <v/>
      </c>
      <c r="L827" s="42" t="str">
        <f t="shared" ca="1" si="158"/>
        <v/>
      </c>
      <c r="M827" s="60" t="str">
        <f t="shared" ca="1" si="159"/>
        <v/>
      </c>
      <c r="N827" s="1" t="str">
        <f t="shared" ca="1" si="156"/>
        <v/>
      </c>
      <c r="O827" s="1" t="str">
        <f t="shared" ca="1" si="157"/>
        <v/>
      </c>
    </row>
    <row r="828" spans="1:15" x14ac:dyDescent="0.4">
      <c r="A828" s="1">
        <f t="shared" si="160"/>
        <v>27</v>
      </c>
      <c r="B828" s="1">
        <f t="shared" si="161"/>
        <v>9</v>
      </c>
      <c r="E828" s="39" t="str" cm="1">
        <f t="array" aca="1" ref="E828" ca="1">IF(INDIRECT(VLOOKUP(B828,B$14:C$44,2,FALSE)&amp;(9*A828+6))="","",
INDIRECT(VLOOKUP(B828,B$14:C$44,2,FALSE)&amp;(9*A828+6)))</f>
        <v/>
      </c>
      <c r="F828" s="39" t="str">
        <f t="shared" ca="1" si="155"/>
        <v/>
      </c>
      <c r="G828" s="48" t="str" cm="1">
        <f t="array" aca="1" ref="G828" ca="1">IF(F828="","",
IF(INDIRECT(VLOOKUP(B828,B$14:C$44,2,FALSE)&amp;(9*A828+8))="","",
INDIRECT(VLOOKUP(B828,B$14:C$44,2,FALSE)&amp;(9*A828+8))))</f>
        <v/>
      </c>
      <c r="H828" s="48" t="str" cm="1">
        <f t="array" aca="1" ref="H828" ca="1">IF(F828="","",
IF(INDIRECT(VLOOKUP(B828,B$14:C$44,2,FALSE)&amp;(9*A828+9))="","",
INDIRECT(VLOOKUP(B828,B$14:C$44,2,FALSE)&amp;(9*A828+9))))</f>
        <v/>
      </c>
      <c r="I828" s="43" t="str" cm="1">
        <f t="array" aca="1" ref="I828" ca="1">IF(F828="","",
IF(INDIRECT(VLOOKUP(B828,B$14:C$44,2,FALSE)&amp;(9*A828+10))="","",
INDIRECT(VLOOKUP(B828,B$14:C$44,2,FALSE)&amp;(9*A828+10))))</f>
        <v/>
      </c>
      <c r="J828" s="43" t="str" cm="1">
        <f t="array" aca="1" ref="J828" ca="1">IF(F828="","",
IF(INDIRECT(VLOOKUP(B828,B$14:C$44,2,FALSE)&amp;(9*A828+11))="","",
INDIRECT(VLOOKUP(B828,B$14:C$44,2,FALSE)&amp;(9*A828+11))))</f>
        <v/>
      </c>
      <c r="K828" s="46" t="str" cm="1">
        <f t="array" aca="1" ref="K828" ca="1">IF(F828="","",
IF(AND(OR(F828="土",F828="日"),J828="●"),"指定",
IF(INDIRECT(VLOOKUP(B828,B$14:C$44,2,FALSE)&amp;(9*A828+12))="","",
INDIRECT(VLOOKUP(B828,B$14:C$44,2,FALSE)&amp;(9*A828+12)))))</f>
        <v/>
      </c>
      <c r="L828" s="42" t="str">
        <f t="shared" ca="1" si="158"/>
        <v/>
      </c>
      <c r="M828" s="60" t="str">
        <f t="shared" ca="1" si="159"/>
        <v/>
      </c>
      <c r="N828" s="1" t="str">
        <f t="shared" ca="1" si="156"/>
        <v/>
      </c>
      <c r="O828" s="1" t="str">
        <f t="shared" ca="1" si="157"/>
        <v/>
      </c>
    </row>
    <row r="829" spans="1:15" x14ac:dyDescent="0.4">
      <c r="A829" s="1">
        <f t="shared" si="160"/>
        <v>27</v>
      </c>
      <c r="B829" s="1">
        <f t="shared" si="161"/>
        <v>10</v>
      </c>
      <c r="E829" s="39" t="str" cm="1">
        <f t="array" aca="1" ref="E829" ca="1">IF(INDIRECT(VLOOKUP(B829,B$14:C$44,2,FALSE)&amp;(9*A829+6))="","",
INDIRECT(VLOOKUP(B829,B$14:C$44,2,FALSE)&amp;(9*A829+6)))</f>
        <v/>
      </c>
      <c r="F829" s="39" t="str">
        <f t="shared" ca="1" si="155"/>
        <v/>
      </c>
      <c r="G829" s="48" t="str" cm="1">
        <f t="array" aca="1" ref="G829" ca="1">IF(F829="","",
IF(INDIRECT(VLOOKUP(B829,B$14:C$44,2,FALSE)&amp;(9*A829+8))="","",
INDIRECT(VLOOKUP(B829,B$14:C$44,2,FALSE)&amp;(9*A829+8))))</f>
        <v/>
      </c>
      <c r="H829" s="48" t="str" cm="1">
        <f t="array" aca="1" ref="H829" ca="1">IF(F829="","",
IF(INDIRECT(VLOOKUP(B829,B$14:C$44,2,FALSE)&amp;(9*A829+9))="","",
INDIRECT(VLOOKUP(B829,B$14:C$44,2,FALSE)&amp;(9*A829+9))))</f>
        <v/>
      </c>
      <c r="I829" s="43" t="str" cm="1">
        <f t="array" aca="1" ref="I829" ca="1">IF(F829="","",
IF(INDIRECT(VLOOKUP(B829,B$14:C$44,2,FALSE)&amp;(9*A829+10))="","",
INDIRECT(VLOOKUP(B829,B$14:C$44,2,FALSE)&amp;(9*A829+10))))</f>
        <v/>
      </c>
      <c r="J829" s="43" t="str" cm="1">
        <f t="array" aca="1" ref="J829" ca="1">IF(F829="","",
IF(INDIRECT(VLOOKUP(B829,B$14:C$44,2,FALSE)&amp;(9*A829+11))="","",
INDIRECT(VLOOKUP(B829,B$14:C$44,2,FALSE)&amp;(9*A829+11))))</f>
        <v/>
      </c>
      <c r="K829" s="46" t="str" cm="1">
        <f t="array" aca="1" ref="K829" ca="1">IF(F829="","",
IF(AND(OR(F829="土",F829="日"),J829="●"),"指定",
IF(INDIRECT(VLOOKUP(B829,B$14:C$44,2,FALSE)&amp;(9*A829+12))="","",
INDIRECT(VLOOKUP(B829,B$14:C$44,2,FALSE)&amp;(9*A829+12)))))</f>
        <v/>
      </c>
      <c r="L829" s="42" t="str">
        <f t="shared" ca="1" si="158"/>
        <v/>
      </c>
      <c r="M829" s="60" t="str">
        <f t="shared" ca="1" si="159"/>
        <v/>
      </c>
      <c r="N829" s="1" t="str">
        <f t="shared" ca="1" si="156"/>
        <v/>
      </c>
      <c r="O829" s="1" t="str">
        <f t="shared" ca="1" si="157"/>
        <v/>
      </c>
    </row>
    <row r="830" spans="1:15" x14ac:dyDescent="0.4">
      <c r="A830" s="1">
        <f t="shared" si="160"/>
        <v>27</v>
      </c>
      <c r="B830" s="1">
        <f t="shared" si="161"/>
        <v>11</v>
      </c>
      <c r="E830" s="39" t="str" cm="1">
        <f t="array" aca="1" ref="E830" ca="1">IF(INDIRECT(VLOOKUP(B830,B$14:C$44,2,FALSE)&amp;(9*A830+6))="","",
INDIRECT(VLOOKUP(B830,B$14:C$44,2,FALSE)&amp;(9*A830+6)))</f>
        <v/>
      </c>
      <c r="F830" s="39" t="str">
        <f t="shared" ca="1" si="155"/>
        <v/>
      </c>
      <c r="G830" s="48" t="str" cm="1">
        <f t="array" aca="1" ref="G830" ca="1">IF(F830="","",
IF(INDIRECT(VLOOKUP(B830,B$14:C$44,2,FALSE)&amp;(9*A830+8))="","",
INDIRECT(VLOOKUP(B830,B$14:C$44,2,FALSE)&amp;(9*A830+8))))</f>
        <v/>
      </c>
      <c r="H830" s="48" t="str" cm="1">
        <f t="array" aca="1" ref="H830" ca="1">IF(F830="","",
IF(INDIRECT(VLOOKUP(B830,B$14:C$44,2,FALSE)&amp;(9*A830+9))="","",
INDIRECT(VLOOKUP(B830,B$14:C$44,2,FALSE)&amp;(9*A830+9))))</f>
        <v/>
      </c>
      <c r="I830" s="43" t="str" cm="1">
        <f t="array" aca="1" ref="I830" ca="1">IF(F830="","",
IF(INDIRECT(VLOOKUP(B830,B$14:C$44,2,FALSE)&amp;(9*A830+10))="","",
INDIRECT(VLOOKUP(B830,B$14:C$44,2,FALSE)&amp;(9*A830+10))))</f>
        <v/>
      </c>
      <c r="J830" s="43" t="str" cm="1">
        <f t="array" aca="1" ref="J830" ca="1">IF(F830="","",
IF(INDIRECT(VLOOKUP(B830,B$14:C$44,2,FALSE)&amp;(9*A830+11))="","",
INDIRECT(VLOOKUP(B830,B$14:C$44,2,FALSE)&amp;(9*A830+11))))</f>
        <v/>
      </c>
      <c r="K830" s="46" t="str" cm="1">
        <f t="array" aca="1" ref="K830" ca="1">IF(F830="","",
IF(AND(OR(F830="土",F830="日"),J830="●"),"指定",
IF(INDIRECT(VLOOKUP(B830,B$14:C$44,2,FALSE)&amp;(9*A830+12))="","",
INDIRECT(VLOOKUP(B830,B$14:C$44,2,FALSE)&amp;(9*A830+12)))))</f>
        <v/>
      </c>
      <c r="L830" s="42" t="str">
        <f t="shared" ca="1" si="158"/>
        <v/>
      </c>
      <c r="M830" s="60" t="str">
        <f t="shared" ca="1" si="159"/>
        <v/>
      </c>
      <c r="N830" s="1" t="str">
        <f t="shared" ca="1" si="156"/>
        <v/>
      </c>
      <c r="O830" s="1" t="str">
        <f t="shared" ca="1" si="157"/>
        <v/>
      </c>
    </row>
    <row r="831" spans="1:15" x14ac:dyDescent="0.4">
      <c r="A831" s="1">
        <f t="shared" si="160"/>
        <v>27</v>
      </c>
      <c r="B831" s="1">
        <f t="shared" si="161"/>
        <v>12</v>
      </c>
      <c r="E831" s="39" t="str" cm="1">
        <f t="array" aca="1" ref="E831" ca="1">IF(INDIRECT(VLOOKUP(B831,B$14:C$44,2,FALSE)&amp;(9*A831+6))="","",
INDIRECT(VLOOKUP(B831,B$14:C$44,2,FALSE)&amp;(9*A831+6)))</f>
        <v/>
      </c>
      <c r="F831" s="39" t="str">
        <f t="shared" ca="1" si="155"/>
        <v/>
      </c>
      <c r="G831" s="48" t="str" cm="1">
        <f t="array" aca="1" ref="G831" ca="1">IF(F831="","",
IF(INDIRECT(VLOOKUP(B831,B$14:C$44,2,FALSE)&amp;(9*A831+8))="","",
INDIRECT(VLOOKUP(B831,B$14:C$44,2,FALSE)&amp;(9*A831+8))))</f>
        <v/>
      </c>
      <c r="H831" s="48" t="str" cm="1">
        <f t="array" aca="1" ref="H831" ca="1">IF(F831="","",
IF(INDIRECT(VLOOKUP(B831,B$14:C$44,2,FALSE)&amp;(9*A831+9))="","",
INDIRECT(VLOOKUP(B831,B$14:C$44,2,FALSE)&amp;(9*A831+9))))</f>
        <v/>
      </c>
      <c r="I831" s="43" t="str" cm="1">
        <f t="array" aca="1" ref="I831" ca="1">IF(F831="","",
IF(INDIRECT(VLOOKUP(B831,B$14:C$44,2,FALSE)&amp;(9*A831+10))="","",
INDIRECT(VLOOKUP(B831,B$14:C$44,2,FALSE)&amp;(9*A831+10))))</f>
        <v/>
      </c>
      <c r="J831" s="43" t="str" cm="1">
        <f t="array" aca="1" ref="J831" ca="1">IF(F831="","",
IF(INDIRECT(VLOOKUP(B831,B$14:C$44,2,FALSE)&amp;(9*A831+11))="","",
INDIRECT(VLOOKUP(B831,B$14:C$44,2,FALSE)&amp;(9*A831+11))))</f>
        <v/>
      </c>
      <c r="K831" s="46" t="str" cm="1">
        <f t="array" aca="1" ref="K831" ca="1">IF(F831="","",
IF(AND(OR(F831="土",F831="日"),J831="●"),"指定",
IF(INDIRECT(VLOOKUP(B831,B$14:C$44,2,FALSE)&amp;(9*A831+12))="","",
INDIRECT(VLOOKUP(B831,B$14:C$44,2,FALSE)&amp;(9*A831+12)))))</f>
        <v/>
      </c>
      <c r="L831" s="42" t="str">
        <f t="shared" ca="1" si="158"/>
        <v/>
      </c>
      <c r="M831" s="60" t="str">
        <f t="shared" ca="1" si="159"/>
        <v/>
      </c>
      <c r="N831" s="1" t="str">
        <f t="shared" ca="1" si="156"/>
        <v/>
      </c>
      <c r="O831" s="1" t="str">
        <f t="shared" ca="1" si="157"/>
        <v/>
      </c>
    </row>
    <row r="832" spans="1:15" x14ac:dyDescent="0.4">
      <c r="A832" s="1">
        <f t="shared" si="160"/>
        <v>27</v>
      </c>
      <c r="B832" s="1">
        <f t="shared" si="161"/>
        <v>13</v>
      </c>
      <c r="E832" s="39" t="str" cm="1">
        <f t="array" aca="1" ref="E832" ca="1">IF(INDIRECT(VLOOKUP(B832,B$14:C$44,2,FALSE)&amp;(9*A832+6))="","",
INDIRECT(VLOOKUP(B832,B$14:C$44,2,FALSE)&amp;(9*A832+6)))</f>
        <v/>
      </c>
      <c r="F832" s="39" t="str">
        <f t="shared" ca="1" si="155"/>
        <v/>
      </c>
      <c r="G832" s="48" t="str" cm="1">
        <f t="array" aca="1" ref="G832" ca="1">IF(F832="","",
IF(INDIRECT(VLOOKUP(B832,B$14:C$44,2,FALSE)&amp;(9*A832+8))="","",
INDIRECT(VLOOKUP(B832,B$14:C$44,2,FALSE)&amp;(9*A832+8))))</f>
        <v/>
      </c>
      <c r="H832" s="48" t="str" cm="1">
        <f t="array" aca="1" ref="H832" ca="1">IF(F832="","",
IF(INDIRECT(VLOOKUP(B832,B$14:C$44,2,FALSE)&amp;(9*A832+9))="","",
INDIRECT(VLOOKUP(B832,B$14:C$44,2,FALSE)&amp;(9*A832+9))))</f>
        <v/>
      </c>
      <c r="I832" s="43" t="str" cm="1">
        <f t="array" aca="1" ref="I832" ca="1">IF(F832="","",
IF(INDIRECT(VLOOKUP(B832,B$14:C$44,2,FALSE)&amp;(9*A832+10))="","",
INDIRECT(VLOOKUP(B832,B$14:C$44,2,FALSE)&amp;(9*A832+10))))</f>
        <v/>
      </c>
      <c r="J832" s="43" t="str" cm="1">
        <f t="array" aca="1" ref="J832" ca="1">IF(F832="","",
IF(INDIRECT(VLOOKUP(B832,B$14:C$44,2,FALSE)&amp;(9*A832+11))="","",
INDIRECT(VLOOKUP(B832,B$14:C$44,2,FALSE)&amp;(9*A832+11))))</f>
        <v/>
      </c>
      <c r="K832" s="46" t="str" cm="1">
        <f t="array" aca="1" ref="K832" ca="1">IF(F832="","",
IF(AND(OR(F832="土",F832="日"),J832="●"),"指定",
IF(INDIRECT(VLOOKUP(B832,B$14:C$44,2,FALSE)&amp;(9*A832+12))="","",
INDIRECT(VLOOKUP(B832,B$14:C$44,2,FALSE)&amp;(9*A832+12)))))</f>
        <v/>
      </c>
      <c r="L832" s="42" t="str">
        <f t="shared" ca="1" si="158"/>
        <v/>
      </c>
      <c r="M832" s="60" t="str">
        <f t="shared" ca="1" si="159"/>
        <v/>
      </c>
      <c r="N832" s="1" t="str">
        <f t="shared" ca="1" si="156"/>
        <v/>
      </c>
      <c r="O832" s="1" t="str">
        <f t="shared" ca="1" si="157"/>
        <v/>
      </c>
    </row>
    <row r="833" spans="1:15" x14ac:dyDescent="0.4">
      <c r="A833" s="1">
        <f t="shared" si="160"/>
        <v>27</v>
      </c>
      <c r="B833" s="1">
        <f t="shared" si="161"/>
        <v>14</v>
      </c>
      <c r="E833" s="39" t="str" cm="1">
        <f t="array" aca="1" ref="E833" ca="1">IF(INDIRECT(VLOOKUP(B833,B$14:C$44,2,FALSE)&amp;(9*A833+6))="","",
INDIRECT(VLOOKUP(B833,B$14:C$44,2,FALSE)&amp;(9*A833+6)))</f>
        <v/>
      </c>
      <c r="F833" s="39" t="str">
        <f t="shared" ca="1" si="155"/>
        <v/>
      </c>
      <c r="G833" s="48" t="str" cm="1">
        <f t="array" aca="1" ref="G833" ca="1">IF(F833="","",
IF(INDIRECT(VLOOKUP(B833,B$14:C$44,2,FALSE)&amp;(9*A833+8))="","",
INDIRECT(VLOOKUP(B833,B$14:C$44,2,FALSE)&amp;(9*A833+8))))</f>
        <v/>
      </c>
      <c r="H833" s="48" t="str" cm="1">
        <f t="array" aca="1" ref="H833" ca="1">IF(F833="","",
IF(INDIRECT(VLOOKUP(B833,B$14:C$44,2,FALSE)&amp;(9*A833+9))="","",
INDIRECT(VLOOKUP(B833,B$14:C$44,2,FALSE)&amp;(9*A833+9))))</f>
        <v/>
      </c>
      <c r="I833" s="43" t="str" cm="1">
        <f t="array" aca="1" ref="I833" ca="1">IF(F833="","",
IF(INDIRECT(VLOOKUP(B833,B$14:C$44,2,FALSE)&amp;(9*A833+10))="","",
INDIRECT(VLOOKUP(B833,B$14:C$44,2,FALSE)&amp;(9*A833+10))))</f>
        <v/>
      </c>
      <c r="J833" s="43" t="str" cm="1">
        <f t="array" aca="1" ref="J833" ca="1">IF(F833="","",
IF(INDIRECT(VLOOKUP(B833,B$14:C$44,2,FALSE)&amp;(9*A833+11))="","",
INDIRECT(VLOOKUP(B833,B$14:C$44,2,FALSE)&amp;(9*A833+11))))</f>
        <v/>
      </c>
      <c r="K833" s="46" t="str" cm="1">
        <f t="array" aca="1" ref="K833" ca="1">IF(F833="","",
IF(AND(OR(F833="土",F833="日"),J833="●"),"指定",
IF(INDIRECT(VLOOKUP(B833,B$14:C$44,2,FALSE)&amp;(9*A833+12))="","",
INDIRECT(VLOOKUP(B833,B$14:C$44,2,FALSE)&amp;(9*A833+12)))))</f>
        <v/>
      </c>
      <c r="L833" s="42" t="str">
        <f t="shared" ca="1" si="158"/>
        <v/>
      </c>
      <c r="M833" s="60" t="str">
        <f t="shared" ca="1" si="159"/>
        <v/>
      </c>
      <c r="N833" s="1" t="str">
        <f t="shared" ca="1" si="156"/>
        <v/>
      </c>
      <c r="O833" s="1" t="str">
        <f t="shared" ca="1" si="157"/>
        <v/>
      </c>
    </row>
    <row r="834" spans="1:15" x14ac:dyDescent="0.4">
      <c r="A834" s="1">
        <f t="shared" si="160"/>
        <v>27</v>
      </c>
      <c r="B834" s="1">
        <f t="shared" si="161"/>
        <v>15</v>
      </c>
      <c r="E834" s="39" t="str" cm="1">
        <f t="array" aca="1" ref="E834" ca="1">IF(INDIRECT(VLOOKUP(B834,B$14:C$44,2,FALSE)&amp;(9*A834+6))="","",
INDIRECT(VLOOKUP(B834,B$14:C$44,2,FALSE)&amp;(9*A834+6)))</f>
        <v/>
      </c>
      <c r="F834" s="39" t="str">
        <f t="shared" ca="1" si="155"/>
        <v/>
      </c>
      <c r="G834" s="48" t="str" cm="1">
        <f t="array" aca="1" ref="G834" ca="1">IF(F834="","",
IF(INDIRECT(VLOOKUP(B834,B$14:C$44,2,FALSE)&amp;(9*A834+8))="","",
INDIRECT(VLOOKUP(B834,B$14:C$44,2,FALSE)&amp;(9*A834+8))))</f>
        <v/>
      </c>
      <c r="H834" s="48" t="str" cm="1">
        <f t="array" aca="1" ref="H834" ca="1">IF(F834="","",
IF(INDIRECT(VLOOKUP(B834,B$14:C$44,2,FALSE)&amp;(9*A834+9))="","",
INDIRECT(VLOOKUP(B834,B$14:C$44,2,FALSE)&amp;(9*A834+9))))</f>
        <v/>
      </c>
      <c r="I834" s="43" t="str" cm="1">
        <f t="array" aca="1" ref="I834" ca="1">IF(F834="","",
IF(INDIRECT(VLOOKUP(B834,B$14:C$44,2,FALSE)&amp;(9*A834+10))="","",
INDIRECT(VLOOKUP(B834,B$14:C$44,2,FALSE)&amp;(9*A834+10))))</f>
        <v/>
      </c>
      <c r="J834" s="43" t="str" cm="1">
        <f t="array" aca="1" ref="J834" ca="1">IF(F834="","",
IF(INDIRECT(VLOOKUP(B834,B$14:C$44,2,FALSE)&amp;(9*A834+11))="","",
INDIRECT(VLOOKUP(B834,B$14:C$44,2,FALSE)&amp;(9*A834+11))))</f>
        <v/>
      </c>
      <c r="K834" s="46" t="str" cm="1">
        <f t="array" aca="1" ref="K834" ca="1">IF(F834="","",
IF(AND(OR(F834="土",F834="日"),J834="●"),"指定",
IF(INDIRECT(VLOOKUP(B834,B$14:C$44,2,FALSE)&amp;(9*A834+12))="","",
INDIRECT(VLOOKUP(B834,B$14:C$44,2,FALSE)&amp;(9*A834+12)))))</f>
        <v/>
      </c>
      <c r="L834" s="42" t="str">
        <f t="shared" ca="1" si="158"/>
        <v/>
      </c>
      <c r="M834" s="60" t="str">
        <f t="shared" ca="1" si="159"/>
        <v/>
      </c>
      <c r="N834" s="1" t="str">
        <f t="shared" ca="1" si="156"/>
        <v/>
      </c>
      <c r="O834" s="1" t="str">
        <f t="shared" ca="1" si="157"/>
        <v/>
      </c>
    </row>
    <row r="835" spans="1:15" x14ac:dyDescent="0.4">
      <c r="A835" s="1">
        <f t="shared" si="160"/>
        <v>27</v>
      </c>
      <c r="B835" s="1">
        <f t="shared" si="161"/>
        <v>16</v>
      </c>
      <c r="E835" s="39" t="str" cm="1">
        <f t="array" aca="1" ref="E835" ca="1">IF(INDIRECT(VLOOKUP(B835,B$14:C$44,2,FALSE)&amp;(9*A835+6))="","",
INDIRECT(VLOOKUP(B835,B$14:C$44,2,FALSE)&amp;(9*A835+6)))</f>
        <v/>
      </c>
      <c r="F835" s="39" t="str">
        <f t="shared" ca="1" si="155"/>
        <v/>
      </c>
      <c r="G835" s="48" t="str" cm="1">
        <f t="array" aca="1" ref="G835" ca="1">IF(F835="","",
IF(INDIRECT(VLOOKUP(B835,B$14:C$44,2,FALSE)&amp;(9*A835+8))="","",
INDIRECT(VLOOKUP(B835,B$14:C$44,2,FALSE)&amp;(9*A835+8))))</f>
        <v/>
      </c>
      <c r="H835" s="48" t="str" cm="1">
        <f t="array" aca="1" ref="H835" ca="1">IF(F835="","",
IF(INDIRECT(VLOOKUP(B835,B$14:C$44,2,FALSE)&amp;(9*A835+9))="","",
INDIRECT(VLOOKUP(B835,B$14:C$44,2,FALSE)&amp;(9*A835+9))))</f>
        <v/>
      </c>
      <c r="I835" s="43" t="str" cm="1">
        <f t="array" aca="1" ref="I835" ca="1">IF(F835="","",
IF(INDIRECT(VLOOKUP(B835,B$14:C$44,2,FALSE)&amp;(9*A835+10))="","",
INDIRECT(VLOOKUP(B835,B$14:C$44,2,FALSE)&amp;(9*A835+10))))</f>
        <v/>
      </c>
      <c r="J835" s="43" t="str" cm="1">
        <f t="array" aca="1" ref="J835" ca="1">IF(F835="","",
IF(INDIRECT(VLOOKUP(B835,B$14:C$44,2,FALSE)&amp;(9*A835+11))="","",
INDIRECT(VLOOKUP(B835,B$14:C$44,2,FALSE)&amp;(9*A835+11))))</f>
        <v/>
      </c>
      <c r="K835" s="46" t="str" cm="1">
        <f t="array" aca="1" ref="K835" ca="1">IF(F835="","",
IF(AND(OR(F835="土",F835="日"),J835="●"),"指定",
IF(INDIRECT(VLOOKUP(B835,B$14:C$44,2,FALSE)&amp;(9*A835+12))="","",
INDIRECT(VLOOKUP(B835,B$14:C$44,2,FALSE)&amp;(9*A835+12)))))</f>
        <v/>
      </c>
      <c r="L835" s="42" t="str">
        <f t="shared" ca="1" si="158"/>
        <v/>
      </c>
      <c r="M835" s="60" t="str">
        <f t="shared" ca="1" si="159"/>
        <v/>
      </c>
      <c r="N835" s="1" t="str">
        <f t="shared" ca="1" si="156"/>
        <v/>
      </c>
      <c r="O835" s="1" t="str">
        <f t="shared" ca="1" si="157"/>
        <v/>
      </c>
    </row>
    <row r="836" spans="1:15" x14ac:dyDescent="0.4">
      <c r="A836" s="1">
        <f t="shared" si="160"/>
        <v>27</v>
      </c>
      <c r="B836" s="1">
        <f t="shared" si="161"/>
        <v>17</v>
      </c>
      <c r="E836" s="39" t="str" cm="1">
        <f t="array" aca="1" ref="E836" ca="1">IF(INDIRECT(VLOOKUP(B836,B$14:C$44,2,FALSE)&amp;(9*A836+6))="","",
INDIRECT(VLOOKUP(B836,B$14:C$44,2,FALSE)&amp;(9*A836+6)))</f>
        <v/>
      </c>
      <c r="F836" s="39" t="str">
        <f t="shared" ca="1" si="155"/>
        <v/>
      </c>
      <c r="G836" s="48" t="str" cm="1">
        <f t="array" aca="1" ref="G836" ca="1">IF(F836="","",
IF(INDIRECT(VLOOKUP(B836,B$14:C$44,2,FALSE)&amp;(9*A836+8))="","",
INDIRECT(VLOOKUP(B836,B$14:C$44,2,FALSE)&amp;(9*A836+8))))</f>
        <v/>
      </c>
      <c r="H836" s="48" t="str" cm="1">
        <f t="array" aca="1" ref="H836" ca="1">IF(F836="","",
IF(INDIRECT(VLOOKUP(B836,B$14:C$44,2,FALSE)&amp;(9*A836+9))="","",
INDIRECT(VLOOKUP(B836,B$14:C$44,2,FALSE)&amp;(9*A836+9))))</f>
        <v/>
      </c>
      <c r="I836" s="43" t="str" cm="1">
        <f t="array" aca="1" ref="I836" ca="1">IF(F836="","",
IF(INDIRECT(VLOOKUP(B836,B$14:C$44,2,FALSE)&amp;(9*A836+10))="","",
INDIRECT(VLOOKUP(B836,B$14:C$44,2,FALSE)&amp;(9*A836+10))))</f>
        <v/>
      </c>
      <c r="J836" s="43" t="str" cm="1">
        <f t="array" aca="1" ref="J836" ca="1">IF(F836="","",
IF(INDIRECT(VLOOKUP(B836,B$14:C$44,2,FALSE)&amp;(9*A836+11))="","",
INDIRECT(VLOOKUP(B836,B$14:C$44,2,FALSE)&amp;(9*A836+11))))</f>
        <v/>
      </c>
      <c r="K836" s="46" t="str" cm="1">
        <f t="array" aca="1" ref="K836" ca="1">IF(F836="","",
IF(AND(OR(F836="土",F836="日"),J836="●"),"指定",
IF(INDIRECT(VLOOKUP(B836,B$14:C$44,2,FALSE)&amp;(9*A836+12))="","",
INDIRECT(VLOOKUP(B836,B$14:C$44,2,FALSE)&amp;(9*A836+12)))))</f>
        <v/>
      </c>
      <c r="L836" s="42" t="str">
        <f t="shared" ca="1" si="158"/>
        <v/>
      </c>
      <c r="M836" s="60" t="str">
        <f t="shared" ca="1" si="159"/>
        <v/>
      </c>
      <c r="N836" s="1" t="str">
        <f t="shared" ca="1" si="156"/>
        <v/>
      </c>
      <c r="O836" s="1" t="str">
        <f t="shared" ca="1" si="157"/>
        <v/>
      </c>
    </row>
    <row r="837" spans="1:15" x14ac:dyDescent="0.4">
      <c r="A837" s="1">
        <f t="shared" si="160"/>
        <v>27</v>
      </c>
      <c r="B837" s="1">
        <f t="shared" si="161"/>
        <v>18</v>
      </c>
      <c r="E837" s="39" t="str" cm="1">
        <f t="array" aca="1" ref="E837" ca="1">IF(INDIRECT(VLOOKUP(B837,B$14:C$44,2,FALSE)&amp;(9*A837+6))="","",
INDIRECT(VLOOKUP(B837,B$14:C$44,2,FALSE)&amp;(9*A837+6)))</f>
        <v/>
      </c>
      <c r="F837" s="39" t="str">
        <f t="shared" ca="1" si="155"/>
        <v/>
      </c>
      <c r="G837" s="48" t="str" cm="1">
        <f t="array" aca="1" ref="G837" ca="1">IF(F837="","",
IF(INDIRECT(VLOOKUP(B837,B$14:C$44,2,FALSE)&amp;(9*A837+8))="","",
INDIRECT(VLOOKUP(B837,B$14:C$44,2,FALSE)&amp;(9*A837+8))))</f>
        <v/>
      </c>
      <c r="H837" s="48" t="str" cm="1">
        <f t="array" aca="1" ref="H837" ca="1">IF(F837="","",
IF(INDIRECT(VLOOKUP(B837,B$14:C$44,2,FALSE)&amp;(9*A837+9))="","",
INDIRECT(VLOOKUP(B837,B$14:C$44,2,FALSE)&amp;(9*A837+9))))</f>
        <v/>
      </c>
      <c r="I837" s="43" t="str" cm="1">
        <f t="array" aca="1" ref="I837" ca="1">IF(F837="","",
IF(INDIRECT(VLOOKUP(B837,B$14:C$44,2,FALSE)&amp;(9*A837+10))="","",
INDIRECT(VLOOKUP(B837,B$14:C$44,2,FALSE)&amp;(9*A837+10))))</f>
        <v/>
      </c>
      <c r="J837" s="43" t="str" cm="1">
        <f t="array" aca="1" ref="J837" ca="1">IF(F837="","",
IF(INDIRECT(VLOOKUP(B837,B$14:C$44,2,FALSE)&amp;(9*A837+11))="","",
INDIRECT(VLOOKUP(B837,B$14:C$44,2,FALSE)&amp;(9*A837+11))))</f>
        <v/>
      </c>
      <c r="K837" s="46" t="str" cm="1">
        <f t="array" aca="1" ref="K837" ca="1">IF(F837="","",
IF(AND(OR(F837="土",F837="日"),J837="●"),"指定",
IF(INDIRECT(VLOOKUP(B837,B$14:C$44,2,FALSE)&amp;(9*A837+12))="","",
INDIRECT(VLOOKUP(B837,B$14:C$44,2,FALSE)&amp;(9*A837+12)))))</f>
        <v/>
      </c>
      <c r="L837" s="42" t="str">
        <f t="shared" ca="1" si="158"/>
        <v/>
      </c>
      <c r="M837" s="60" t="str">
        <f t="shared" ca="1" si="159"/>
        <v/>
      </c>
      <c r="N837" s="1" t="str">
        <f t="shared" ca="1" si="156"/>
        <v/>
      </c>
      <c r="O837" s="1" t="str">
        <f t="shared" ca="1" si="157"/>
        <v/>
      </c>
    </row>
    <row r="838" spans="1:15" x14ac:dyDescent="0.4">
      <c r="A838" s="1">
        <f t="shared" si="160"/>
        <v>27</v>
      </c>
      <c r="B838" s="1">
        <f t="shared" si="161"/>
        <v>19</v>
      </c>
      <c r="E838" s="39" t="str" cm="1">
        <f t="array" aca="1" ref="E838" ca="1">IF(INDIRECT(VLOOKUP(B838,B$14:C$44,2,FALSE)&amp;(9*A838+6))="","",
INDIRECT(VLOOKUP(B838,B$14:C$44,2,FALSE)&amp;(9*A838+6)))</f>
        <v/>
      </c>
      <c r="F838" s="39" t="str">
        <f t="shared" ca="1" si="155"/>
        <v/>
      </c>
      <c r="G838" s="48" t="str" cm="1">
        <f t="array" aca="1" ref="G838" ca="1">IF(F838="","",
IF(INDIRECT(VLOOKUP(B838,B$14:C$44,2,FALSE)&amp;(9*A838+8))="","",
INDIRECT(VLOOKUP(B838,B$14:C$44,2,FALSE)&amp;(9*A838+8))))</f>
        <v/>
      </c>
      <c r="H838" s="48" t="str" cm="1">
        <f t="array" aca="1" ref="H838" ca="1">IF(F838="","",
IF(INDIRECT(VLOOKUP(B838,B$14:C$44,2,FALSE)&amp;(9*A838+9))="","",
INDIRECT(VLOOKUP(B838,B$14:C$44,2,FALSE)&amp;(9*A838+9))))</f>
        <v/>
      </c>
      <c r="I838" s="43" t="str" cm="1">
        <f t="array" aca="1" ref="I838" ca="1">IF(F838="","",
IF(INDIRECT(VLOOKUP(B838,B$14:C$44,2,FALSE)&amp;(9*A838+10))="","",
INDIRECT(VLOOKUP(B838,B$14:C$44,2,FALSE)&amp;(9*A838+10))))</f>
        <v/>
      </c>
      <c r="J838" s="43" t="str" cm="1">
        <f t="array" aca="1" ref="J838" ca="1">IF(F838="","",
IF(INDIRECT(VLOOKUP(B838,B$14:C$44,2,FALSE)&amp;(9*A838+11))="","",
INDIRECT(VLOOKUP(B838,B$14:C$44,2,FALSE)&amp;(9*A838+11))))</f>
        <v/>
      </c>
      <c r="K838" s="46" t="str" cm="1">
        <f t="array" aca="1" ref="K838" ca="1">IF(F838="","",
IF(AND(OR(F838="土",F838="日"),J838="●"),"指定",
IF(INDIRECT(VLOOKUP(B838,B$14:C$44,2,FALSE)&amp;(9*A838+12))="","",
INDIRECT(VLOOKUP(B838,B$14:C$44,2,FALSE)&amp;(9*A838+12)))))</f>
        <v/>
      </c>
      <c r="L838" s="42" t="str">
        <f t="shared" ca="1" si="158"/>
        <v/>
      </c>
      <c r="M838" s="60" t="str">
        <f t="shared" ca="1" si="159"/>
        <v/>
      </c>
      <c r="N838" s="1" t="str">
        <f t="shared" ca="1" si="156"/>
        <v/>
      </c>
      <c r="O838" s="1" t="str">
        <f t="shared" ca="1" si="157"/>
        <v/>
      </c>
    </row>
    <row r="839" spans="1:15" x14ac:dyDescent="0.4">
      <c r="A839" s="1">
        <f t="shared" si="160"/>
        <v>27</v>
      </c>
      <c r="B839" s="1">
        <f t="shared" si="161"/>
        <v>20</v>
      </c>
      <c r="E839" s="39" t="str" cm="1">
        <f t="array" aca="1" ref="E839" ca="1">IF(INDIRECT(VLOOKUP(B839,B$14:C$44,2,FALSE)&amp;(9*A839+6))="","",
INDIRECT(VLOOKUP(B839,B$14:C$44,2,FALSE)&amp;(9*A839+6)))</f>
        <v/>
      </c>
      <c r="F839" s="39" t="str">
        <f t="shared" ca="1" si="155"/>
        <v/>
      </c>
      <c r="G839" s="48" t="str" cm="1">
        <f t="array" aca="1" ref="G839" ca="1">IF(F839="","",
IF(INDIRECT(VLOOKUP(B839,B$14:C$44,2,FALSE)&amp;(9*A839+8))="","",
INDIRECT(VLOOKUP(B839,B$14:C$44,2,FALSE)&amp;(9*A839+8))))</f>
        <v/>
      </c>
      <c r="H839" s="48" t="str" cm="1">
        <f t="array" aca="1" ref="H839" ca="1">IF(F839="","",
IF(INDIRECT(VLOOKUP(B839,B$14:C$44,2,FALSE)&amp;(9*A839+9))="","",
INDIRECT(VLOOKUP(B839,B$14:C$44,2,FALSE)&amp;(9*A839+9))))</f>
        <v/>
      </c>
      <c r="I839" s="43" t="str" cm="1">
        <f t="array" aca="1" ref="I839" ca="1">IF(F839="","",
IF(INDIRECT(VLOOKUP(B839,B$14:C$44,2,FALSE)&amp;(9*A839+10))="","",
INDIRECT(VLOOKUP(B839,B$14:C$44,2,FALSE)&amp;(9*A839+10))))</f>
        <v/>
      </c>
      <c r="J839" s="43" t="str" cm="1">
        <f t="array" aca="1" ref="J839" ca="1">IF(F839="","",
IF(INDIRECT(VLOOKUP(B839,B$14:C$44,2,FALSE)&amp;(9*A839+11))="","",
INDIRECT(VLOOKUP(B839,B$14:C$44,2,FALSE)&amp;(9*A839+11))))</f>
        <v/>
      </c>
      <c r="K839" s="46" t="str" cm="1">
        <f t="array" aca="1" ref="K839" ca="1">IF(F839="","",
IF(AND(OR(F839="土",F839="日"),J839="●"),"指定",
IF(INDIRECT(VLOOKUP(B839,B$14:C$44,2,FALSE)&amp;(9*A839+12))="","",
INDIRECT(VLOOKUP(B839,B$14:C$44,2,FALSE)&amp;(9*A839+12)))))</f>
        <v/>
      </c>
      <c r="L839" s="42" t="str">
        <f t="shared" ca="1" si="158"/>
        <v/>
      </c>
      <c r="M839" s="60" t="str">
        <f t="shared" ca="1" si="159"/>
        <v/>
      </c>
      <c r="N839" s="1" t="str">
        <f t="shared" ca="1" si="156"/>
        <v/>
      </c>
      <c r="O839" s="1" t="str">
        <f t="shared" ca="1" si="157"/>
        <v/>
      </c>
    </row>
    <row r="840" spans="1:15" x14ac:dyDescent="0.4">
      <c r="A840" s="1">
        <f t="shared" si="160"/>
        <v>27</v>
      </c>
      <c r="B840" s="1">
        <f t="shared" si="161"/>
        <v>21</v>
      </c>
      <c r="E840" s="39" t="str" cm="1">
        <f t="array" aca="1" ref="E840" ca="1">IF(INDIRECT(VLOOKUP(B840,B$14:C$44,2,FALSE)&amp;(9*A840+6))="","",
INDIRECT(VLOOKUP(B840,B$14:C$44,2,FALSE)&amp;(9*A840+6)))</f>
        <v/>
      </c>
      <c r="F840" s="39" t="str">
        <f t="shared" ca="1" si="155"/>
        <v/>
      </c>
      <c r="G840" s="48" t="str" cm="1">
        <f t="array" aca="1" ref="G840" ca="1">IF(F840="","",
IF(INDIRECT(VLOOKUP(B840,B$14:C$44,2,FALSE)&amp;(9*A840+8))="","",
INDIRECT(VLOOKUP(B840,B$14:C$44,2,FALSE)&amp;(9*A840+8))))</f>
        <v/>
      </c>
      <c r="H840" s="48" t="str" cm="1">
        <f t="array" aca="1" ref="H840" ca="1">IF(F840="","",
IF(INDIRECT(VLOOKUP(B840,B$14:C$44,2,FALSE)&amp;(9*A840+9))="","",
INDIRECT(VLOOKUP(B840,B$14:C$44,2,FALSE)&amp;(9*A840+9))))</f>
        <v/>
      </c>
      <c r="I840" s="43" t="str" cm="1">
        <f t="array" aca="1" ref="I840" ca="1">IF(F840="","",
IF(INDIRECT(VLOOKUP(B840,B$14:C$44,2,FALSE)&amp;(9*A840+10))="","",
INDIRECT(VLOOKUP(B840,B$14:C$44,2,FALSE)&amp;(9*A840+10))))</f>
        <v/>
      </c>
      <c r="J840" s="43" t="str" cm="1">
        <f t="array" aca="1" ref="J840" ca="1">IF(F840="","",
IF(INDIRECT(VLOOKUP(B840,B$14:C$44,2,FALSE)&amp;(9*A840+11))="","",
INDIRECT(VLOOKUP(B840,B$14:C$44,2,FALSE)&amp;(9*A840+11))))</f>
        <v/>
      </c>
      <c r="K840" s="46" t="str" cm="1">
        <f t="array" aca="1" ref="K840" ca="1">IF(F840="","",
IF(AND(OR(F840="土",F840="日"),J840="●"),"指定",
IF(INDIRECT(VLOOKUP(B840,B$14:C$44,2,FALSE)&amp;(9*A840+12))="","",
INDIRECT(VLOOKUP(B840,B$14:C$44,2,FALSE)&amp;(9*A840+12)))))</f>
        <v/>
      </c>
      <c r="L840" s="42" t="str">
        <f t="shared" ca="1" si="158"/>
        <v/>
      </c>
      <c r="M840" s="60" t="str">
        <f t="shared" ca="1" si="159"/>
        <v/>
      </c>
      <c r="N840" s="1" t="str">
        <f t="shared" ca="1" si="156"/>
        <v/>
      </c>
      <c r="O840" s="1" t="str">
        <f t="shared" ca="1" si="157"/>
        <v/>
      </c>
    </row>
    <row r="841" spans="1:15" x14ac:dyDescent="0.4">
      <c r="A841" s="1">
        <f t="shared" si="160"/>
        <v>27</v>
      </c>
      <c r="B841" s="1">
        <f t="shared" si="161"/>
        <v>22</v>
      </c>
      <c r="E841" s="39" t="str" cm="1">
        <f t="array" aca="1" ref="E841" ca="1">IF(INDIRECT(VLOOKUP(B841,B$14:C$44,2,FALSE)&amp;(9*A841+6))="","",
INDIRECT(VLOOKUP(B841,B$14:C$44,2,FALSE)&amp;(9*A841+6)))</f>
        <v/>
      </c>
      <c r="F841" s="39" t="str">
        <f t="shared" ca="1" si="155"/>
        <v/>
      </c>
      <c r="G841" s="48" t="str" cm="1">
        <f t="array" aca="1" ref="G841" ca="1">IF(F841="","",
IF(INDIRECT(VLOOKUP(B841,B$14:C$44,2,FALSE)&amp;(9*A841+8))="","",
INDIRECT(VLOOKUP(B841,B$14:C$44,2,FALSE)&amp;(9*A841+8))))</f>
        <v/>
      </c>
      <c r="H841" s="48" t="str" cm="1">
        <f t="array" aca="1" ref="H841" ca="1">IF(F841="","",
IF(INDIRECT(VLOOKUP(B841,B$14:C$44,2,FALSE)&amp;(9*A841+9))="","",
INDIRECT(VLOOKUP(B841,B$14:C$44,2,FALSE)&amp;(9*A841+9))))</f>
        <v/>
      </c>
      <c r="I841" s="43" t="str" cm="1">
        <f t="array" aca="1" ref="I841" ca="1">IF(F841="","",
IF(INDIRECT(VLOOKUP(B841,B$14:C$44,2,FALSE)&amp;(9*A841+10))="","",
INDIRECT(VLOOKUP(B841,B$14:C$44,2,FALSE)&amp;(9*A841+10))))</f>
        <v/>
      </c>
      <c r="J841" s="43" t="str" cm="1">
        <f t="array" aca="1" ref="J841" ca="1">IF(F841="","",
IF(INDIRECT(VLOOKUP(B841,B$14:C$44,2,FALSE)&amp;(9*A841+11))="","",
INDIRECT(VLOOKUP(B841,B$14:C$44,2,FALSE)&amp;(9*A841+11))))</f>
        <v/>
      </c>
      <c r="K841" s="46" t="str" cm="1">
        <f t="array" aca="1" ref="K841" ca="1">IF(F841="","",
IF(AND(OR(F841="土",F841="日"),J841="●"),"指定",
IF(INDIRECT(VLOOKUP(B841,B$14:C$44,2,FALSE)&amp;(9*A841+12))="","",
INDIRECT(VLOOKUP(B841,B$14:C$44,2,FALSE)&amp;(9*A841+12)))))</f>
        <v/>
      </c>
      <c r="L841" s="42" t="str">
        <f t="shared" ca="1" si="158"/>
        <v/>
      </c>
      <c r="M841" s="60" t="str">
        <f t="shared" ca="1" si="159"/>
        <v/>
      </c>
      <c r="N841" s="1" t="str">
        <f t="shared" ca="1" si="156"/>
        <v/>
      </c>
      <c r="O841" s="1" t="str">
        <f t="shared" ca="1" si="157"/>
        <v/>
      </c>
    </row>
    <row r="842" spans="1:15" x14ac:dyDescent="0.4">
      <c r="A842" s="1">
        <f t="shared" si="160"/>
        <v>27</v>
      </c>
      <c r="B842" s="1">
        <f t="shared" si="161"/>
        <v>23</v>
      </c>
      <c r="E842" s="39" t="str" cm="1">
        <f t="array" aca="1" ref="E842" ca="1">IF(INDIRECT(VLOOKUP(B842,B$14:C$44,2,FALSE)&amp;(9*A842+6))="","",
INDIRECT(VLOOKUP(B842,B$14:C$44,2,FALSE)&amp;(9*A842+6)))</f>
        <v/>
      </c>
      <c r="F842" s="39" t="str">
        <f t="shared" ca="1" si="155"/>
        <v/>
      </c>
      <c r="G842" s="48" t="str" cm="1">
        <f t="array" aca="1" ref="G842" ca="1">IF(F842="","",
IF(INDIRECT(VLOOKUP(B842,B$14:C$44,2,FALSE)&amp;(9*A842+8))="","",
INDIRECT(VLOOKUP(B842,B$14:C$44,2,FALSE)&amp;(9*A842+8))))</f>
        <v/>
      </c>
      <c r="H842" s="48" t="str" cm="1">
        <f t="array" aca="1" ref="H842" ca="1">IF(F842="","",
IF(INDIRECT(VLOOKUP(B842,B$14:C$44,2,FALSE)&amp;(9*A842+9))="","",
INDIRECT(VLOOKUP(B842,B$14:C$44,2,FALSE)&amp;(9*A842+9))))</f>
        <v/>
      </c>
      <c r="I842" s="43" t="str" cm="1">
        <f t="array" aca="1" ref="I842" ca="1">IF(F842="","",
IF(INDIRECT(VLOOKUP(B842,B$14:C$44,2,FALSE)&amp;(9*A842+10))="","",
INDIRECT(VLOOKUP(B842,B$14:C$44,2,FALSE)&amp;(9*A842+10))))</f>
        <v/>
      </c>
      <c r="J842" s="43" t="str" cm="1">
        <f t="array" aca="1" ref="J842" ca="1">IF(F842="","",
IF(INDIRECT(VLOOKUP(B842,B$14:C$44,2,FALSE)&amp;(9*A842+11))="","",
INDIRECT(VLOOKUP(B842,B$14:C$44,2,FALSE)&amp;(9*A842+11))))</f>
        <v/>
      </c>
      <c r="K842" s="46" t="str" cm="1">
        <f t="array" aca="1" ref="K842" ca="1">IF(F842="","",
IF(AND(OR(F842="土",F842="日"),J842="●"),"指定",
IF(INDIRECT(VLOOKUP(B842,B$14:C$44,2,FALSE)&amp;(9*A842+12))="","",
INDIRECT(VLOOKUP(B842,B$14:C$44,2,FALSE)&amp;(9*A842+12)))))</f>
        <v/>
      </c>
      <c r="L842" s="42" t="str">
        <f t="shared" ca="1" si="158"/>
        <v/>
      </c>
      <c r="M842" s="60" t="str">
        <f t="shared" ca="1" si="159"/>
        <v/>
      </c>
      <c r="N842" s="1" t="str">
        <f t="shared" ca="1" si="156"/>
        <v/>
      </c>
      <c r="O842" s="1" t="str">
        <f t="shared" ca="1" si="157"/>
        <v/>
      </c>
    </row>
    <row r="843" spans="1:15" x14ac:dyDescent="0.4">
      <c r="A843" s="1">
        <f t="shared" si="160"/>
        <v>27</v>
      </c>
      <c r="B843" s="1">
        <f t="shared" si="161"/>
        <v>24</v>
      </c>
      <c r="E843" s="39" t="str" cm="1">
        <f t="array" aca="1" ref="E843" ca="1">IF(INDIRECT(VLOOKUP(B843,B$14:C$44,2,FALSE)&amp;(9*A843+6))="","",
INDIRECT(VLOOKUP(B843,B$14:C$44,2,FALSE)&amp;(9*A843+6)))</f>
        <v/>
      </c>
      <c r="F843" s="39" t="str">
        <f t="shared" ca="1" si="155"/>
        <v/>
      </c>
      <c r="G843" s="48" t="str" cm="1">
        <f t="array" aca="1" ref="G843" ca="1">IF(F843="","",
IF(INDIRECT(VLOOKUP(B843,B$14:C$44,2,FALSE)&amp;(9*A843+8))="","",
INDIRECT(VLOOKUP(B843,B$14:C$44,2,FALSE)&amp;(9*A843+8))))</f>
        <v/>
      </c>
      <c r="H843" s="48" t="str" cm="1">
        <f t="array" aca="1" ref="H843" ca="1">IF(F843="","",
IF(INDIRECT(VLOOKUP(B843,B$14:C$44,2,FALSE)&amp;(9*A843+9))="","",
INDIRECT(VLOOKUP(B843,B$14:C$44,2,FALSE)&amp;(9*A843+9))))</f>
        <v/>
      </c>
      <c r="I843" s="43" t="str" cm="1">
        <f t="array" aca="1" ref="I843" ca="1">IF(F843="","",
IF(INDIRECT(VLOOKUP(B843,B$14:C$44,2,FALSE)&amp;(9*A843+10))="","",
INDIRECT(VLOOKUP(B843,B$14:C$44,2,FALSE)&amp;(9*A843+10))))</f>
        <v/>
      </c>
      <c r="J843" s="43" t="str" cm="1">
        <f t="array" aca="1" ref="J843" ca="1">IF(F843="","",
IF(INDIRECT(VLOOKUP(B843,B$14:C$44,2,FALSE)&amp;(9*A843+11))="","",
INDIRECT(VLOOKUP(B843,B$14:C$44,2,FALSE)&amp;(9*A843+11))))</f>
        <v/>
      </c>
      <c r="K843" s="46" t="str" cm="1">
        <f t="array" aca="1" ref="K843" ca="1">IF(F843="","",
IF(AND(OR(F843="土",F843="日"),J843="●"),"指定",
IF(INDIRECT(VLOOKUP(B843,B$14:C$44,2,FALSE)&amp;(9*A843+12))="","",
INDIRECT(VLOOKUP(B843,B$14:C$44,2,FALSE)&amp;(9*A843+12)))))</f>
        <v/>
      </c>
      <c r="L843" s="42" t="str">
        <f t="shared" ca="1" si="158"/>
        <v/>
      </c>
      <c r="M843" s="60" t="str">
        <f t="shared" ca="1" si="159"/>
        <v/>
      </c>
      <c r="N843" s="1" t="str">
        <f t="shared" ca="1" si="156"/>
        <v/>
      </c>
      <c r="O843" s="1" t="str">
        <f t="shared" ca="1" si="157"/>
        <v/>
      </c>
    </row>
    <row r="844" spans="1:15" x14ac:dyDescent="0.4">
      <c r="A844" s="1">
        <f t="shared" si="160"/>
        <v>27</v>
      </c>
      <c r="B844" s="1">
        <f t="shared" si="161"/>
        <v>25</v>
      </c>
      <c r="E844" s="39" t="str" cm="1">
        <f t="array" aca="1" ref="E844" ca="1">IF(INDIRECT(VLOOKUP(B844,B$14:C$44,2,FALSE)&amp;(9*A844+6))="","",
INDIRECT(VLOOKUP(B844,B$14:C$44,2,FALSE)&amp;(9*A844+6)))</f>
        <v/>
      </c>
      <c r="F844" s="39" t="str">
        <f t="shared" ca="1" si="155"/>
        <v/>
      </c>
      <c r="G844" s="48" t="str" cm="1">
        <f t="array" aca="1" ref="G844" ca="1">IF(F844="","",
IF(INDIRECT(VLOOKUP(B844,B$14:C$44,2,FALSE)&amp;(9*A844+8))="","",
INDIRECT(VLOOKUP(B844,B$14:C$44,2,FALSE)&amp;(9*A844+8))))</f>
        <v/>
      </c>
      <c r="H844" s="48" t="str" cm="1">
        <f t="array" aca="1" ref="H844" ca="1">IF(F844="","",
IF(INDIRECT(VLOOKUP(B844,B$14:C$44,2,FALSE)&amp;(9*A844+9))="","",
INDIRECT(VLOOKUP(B844,B$14:C$44,2,FALSE)&amp;(9*A844+9))))</f>
        <v/>
      </c>
      <c r="I844" s="43" t="str" cm="1">
        <f t="array" aca="1" ref="I844" ca="1">IF(F844="","",
IF(INDIRECT(VLOOKUP(B844,B$14:C$44,2,FALSE)&amp;(9*A844+10))="","",
INDIRECT(VLOOKUP(B844,B$14:C$44,2,FALSE)&amp;(9*A844+10))))</f>
        <v/>
      </c>
      <c r="J844" s="43" t="str" cm="1">
        <f t="array" aca="1" ref="J844" ca="1">IF(F844="","",
IF(INDIRECT(VLOOKUP(B844,B$14:C$44,2,FALSE)&amp;(9*A844+11))="","",
INDIRECT(VLOOKUP(B844,B$14:C$44,2,FALSE)&amp;(9*A844+11))))</f>
        <v/>
      </c>
      <c r="K844" s="46" t="str" cm="1">
        <f t="array" aca="1" ref="K844" ca="1">IF(F844="","",
IF(AND(OR(F844="土",F844="日"),J844="●"),"指定",
IF(INDIRECT(VLOOKUP(B844,B$14:C$44,2,FALSE)&amp;(9*A844+12))="","",
INDIRECT(VLOOKUP(B844,B$14:C$44,2,FALSE)&amp;(9*A844+12)))))</f>
        <v/>
      </c>
      <c r="L844" s="42" t="str">
        <f t="shared" ca="1" si="158"/>
        <v/>
      </c>
      <c r="M844" s="60" t="str">
        <f t="shared" ca="1" si="159"/>
        <v/>
      </c>
      <c r="N844" s="1" t="str">
        <f t="shared" ca="1" si="156"/>
        <v/>
      </c>
      <c r="O844" s="1" t="str">
        <f t="shared" ca="1" si="157"/>
        <v/>
      </c>
    </row>
    <row r="845" spans="1:15" x14ac:dyDescent="0.4">
      <c r="A845" s="1">
        <f t="shared" si="160"/>
        <v>27</v>
      </c>
      <c r="B845" s="1">
        <f t="shared" si="161"/>
        <v>26</v>
      </c>
      <c r="E845" s="39" t="str" cm="1">
        <f t="array" aca="1" ref="E845" ca="1">IF(INDIRECT(VLOOKUP(B845,B$14:C$44,2,FALSE)&amp;(9*A845+6))="","",
INDIRECT(VLOOKUP(B845,B$14:C$44,2,FALSE)&amp;(9*A845+6)))</f>
        <v/>
      </c>
      <c r="F845" s="39" t="str">
        <f t="shared" ca="1" si="155"/>
        <v/>
      </c>
      <c r="G845" s="48" t="str" cm="1">
        <f t="array" aca="1" ref="G845" ca="1">IF(F845="","",
IF(INDIRECT(VLOOKUP(B845,B$14:C$44,2,FALSE)&amp;(9*A845+8))="","",
INDIRECT(VLOOKUP(B845,B$14:C$44,2,FALSE)&amp;(9*A845+8))))</f>
        <v/>
      </c>
      <c r="H845" s="48" t="str" cm="1">
        <f t="array" aca="1" ref="H845" ca="1">IF(F845="","",
IF(INDIRECT(VLOOKUP(B845,B$14:C$44,2,FALSE)&amp;(9*A845+9))="","",
INDIRECT(VLOOKUP(B845,B$14:C$44,2,FALSE)&amp;(9*A845+9))))</f>
        <v/>
      </c>
      <c r="I845" s="43" t="str" cm="1">
        <f t="array" aca="1" ref="I845" ca="1">IF(F845="","",
IF(INDIRECT(VLOOKUP(B845,B$14:C$44,2,FALSE)&amp;(9*A845+10))="","",
INDIRECT(VLOOKUP(B845,B$14:C$44,2,FALSE)&amp;(9*A845+10))))</f>
        <v/>
      </c>
      <c r="J845" s="43" t="str" cm="1">
        <f t="array" aca="1" ref="J845" ca="1">IF(F845="","",
IF(INDIRECT(VLOOKUP(B845,B$14:C$44,2,FALSE)&amp;(9*A845+11))="","",
INDIRECT(VLOOKUP(B845,B$14:C$44,2,FALSE)&amp;(9*A845+11))))</f>
        <v/>
      </c>
      <c r="K845" s="46" t="str" cm="1">
        <f t="array" aca="1" ref="K845" ca="1">IF(F845="","",
IF(AND(OR(F845="土",F845="日"),J845="●"),"指定",
IF(INDIRECT(VLOOKUP(B845,B$14:C$44,2,FALSE)&amp;(9*A845+12))="","",
INDIRECT(VLOOKUP(B845,B$14:C$44,2,FALSE)&amp;(9*A845+12)))))</f>
        <v/>
      </c>
      <c r="L845" s="42" t="str">
        <f t="shared" ca="1" si="158"/>
        <v/>
      </c>
      <c r="M845" s="60" t="str">
        <f t="shared" ca="1" si="159"/>
        <v/>
      </c>
      <c r="N845" s="1" t="str">
        <f t="shared" ca="1" si="156"/>
        <v/>
      </c>
      <c r="O845" s="1" t="str">
        <f t="shared" ca="1" si="157"/>
        <v/>
      </c>
    </row>
    <row r="846" spans="1:15" x14ac:dyDescent="0.4">
      <c r="A846" s="1">
        <f t="shared" si="160"/>
        <v>27</v>
      </c>
      <c r="B846" s="1">
        <f t="shared" si="161"/>
        <v>27</v>
      </c>
      <c r="E846" s="39" t="str" cm="1">
        <f t="array" aca="1" ref="E846" ca="1">IF(INDIRECT(VLOOKUP(B846,B$14:C$44,2,FALSE)&amp;(9*A846+6))="","",
INDIRECT(VLOOKUP(B846,B$14:C$44,2,FALSE)&amp;(9*A846+6)))</f>
        <v/>
      </c>
      <c r="F846" s="39" t="str">
        <f t="shared" ref="F846:F909" ca="1" si="162">IF(OR(E846="",E846&lt;X$5,AF$5&lt;E846),"",
IF(WEEKDAY(E846,1)=1,"日",
IF(WEEKDAY(E846,1)=2,"月",
IF(WEEKDAY(E846,1)=3,"火",
IF(WEEKDAY(E846,1)=4,"水",
IF(WEEKDAY(E846,1)=5,"木",
IF(WEEKDAY(E846,1)=6,"金","土")))))))</f>
        <v/>
      </c>
      <c r="G846" s="48" t="str" cm="1">
        <f t="array" aca="1" ref="G846" ca="1">IF(F846="","",
IF(INDIRECT(VLOOKUP(B846,B$14:C$44,2,FALSE)&amp;(9*A846+8))="","",
INDIRECT(VLOOKUP(B846,B$14:C$44,2,FALSE)&amp;(9*A846+8))))</f>
        <v/>
      </c>
      <c r="H846" s="48" t="str" cm="1">
        <f t="array" aca="1" ref="H846" ca="1">IF(F846="","",
IF(INDIRECT(VLOOKUP(B846,B$14:C$44,2,FALSE)&amp;(9*A846+9))="","",
INDIRECT(VLOOKUP(B846,B$14:C$44,2,FALSE)&amp;(9*A846+9))))</f>
        <v/>
      </c>
      <c r="I846" s="43" t="str" cm="1">
        <f t="array" aca="1" ref="I846" ca="1">IF(F846="","",
IF(INDIRECT(VLOOKUP(B846,B$14:C$44,2,FALSE)&amp;(9*A846+10))="","",
INDIRECT(VLOOKUP(B846,B$14:C$44,2,FALSE)&amp;(9*A846+10))))</f>
        <v/>
      </c>
      <c r="J846" s="43" t="str" cm="1">
        <f t="array" aca="1" ref="J846" ca="1">IF(F846="","",
IF(INDIRECT(VLOOKUP(B846,B$14:C$44,2,FALSE)&amp;(9*A846+11))="","",
INDIRECT(VLOOKUP(B846,B$14:C$44,2,FALSE)&amp;(9*A846+11))))</f>
        <v/>
      </c>
      <c r="K846" s="46" t="str" cm="1">
        <f t="array" aca="1" ref="K846" ca="1">IF(F846="","",
IF(AND(OR(F846="土",F846="日"),J846="●"),"指定",
IF(INDIRECT(VLOOKUP(B846,B$14:C$44,2,FALSE)&amp;(9*A846+12))="","",
INDIRECT(VLOOKUP(B846,B$14:C$44,2,FALSE)&amp;(9*A846+12)))))</f>
        <v/>
      </c>
      <c r="L846" s="42" t="str">
        <f t="shared" ca="1" si="158"/>
        <v/>
      </c>
      <c r="M846" s="60" t="str">
        <f t="shared" ca="1" si="159"/>
        <v/>
      </c>
      <c r="N846" s="1" t="str">
        <f t="shared" ref="N846:N909" ca="1" si="163">IF(OR(E846="",F846=""),"",
YEAR(E846))</f>
        <v/>
      </c>
      <c r="O846" s="1" t="str">
        <f t="shared" ref="O846:O909" ca="1" si="164">IF(OR(E846="",F846=""),"",
MONTH(E846))</f>
        <v/>
      </c>
    </row>
    <row r="847" spans="1:15" x14ac:dyDescent="0.4">
      <c r="A847" s="1">
        <f t="shared" si="160"/>
        <v>27</v>
      </c>
      <c r="B847" s="1">
        <f t="shared" si="161"/>
        <v>28</v>
      </c>
      <c r="E847" s="39" t="str" cm="1">
        <f t="array" aca="1" ref="E847" ca="1">IF(INDIRECT(VLOOKUP(B847,B$14:C$44,2,FALSE)&amp;(9*A847+6))="","",
INDIRECT(VLOOKUP(B847,B$14:C$44,2,FALSE)&amp;(9*A847+6)))</f>
        <v/>
      </c>
      <c r="F847" s="39" t="str">
        <f t="shared" ca="1" si="162"/>
        <v/>
      </c>
      <c r="G847" s="48" t="str" cm="1">
        <f t="array" aca="1" ref="G847" ca="1">IF(F847="","",
IF(INDIRECT(VLOOKUP(B847,B$14:C$44,2,FALSE)&amp;(9*A847+8))="","",
INDIRECT(VLOOKUP(B847,B$14:C$44,2,FALSE)&amp;(9*A847+8))))</f>
        <v/>
      </c>
      <c r="H847" s="48" t="str" cm="1">
        <f t="array" aca="1" ref="H847" ca="1">IF(F847="","",
IF(INDIRECT(VLOOKUP(B847,B$14:C$44,2,FALSE)&amp;(9*A847+9))="","",
INDIRECT(VLOOKUP(B847,B$14:C$44,2,FALSE)&amp;(9*A847+9))))</f>
        <v/>
      </c>
      <c r="I847" s="43" t="str" cm="1">
        <f t="array" aca="1" ref="I847" ca="1">IF(F847="","",
IF(INDIRECT(VLOOKUP(B847,B$14:C$44,2,FALSE)&amp;(9*A847+10))="","",
INDIRECT(VLOOKUP(B847,B$14:C$44,2,FALSE)&amp;(9*A847+10))))</f>
        <v/>
      </c>
      <c r="J847" s="43" t="str" cm="1">
        <f t="array" aca="1" ref="J847" ca="1">IF(F847="","",
IF(INDIRECT(VLOOKUP(B847,B$14:C$44,2,FALSE)&amp;(9*A847+11))="","",
INDIRECT(VLOOKUP(B847,B$14:C$44,2,FALSE)&amp;(9*A847+11))))</f>
        <v/>
      </c>
      <c r="K847" s="46" t="str" cm="1">
        <f t="array" aca="1" ref="K847" ca="1">IF(F847="","",
IF(AND(OR(F847="土",F847="日"),J847="●"),"指定",
IF(INDIRECT(VLOOKUP(B847,B$14:C$44,2,FALSE)&amp;(9*A847+12))="","",
INDIRECT(VLOOKUP(B847,B$14:C$44,2,FALSE)&amp;(9*A847+12)))))</f>
        <v/>
      </c>
      <c r="L847" s="42" t="str">
        <f t="shared" ref="L847:L910" ca="1" si="165">IF(F847="","",
IF(I847="準","準備",
IF(I847="夏","夏休",
IF(I847="年","年末年始休",
IF(I847="製","工場製作",
IF(I847="片","片付",
IF(I847="事","事故",
IF(I847="災","災害",
IF(I847="他","その他",
IF(AND(F847&lt;&gt;"土",F847&lt;&gt;"日",J847="●",K847="振替"),"振替",
IF(AND(OR(F847="土",F847="日"),J847="●",K847="指定"),"閉所",
IF(AND(OR(F847="土",F847="日"),J847="",K847="事前"),"事前",
IF(AND(F847&lt;&gt;"土",F847&lt;&gt;"日",J847="●",K847=""),"閉所","")))))))))))))</f>
        <v/>
      </c>
      <c r="M847" s="60" t="str">
        <f t="shared" ref="M847:M910" ca="1" si="166">IFERROR(IF(VLOOKUP(E847,BJ:BL,3,FALSE)="〇","適",""),"")</f>
        <v/>
      </c>
      <c r="N847" s="1" t="str">
        <f t="shared" ca="1" si="163"/>
        <v/>
      </c>
      <c r="O847" s="1" t="str">
        <f t="shared" ca="1" si="164"/>
        <v/>
      </c>
    </row>
    <row r="848" spans="1:15" x14ac:dyDescent="0.4">
      <c r="A848" s="1">
        <f t="shared" ref="A848:A855" si="167">IF(B848=1,A847+1,A847)</f>
        <v>27</v>
      </c>
      <c r="B848" s="1">
        <f t="shared" ref="B848:B855" si="168">IF(B847=31,1,B847+1)</f>
        <v>29</v>
      </c>
      <c r="E848" s="39" t="str" cm="1">
        <f t="array" aca="1" ref="E848" ca="1">IF(INDIRECT(VLOOKUP(B848,B$14:C$44,2,FALSE)&amp;(9*A848+6))="","",
INDIRECT(VLOOKUP(B848,B$14:C$44,2,FALSE)&amp;(9*A848+6)))</f>
        <v/>
      </c>
      <c r="F848" s="39" t="str">
        <f t="shared" ca="1" si="162"/>
        <v/>
      </c>
      <c r="G848" s="48" t="str" cm="1">
        <f t="array" aca="1" ref="G848" ca="1">IF(F848="","",
IF(INDIRECT(VLOOKUP(B848,B$14:C$44,2,FALSE)&amp;(9*A848+8))="","",
INDIRECT(VLOOKUP(B848,B$14:C$44,2,FALSE)&amp;(9*A848+8))))</f>
        <v/>
      </c>
      <c r="H848" s="48" t="str" cm="1">
        <f t="array" aca="1" ref="H848" ca="1">IF(F848="","",
IF(INDIRECT(VLOOKUP(B848,B$14:C$44,2,FALSE)&amp;(9*A848+9))="","",
INDIRECT(VLOOKUP(B848,B$14:C$44,2,FALSE)&amp;(9*A848+9))))</f>
        <v/>
      </c>
      <c r="I848" s="43" t="str" cm="1">
        <f t="array" aca="1" ref="I848" ca="1">IF(F848="","",
IF(INDIRECT(VLOOKUP(B848,B$14:C$44,2,FALSE)&amp;(9*A848+10))="","",
INDIRECT(VLOOKUP(B848,B$14:C$44,2,FALSE)&amp;(9*A848+10))))</f>
        <v/>
      </c>
      <c r="J848" s="43" t="str" cm="1">
        <f t="array" aca="1" ref="J848" ca="1">IF(F848="","",
IF(INDIRECT(VLOOKUP(B848,B$14:C$44,2,FALSE)&amp;(9*A848+11))="","",
INDIRECT(VLOOKUP(B848,B$14:C$44,2,FALSE)&amp;(9*A848+11))))</f>
        <v/>
      </c>
      <c r="K848" s="46" t="str" cm="1">
        <f t="array" aca="1" ref="K848" ca="1">IF(F848="","",
IF(AND(OR(F848="土",F848="日"),J848="●"),"指定",
IF(INDIRECT(VLOOKUP(B848,B$14:C$44,2,FALSE)&amp;(9*A848+12))="","",
INDIRECT(VLOOKUP(B848,B$14:C$44,2,FALSE)&amp;(9*A848+12)))))</f>
        <v/>
      </c>
      <c r="L848" s="42" t="str">
        <f t="shared" ca="1" si="165"/>
        <v/>
      </c>
      <c r="M848" s="60" t="str">
        <f t="shared" ca="1" si="166"/>
        <v/>
      </c>
      <c r="N848" s="1" t="str">
        <f t="shared" ca="1" si="163"/>
        <v/>
      </c>
      <c r="O848" s="1" t="str">
        <f t="shared" ca="1" si="164"/>
        <v/>
      </c>
    </row>
    <row r="849" spans="1:15" x14ac:dyDescent="0.4">
      <c r="A849" s="1">
        <f t="shared" si="167"/>
        <v>27</v>
      </c>
      <c r="B849" s="1">
        <f t="shared" si="168"/>
        <v>30</v>
      </c>
      <c r="E849" s="39" t="str" cm="1">
        <f t="array" aca="1" ref="E849" ca="1">IF(INDIRECT(VLOOKUP(B849,B$14:C$44,2,FALSE)&amp;(9*A849+6))="","",
INDIRECT(VLOOKUP(B849,B$14:C$44,2,FALSE)&amp;(9*A849+6)))</f>
        <v/>
      </c>
      <c r="F849" s="39" t="str">
        <f t="shared" ca="1" si="162"/>
        <v/>
      </c>
      <c r="G849" s="48" t="str" cm="1">
        <f t="array" aca="1" ref="G849" ca="1">IF(F849="","",
IF(INDIRECT(VLOOKUP(B849,B$14:C$44,2,FALSE)&amp;(9*A849+8))="","",
INDIRECT(VLOOKUP(B849,B$14:C$44,2,FALSE)&amp;(9*A849+8))))</f>
        <v/>
      </c>
      <c r="H849" s="48" t="str" cm="1">
        <f t="array" aca="1" ref="H849" ca="1">IF(F849="","",
IF(INDIRECT(VLOOKUP(B849,B$14:C$44,2,FALSE)&amp;(9*A849+9))="","",
INDIRECT(VLOOKUP(B849,B$14:C$44,2,FALSE)&amp;(9*A849+9))))</f>
        <v/>
      </c>
      <c r="I849" s="43" t="str" cm="1">
        <f t="array" aca="1" ref="I849" ca="1">IF(F849="","",
IF(INDIRECT(VLOOKUP(B849,B$14:C$44,2,FALSE)&amp;(9*A849+10))="","",
INDIRECT(VLOOKUP(B849,B$14:C$44,2,FALSE)&amp;(9*A849+10))))</f>
        <v/>
      </c>
      <c r="J849" s="43" t="str" cm="1">
        <f t="array" aca="1" ref="J849" ca="1">IF(F849="","",
IF(INDIRECT(VLOOKUP(B849,B$14:C$44,2,FALSE)&amp;(9*A849+11))="","",
INDIRECT(VLOOKUP(B849,B$14:C$44,2,FALSE)&amp;(9*A849+11))))</f>
        <v/>
      </c>
      <c r="K849" s="46" t="str" cm="1">
        <f t="array" aca="1" ref="K849" ca="1">IF(F849="","",
IF(AND(OR(F849="土",F849="日"),J849="●"),"指定",
IF(INDIRECT(VLOOKUP(B849,B$14:C$44,2,FALSE)&amp;(9*A849+12))="","",
INDIRECT(VLOOKUP(B849,B$14:C$44,2,FALSE)&amp;(9*A849+12)))))</f>
        <v/>
      </c>
      <c r="L849" s="42" t="str">
        <f t="shared" ca="1" si="165"/>
        <v/>
      </c>
      <c r="M849" s="60" t="str">
        <f t="shared" ca="1" si="166"/>
        <v/>
      </c>
      <c r="N849" s="1" t="str">
        <f t="shared" ca="1" si="163"/>
        <v/>
      </c>
      <c r="O849" s="1" t="str">
        <f t="shared" ca="1" si="164"/>
        <v/>
      </c>
    </row>
    <row r="850" spans="1:15" x14ac:dyDescent="0.4">
      <c r="A850" s="1">
        <f t="shared" si="167"/>
        <v>27</v>
      </c>
      <c r="B850" s="1">
        <f t="shared" si="168"/>
        <v>31</v>
      </c>
      <c r="E850" s="39" t="str" cm="1">
        <f t="array" aca="1" ref="E850" ca="1">IF(INDIRECT(VLOOKUP(B850,B$14:C$44,2,FALSE)&amp;(9*A850+6))="","",
INDIRECT(VLOOKUP(B850,B$14:C$44,2,FALSE)&amp;(9*A850+6)))</f>
        <v/>
      </c>
      <c r="F850" s="39" t="str">
        <f t="shared" ca="1" si="162"/>
        <v/>
      </c>
      <c r="G850" s="48" t="str" cm="1">
        <f t="array" aca="1" ref="G850" ca="1">IF(F850="","",
IF(INDIRECT(VLOOKUP(B850,B$14:C$44,2,FALSE)&amp;(9*A850+8))="","",
INDIRECT(VLOOKUP(B850,B$14:C$44,2,FALSE)&amp;(9*A850+8))))</f>
        <v/>
      </c>
      <c r="H850" s="48" t="str" cm="1">
        <f t="array" aca="1" ref="H850" ca="1">IF(F850="","",
IF(INDIRECT(VLOOKUP(B850,B$14:C$44,2,FALSE)&amp;(9*A850+9))="","",
INDIRECT(VLOOKUP(B850,B$14:C$44,2,FALSE)&amp;(9*A850+9))))</f>
        <v/>
      </c>
      <c r="I850" s="43" t="str" cm="1">
        <f t="array" aca="1" ref="I850" ca="1">IF(F850="","",
IF(INDIRECT(VLOOKUP(B850,B$14:C$44,2,FALSE)&amp;(9*A850+10))="","",
INDIRECT(VLOOKUP(B850,B$14:C$44,2,FALSE)&amp;(9*A850+10))))</f>
        <v/>
      </c>
      <c r="J850" s="43" t="str" cm="1">
        <f t="array" aca="1" ref="J850" ca="1">IF(F850="","",
IF(INDIRECT(VLOOKUP(B850,B$14:C$44,2,FALSE)&amp;(9*A850+11))="","",
INDIRECT(VLOOKUP(B850,B$14:C$44,2,FALSE)&amp;(9*A850+11))))</f>
        <v/>
      </c>
      <c r="K850" s="46" t="str" cm="1">
        <f t="array" aca="1" ref="K850" ca="1">IF(F850="","",
IF(AND(OR(F850="土",F850="日"),J850="●"),"指定",
IF(INDIRECT(VLOOKUP(B850,B$14:C$44,2,FALSE)&amp;(9*A850+12))="","",
INDIRECT(VLOOKUP(B850,B$14:C$44,2,FALSE)&amp;(9*A850+12)))))</f>
        <v/>
      </c>
      <c r="L850" s="42" t="str">
        <f t="shared" ca="1" si="165"/>
        <v/>
      </c>
      <c r="M850" s="60" t="str">
        <f t="shared" ca="1" si="166"/>
        <v/>
      </c>
      <c r="N850" s="1" t="str">
        <f t="shared" ca="1" si="163"/>
        <v/>
      </c>
      <c r="O850" s="1" t="str">
        <f t="shared" ca="1" si="164"/>
        <v/>
      </c>
    </row>
    <row r="851" spans="1:15" x14ac:dyDescent="0.4">
      <c r="A851" s="1">
        <f t="shared" si="167"/>
        <v>28</v>
      </c>
      <c r="B851" s="1">
        <f t="shared" si="168"/>
        <v>1</v>
      </c>
      <c r="E851" s="39" t="str" cm="1">
        <f t="array" aca="1" ref="E851" ca="1">IF(INDIRECT(VLOOKUP(B851,B$14:C$44,2,FALSE)&amp;(9*A851+6))="","",
INDIRECT(VLOOKUP(B851,B$14:C$44,2,FALSE)&amp;(9*A851+6)))</f>
        <v/>
      </c>
      <c r="F851" s="39" t="str">
        <f t="shared" ca="1" si="162"/>
        <v/>
      </c>
      <c r="G851" s="48" t="str" cm="1">
        <f t="array" aca="1" ref="G851" ca="1">IF(F851="","",
IF(INDIRECT(VLOOKUP(B851,B$14:C$44,2,FALSE)&amp;(9*A851+8))="","",
INDIRECT(VLOOKUP(B851,B$14:C$44,2,FALSE)&amp;(9*A851+8))))</f>
        <v/>
      </c>
      <c r="H851" s="48" t="str" cm="1">
        <f t="array" aca="1" ref="H851" ca="1">IF(F851="","",
IF(INDIRECT(VLOOKUP(B851,B$14:C$44,2,FALSE)&amp;(9*A851+9))="","",
INDIRECT(VLOOKUP(B851,B$14:C$44,2,FALSE)&amp;(9*A851+9))))</f>
        <v/>
      </c>
      <c r="I851" s="43" t="str" cm="1">
        <f t="array" aca="1" ref="I851" ca="1">IF(F851="","",
IF(INDIRECT(VLOOKUP(B851,B$14:C$44,2,FALSE)&amp;(9*A851+10))="","",
INDIRECT(VLOOKUP(B851,B$14:C$44,2,FALSE)&amp;(9*A851+10))))</f>
        <v/>
      </c>
      <c r="J851" s="43" t="str" cm="1">
        <f t="array" aca="1" ref="J851" ca="1">IF(F851="","",
IF(INDIRECT(VLOOKUP(B851,B$14:C$44,2,FALSE)&amp;(9*A851+11))="","",
INDIRECT(VLOOKUP(B851,B$14:C$44,2,FALSE)&amp;(9*A851+11))))</f>
        <v/>
      </c>
      <c r="K851" s="46" t="str" cm="1">
        <f t="array" aca="1" ref="K851" ca="1">IF(F851="","",
IF(AND(OR(F851="土",F851="日"),J851="●"),"指定",
IF(INDIRECT(VLOOKUP(B851,B$14:C$44,2,FALSE)&amp;(9*A851+12))="","",
INDIRECT(VLOOKUP(B851,B$14:C$44,2,FALSE)&amp;(9*A851+12)))))</f>
        <v/>
      </c>
      <c r="L851" s="42" t="str">
        <f t="shared" ca="1" si="165"/>
        <v/>
      </c>
      <c r="M851" s="60" t="str">
        <f t="shared" ca="1" si="166"/>
        <v/>
      </c>
      <c r="N851" s="1" t="str">
        <f t="shared" ca="1" si="163"/>
        <v/>
      </c>
      <c r="O851" s="1" t="str">
        <f t="shared" ca="1" si="164"/>
        <v/>
      </c>
    </row>
    <row r="852" spans="1:15" x14ac:dyDescent="0.4">
      <c r="A852" s="1">
        <f t="shared" si="167"/>
        <v>28</v>
      </c>
      <c r="B852" s="1">
        <f t="shared" si="168"/>
        <v>2</v>
      </c>
      <c r="E852" s="39" t="str" cm="1">
        <f t="array" aca="1" ref="E852" ca="1">IF(INDIRECT(VLOOKUP(B852,B$14:C$44,2,FALSE)&amp;(9*A852+6))="","",
INDIRECT(VLOOKUP(B852,B$14:C$44,2,FALSE)&amp;(9*A852+6)))</f>
        <v/>
      </c>
      <c r="F852" s="39" t="str">
        <f t="shared" ca="1" si="162"/>
        <v/>
      </c>
      <c r="G852" s="48" t="str" cm="1">
        <f t="array" aca="1" ref="G852" ca="1">IF(F852="","",
IF(INDIRECT(VLOOKUP(B852,B$14:C$44,2,FALSE)&amp;(9*A852+8))="","",
INDIRECT(VLOOKUP(B852,B$14:C$44,2,FALSE)&amp;(9*A852+8))))</f>
        <v/>
      </c>
      <c r="H852" s="48" t="str" cm="1">
        <f t="array" aca="1" ref="H852" ca="1">IF(F852="","",
IF(INDIRECT(VLOOKUP(B852,B$14:C$44,2,FALSE)&amp;(9*A852+9))="","",
INDIRECT(VLOOKUP(B852,B$14:C$44,2,FALSE)&amp;(9*A852+9))))</f>
        <v/>
      </c>
      <c r="I852" s="43" t="str" cm="1">
        <f t="array" aca="1" ref="I852" ca="1">IF(F852="","",
IF(INDIRECT(VLOOKUP(B852,B$14:C$44,2,FALSE)&amp;(9*A852+10))="","",
INDIRECT(VLOOKUP(B852,B$14:C$44,2,FALSE)&amp;(9*A852+10))))</f>
        <v/>
      </c>
      <c r="J852" s="43" t="str" cm="1">
        <f t="array" aca="1" ref="J852" ca="1">IF(F852="","",
IF(INDIRECT(VLOOKUP(B852,B$14:C$44,2,FALSE)&amp;(9*A852+11))="","",
INDIRECT(VLOOKUP(B852,B$14:C$44,2,FALSE)&amp;(9*A852+11))))</f>
        <v/>
      </c>
      <c r="K852" s="46" t="str" cm="1">
        <f t="array" aca="1" ref="K852" ca="1">IF(F852="","",
IF(AND(OR(F852="土",F852="日"),J852="●"),"指定",
IF(INDIRECT(VLOOKUP(B852,B$14:C$44,2,FALSE)&amp;(9*A852+12))="","",
INDIRECT(VLOOKUP(B852,B$14:C$44,2,FALSE)&amp;(9*A852+12)))))</f>
        <v/>
      </c>
      <c r="L852" s="42" t="str">
        <f t="shared" ca="1" si="165"/>
        <v/>
      </c>
      <c r="M852" s="60" t="str">
        <f t="shared" ca="1" si="166"/>
        <v/>
      </c>
      <c r="N852" s="1" t="str">
        <f t="shared" ca="1" si="163"/>
        <v/>
      </c>
      <c r="O852" s="1" t="str">
        <f t="shared" ca="1" si="164"/>
        <v/>
      </c>
    </row>
    <row r="853" spans="1:15" x14ac:dyDescent="0.4">
      <c r="A853" s="1">
        <f t="shared" si="167"/>
        <v>28</v>
      </c>
      <c r="B853" s="1">
        <f t="shared" si="168"/>
        <v>3</v>
      </c>
      <c r="E853" s="39" t="str" cm="1">
        <f t="array" aca="1" ref="E853" ca="1">IF(INDIRECT(VLOOKUP(B853,B$14:C$44,2,FALSE)&amp;(9*A853+6))="","",
INDIRECT(VLOOKUP(B853,B$14:C$44,2,FALSE)&amp;(9*A853+6)))</f>
        <v/>
      </c>
      <c r="F853" s="39" t="str">
        <f t="shared" ca="1" si="162"/>
        <v/>
      </c>
      <c r="G853" s="48" t="str" cm="1">
        <f t="array" aca="1" ref="G853" ca="1">IF(F853="","",
IF(INDIRECT(VLOOKUP(B853,B$14:C$44,2,FALSE)&amp;(9*A853+8))="","",
INDIRECT(VLOOKUP(B853,B$14:C$44,2,FALSE)&amp;(9*A853+8))))</f>
        <v/>
      </c>
      <c r="H853" s="48" t="str" cm="1">
        <f t="array" aca="1" ref="H853" ca="1">IF(F853="","",
IF(INDIRECT(VLOOKUP(B853,B$14:C$44,2,FALSE)&amp;(9*A853+9))="","",
INDIRECT(VLOOKUP(B853,B$14:C$44,2,FALSE)&amp;(9*A853+9))))</f>
        <v/>
      </c>
      <c r="I853" s="43" t="str" cm="1">
        <f t="array" aca="1" ref="I853" ca="1">IF(F853="","",
IF(INDIRECT(VLOOKUP(B853,B$14:C$44,2,FALSE)&amp;(9*A853+10))="","",
INDIRECT(VLOOKUP(B853,B$14:C$44,2,FALSE)&amp;(9*A853+10))))</f>
        <v/>
      </c>
      <c r="J853" s="43" t="str" cm="1">
        <f t="array" aca="1" ref="J853" ca="1">IF(F853="","",
IF(INDIRECT(VLOOKUP(B853,B$14:C$44,2,FALSE)&amp;(9*A853+11))="","",
INDIRECT(VLOOKUP(B853,B$14:C$44,2,FALSE)&amp;(9*A853+11))))</f>
        <v/>
      </c>
      <c r="K853" s="46" t="str" cm="1">
        <f t="array" aca="1" ref="K853" ca="1">IF(F853="","",
IF(AND(OR(F853="土",F853="日"),J853="●"),"指定",
IF(INDIRECT(VLOOKUP(B853,B$14:C$44,2,FALSE)&amp;(9*A853+12))="","",
INDIRECT(VLOOKUP(B853,B$14:C$44,2,FALSE)&amp;(9*A853+12)))))</f>
        <v/>
      </c>
      <c r="L853" s="42" t="str">
        <f t="shared" ca="1" si="165"/>
        <v/>
      </c>
      <c r="M853" s="60" t="str">
        <f t="shared" ca="1" si="166"/>
        <v/>
      </c>
      <c r="N853" s="1" t="str">
        <f t="shared" ca="1" si="163"/>
        <v/>
      </c>
      <c r="O853" s="1" t="str">
        <f t="shared" ca="1" si="164"/>
        <v/>
      </c>
    </row>
    <row r="854" spans="1:15" x14ac:dyDescent="0.4">
      <c r="A854" s="1">
        <f t="shared" si="167"/>
        <v>28</v>
      </c>
      <c r="B854" s="1">
        <f t="shared" si="168"/>
        <v>4</v>
      </c>
      <c r="E854" s="39" t="str" cm="1">
        <f t="array" aca="1" ref="E854" ca="1">IF(INDIRECT(VLOOKUP(B854,B$14:C$44,2,FALSE)&amp;(9*A854+6))="","",
INDIRECT(VLOOKUP(B854,B$14:C$44,2,FALSE)&amp;(9*A854+6)))</f>
        <v/>
      </c>
      <c r="F854" s="39" t="str">
        <f t="shared" ca="1" si="162"/>
        <v/>
      </c>
      <c r="G854" s="48" t="str" cm="1">
        <f t="array" aca="1" ref="G854" ca="1">IF(F854="","",
IF(INDIRECT(VLOOKUP(B854,B$14:C$44,2,FALSE)&amp;(9*A854+8))="","",
INDIRECT(VLOOKUP(B854,B$14:C$44,2,FALSE)&amp;(9*A854+8))))</f>
        <v/>
      </c>
      <c r="H854" s="48" t="str" cm="1">
        <f t="array" aca="1" ref="H854" ca="1">IF(F854="","",
IF(INDIRECT(VLOOKUP(B854,B$14:C$44,2,FALSE)&amp;(9*A854+9))="","",
INDIRECT(VLOOKUP(B854,B$14:C$44,2,FALSE)&amp;(9*A854+9))))</f>
        <v/>
      </c>
      <c r="I854" s="43" t="str" cm="1">
        <f t="array" aca="1" ref="I854" ca="1">IF(F854="","",
IF(INDIRECT(VLOOKUP(B854,B$14:C$44,2,FALSE)&amp;(9*A854+10))="","",
INDIRECT(VLOOKUP(B854,B$14:C$44,2,FALSE)&amp;(9*A854+10))))</f>
        <v/>
      </c>
      <c r="J854" s="43" t="str" cm="1">
        <f t="array" aca="1" ref="J854" ca="1">IF(F854="","",
IF(INDIRECT(VLOOKUP(B854,B$14:C$44,2,FALSE)&amp;(9*A854+11))="","",
INDIRECT(VLOOKUP(B854,B$14:C$44,2,FALSE)&amp;(9*A854+11))))</f>
        <v/>
      </c>
      <c r="K854" s="46" t="str" cm="1">
        <f t="array" aca="1" ref="K854" ca="1">IF(F854="","",
IF(AND(OR(F854="土",F854="日"),J854="●"),"指定",
IF(INDIRECT(VLOOKUP(B854,B$14:C$44,2,FALSE)&amp;(9*A854+12))="","",
INDIRECT(VLOOKUP(B854,B$14:C$44,2,FALSE)&amp;(9*A854+12)))))</f>
        <v/>
      </c>
      <c r="L854" s="42" t="str">
        <f t="shared" ca="1" si="165"/>
        <v/>
      </c>
      <c r="M854" s="60" t="str">
        <f t="shared" ca="1" si="166"/>
        <v/>
      </c>
      <c r="N854" s="1" t="str">
        <f t="shared" ca="1" si="163"/>
        <v/>
      </c>
      <c r="O854" s="1" t="str">
        <f t="shared" ca="1" si="164"/>
        <v/>
      </c>
    </row>
    <row r="855" spans="1:15" x14ac:dyDescent="0.4">
      <c r="A855" s="1">
        <f t="shared" si="167"/>
        <v>28</v>
      </c>
      <c r="B855" s="1">
        <f t="shared" si="168"/>
        <v>5</v>
      </c>
      <c r="E855" s="39" t="str" cm="1">
        <f t="array" aca="1" ref="E855" ca="1">IF(INDIRECT(VLOOKUP(B855,B$14:C$44,2,FALSE)&amp;(9*A855+6))="","",
INDIRECT(VLOOKUP(B855,B$14:C$44,2,FALSE)&amp;(9*A855+6)))</f>
        <v/>
      </c>
      <c r="F855" s="39" t="str">
        <f t="shared" ca="1" si="162"/>
        <v/>
      </c>
      <c r="G855" s="48" t="str" cm="1">
        <f t="array" aca="1" ref="G855" ca="1">IF(F855="","",
IF(INDIRECT(VLOOKUP(B855,B$14:C$44,2,FALSE)&amp;(9*A855+8))="","",
INDIRECT(VLOOKUP(B855,B$14:C$44,2,FALSE)&amp;(9*A855+8))))</f>
        <v/>
      </c>
      <c r="H855" s="48" t="str" cm="1">
        <f t="array" aca="1" ref="H855" ca="1">IF(F855="","",
IF(INDIRECT(VLOOKUP(B855,B$14:C$44,2,FALSE)&amp;(9*A855+9))="","",
INDIRECT(VLOOKUP(B855,B$14:C$44,2,FALSE)&amp;(9*A855+9))))</f>
        <v/>
      </c>
      <c r="I855" s="43" t="str" cm="1">
        <f t="array" aca="1" ref="I855" ca="1">IF(F855="","",
IF(INDIRECT(VLOOKUP(B855,B$14:C$44,2,FALSE)&amp;(9*A855+10))="","",
INDIRECT(VLOOKUP(B855,B$14:C$44,2,FALSE)&amp;(9*A855+10))))</f>
        <v/>
      </c>
      <c r="J855" s="43" t="str" cm="1">
        <f t="array" aca="1" ref="J855" ca="1">IF(F855="","",
IF(INDIRECT(VLOOKUP(B855,B$14:C$44,2,FALSE)&amp;(9*A855+11))="","",
INDIRECT(VLOOKUP(B855,B$14:C$44,2,FALSE)&amp;(9*A855+11))))</f>
        <v/>
      </c>
      <c r="K855" s="46" t="str" cm="1">
        <f t="array" aca="1" ref="K855" ca="1">IF(F855="","",
IF(AND(OR(F855="土",F855="日"),J855="●"),"指定",
IF(INDIRECT(VLOOKUP(B855,B$14:C$44,2,FALSE)&amp;(9*A855+12))="","",
INDIRECT(VLOOKUP(B855,B$14:C$44,2,FALSE)&amp;(9*A855+12)))))</f>
        <v/>
      </c>
      <c r="L855" s="42" t="str">
        <f t="shared" ca="1" si="165"/>
        <v/>
      </c>
      <c r="M855" s="60" t="str">
        <f t="shared" ca="1" si="166"/>
        <v/>
      </c>
      <c r="N855" s="1" t="str">
        <f t="shared" ca="1" si="163"/>
        <v/>
      </c>
      <c r="O855" s="1" t="str">
        <f t="shared" ca="1" si="164"/>
        <v/>
      </c>
    </row>
    <row r="856" spans="1:15" x14ac:dyDescent="0.4">
      <c r="A856" s="1">
        <f>IF(B856=1,A855+1,A855)</f>
        <v>28</v>
      </c>
      <c r="B856" s="1">
        <f>IF(B855=31,1,B855+1)</f>
        <v>6</v>
      </c>
      <c r="E856" s="39" t="str" cm="1">
        <f t="array" aca="1" ref="E856" ca="1">IF(INDIRECT(VLOOKUP(B856,B$14:C$44,2,FALSE)&amp;(9*A856+6))="","",
INDIRECT(VLOOKUP(B856,B$14:C$44,2,FALSE)&amp;(9*A856+6)))</f>
        <v/>
      </c>
      <c r="F856" s="39" t="str">
        <f t="shared" ca="1" si="162"/>
        <v/>
      </c>
      <c r="G856" s="48" t="str" cm="1">
        <f t="array" aca="1" ref="G856" ca="1">IF(F856="","",
IF(INDIRECT(VLOOKUP(B856,B$14:C$44,2,FALSE)&amp;(9*A856+8))="","",
INDIRECT(VLOOKUP(B856,B$14:C$44,2,FALSE)&amp;(9*A856+8))))</f>
        <v/>
      </c>
      <c r="H856" s="48" t="str" cm="1">
        <f t="array" aca="1" ref="H856" ca="1">IF(F856="","",
IF(INDIRECT(VLOOKUP(B856,B$14:C$44,2,FALSE)&amp;(9*A856+9))="","",
INDIRECT(VLOOKUP(B856,B$14:C$44,2,FALSE)&amp;(9*A856+9))))</f>
        <v/>
      </c>
      <c r="I856" s="43" t="str" cm="1">
        <f t="array" aca="1" ref="I856" ca="1">IF(F856="","",
IF(INDIRECT(VLOOKUP(B856,B$14:C$44,2,FALSE)&amp;(9*A856+10))="","",
INDIRECT(VLOOKUP(B856,B$14:C$44,2,FALSE)&amp;(9*A856+10))))</f>
        <v/>
      </c>
      <c r="J856" s="43" t="str" cm="1">
        <f t="array" aca="1" ref="J856" ca="1">IF(F856="","",
IF(INDIRECT(VLOOKUP(B856,B$14:C$44,2,FALSE)&amp;(9*A856+11))="","",
INDIRECT(VLOOKUP(B856,B$14:C$44,2,FALSE)&amp;(9*A856+11))))</f>
        <v/>
      </c>
      <c r="K856" s="46" t="str" cm="1">
        <f t="array" aca="1" ref="K856" ca="1">IF(F856="","",
IF(AND(OR(F856="土",F856="日"),J856="●"),"指定",
IF(INDIRECT(VLOOKUP(B856,B$14:C$44,2,FALSE)&amp;(9*A856+12))="","",
INDIRECT(VLOOKUP(B856,B$14:C$44,2,FALSE)&amp;(9*A856+12)))))</f>
        <v/>
      </c>
      <c r="L856" s="42" t="str">
        <f t="shared" ca="1" si="165"/>
        <v/>
      </c>
      <c r="M856" s="60" t="str">
        <f t="shared" ca="1" si="166"/>
        <v/>
      </c>
      <c r="N856" s="1" t="str">
        <f t="shared" ca="1" si="163"/>
        <v/>
      </c>
      <c r="O856" s="1" t="str">
        <f t="shared" ca="1" si="164"/>
        <v/>
      </c>
    </row>
    <row r="857" spans="1:15" x14ac:dyDescent="0.4">
      <c r="A857" s="1">
        <f t="shared" ref="A857:A920" si="169">IF(B857=1,A856+1,A856)</f>
        <v>28</v>
      </c>
      <c r="B857" s="1">
        <f t="shared" ref="B857:B920" si="170">IF(B856=31,1,B856+1)</f>
        <v>7</v>
      </c>
      <c r="E857" s="39" t="str" cm="1">
        <f t="array" aca="1" ref="E857" ca="1">IF(INDIRECT(VLOOKUP(B857,B$14:C$44,2,FALSE)&amp;(9*A857+6))="","",
INDIRECT(VLOOKUP(B857,B$14:C$44,2,FALSE)&amp;(9*A857+6)))</f>
        <v/>
      </c>
      <c r="F857" s="39" t="str">
        <f t="shared" ca="1" si="162"/>
        <v/>
      </c>
      <c r="G857" s="48" t="str" cm="1">
        <f t="array" aca="1" ref="G857" ca="1">IF(F857="","",
IF(INDIRECT(VLOOKUP(B857,B$14:C$44,2,FALSE)&amp;(9*A857+8))="","",
INDIRECT(VLOOKUP(B857,B$14:C$44,2,FALSE)&amp;(9*A857+8))))</f>
        <v/>
      </c>
      <c r="H857" s="48" t="str" cm="1">
        <f t="array" aca="1" ref="H857" ca="1">IF(F857="","",
IF(INDIRECT(VLOOKUP(B857,B$14:C$44,2,FALSE)&amp;(9*A857+9))="","",
INDIRECT(VLOOKUP(B857,B$14:C$44,2,FALSE)&amp;(9*A857+9))))</f>
        <v/>
      </c>
      <c r="I857" s="43" t="str" cm="1">
        <f t="array" aca="1" ref="I857" ca="1">IF(F857="","",
IF(INDIRECT(VLOOKUP(B857,B$14:C$44,2,FALSE)&amp;(9*A857+10))="","",
INDIRECT(VLOOKUP(B857,B$14:C$44,2,FALSE)&amp;(9*A857+10))))</f>
        <v/>
      </c>
      <c r="J857" s="43" t="str" cm="1">
        <f t="array" aca="1" ref="J857" ca="1">IF(F857="","",
IF(INDIRECT(VLOOKUP(B857,B$14:C$44,2,FALSE)&amp;(9*A857+11))="","",
INDIRECT(VLOOKUP(B857,B$14:C$44,2,FALSE)&amp;(9*A857+11))))</f>
        <v/>
      </c>
      <c r="K857" s="46" t="str" cm="1">
        <f t="array" aca="1" ref="K857" ca="1">IF(F857="","",
IF(AND(OR(F857="土",F857="日"),J857="●"),"指定",
IF(INDIRECT(VLOOKUP(B857,B$14:C$44,2,FALSE)&amp;(9*A857+12))="","",
INDIRECT(VLOOKUP(B857,B$14:C$44,2,FALSE)&amp;(9*A857+12)))))</f>
        <v/>
      </c>
      <c r="L857" s="42" t="str">
        <f t="shared" ca="1" si="165"/>
        <v/>
      </c>
      <c r="M857" s="60" t="str">
        <f t="shared" ca="1" si="166"/>
        <v/>
      </c>
      <c r="N857" s="1" t="str">
        <f t="shared" ca="1" si="163"/>
        <v/>
      </c>
      <c r="O857" s="1" t="str">
        <f t="shared" ca="1" si="164"/>
        <v/>
      </c>
    </row>
    <row r="858" spans="1:15" x14ac:dyDescent="0.4">
      <c r="A858" s="1">
        <f t="shared" si="169"/>
        <v>28</v>
      </c>
      <c r="B858" s="1">
        <f t="shared" si="170"/>
        <v>8</v>
      </c>
      <c r="E858" s="39" t="str" cm="1">
        <f t="array" aca="1" ref="E858" ca="1">IF(INDIRECT(VLOOKUP(B858,B$14:C$44,2,FALSE)&amp;(9*A858+6))="","",
INDIRECT(VLOOKUP(B858,B$14:C$44,2,FALSE)&amp;(9*A858+6)))</f>
        <v/>
      </c>
      <c r="F858" s="39" t="str">
        <f t="shared" ca="1" si="162"/>
        <v/>
      </c>
      <c r="G858" s="48" t="str" cm="1">
        <f t="array" aca="1" ref="G858" ca="1">IF(F858="","",
IF(INDIRECT(VLOOKUP(B858,B$14:C$44,2,FALSE)&amp;(9*A858+8))="","",
INDIRECT(VLOOKUP(B858,B$14:C$44,2,FALSE)&amp;(9*A858+8))))</f>
        <v/>
      </c>
      <c r="H858" s="48" t="str" cm="1">
        <f t="array" aca="1" ref="H858" ca="1">IF(F858="","",
IF(INDIRECT(VLOOKUP(B858,B$14:C$44,2,FALSE)&amp;(9*A858+9))="","",
INDIRECT(VLOOKUP(B858,B$14:C$44,2,FALSE)&amp;(9*A858+9))))</f>
        <v/>
      </c>
      <c r="I858" s="43" t="str" cm="1">
        <f t="array" aca="1" ref="I858" ca="1">IF(F858="","",
IF(INDIRECT(VLOOKUP(B858,B$14:C$44,2,FALSE)&amp;(9*A858+10))="","",
INDIRECT(VLOOKUP(B858,B$14:C$44,2,FALSE)&amp;(9*A858+10))))</f>
        <v/>
      </c>
      <c r="J858" s="43" t="str" cm="1">
        <f t="array" aca="1" ref="J858" ca="1">IF(F858="","",
IF(INDIRECT(VLOOKUP(B858,B$14:C$44,2,FALSE)&amp;(9*A858+11))="","",
INDIRECT(VLOOKUP(B858,B$14:C$44,2,FALSE)&amp;(9*A858+11))))</f>
        <v/>
      </c>
      <c r="K858" s="46" t="str" cm="1">
        <f t="array" aca="1" ref="K858" ca="1">IF(F858="","",
IF(AND(OR(F858="土",F858="日"),J858="●"),"指定",
IF(INDIRECT(VLOOKUP(B858,B$14:C$44,2,FALSE)&amp;(9*A858+12))="","",
INDIRECT(VLOOKUP(B858,B$14:C$44,2,FALSE)&amp;(9*A858+12)))))</f>
        <v/>
      </c>
      <c r="L858" s="42" t="str">
        <f t="shared" ca="1" si="165"/>
        <v/>
      </c>
      <c r="M858" s="60" t="str">
        <f t="shared" ca="1" si="166"/>
        <v/>
      </c>
      <c r="N858" s="1" t="str">
        <f t="shared" ca="1" si="163"/>
        <v/>
      </c>
      <c r="O858" s="1" t="str">
        <f t="shared" ca="1" si="164"/>
        <v/>
      </c>
    </row>
    <row r="859" spans="1:15" x14ac:dyDescent="0.4">
      <c r="A859" s="1">
        <f t="shared" si="169"/>
        <v>28</v>
      </c>
      <c r="B859" s="1">
        <f t="shared" si="170"/>
        <v>9</v>
      </c>
      <c r="E859" s="39" t="str" cm="1">
        <f t="array" aca="1" ref="E859" ca="1">IF(INDIRECT(VLOOKUP(B859,B$14:C$44,2,FALSE)&amp;(9*A859+6))="","",
INDIRECT(VLOOKUP(B859,B$14:C$44,2,FALSE)&amp;(9*A859+6)))</f>
        <v/>
      </c>
      <c r="F859" s="39" t="str">
        <f t="shared" ca="1" si="162"/>
        <v/>
      </c>
      <c r="G859" s="48" t="str" cm="1">
        <f t="array" aca="1" ref="G859" ca="1">IF(F859="","",
IF(INDIRECT(VLOOKUP(B859,B$14:C$44,2,FALSE)&amp;(9*A859+8))="","",
INDIRECT(VLOOKUP(B859,B$14:C$44,2,FALSE)&amp;(9*A859+8))))</f>
        <v/>
      </c>
      <c r="H859" s="48" t="str" cm="1">
        <f t="array" aca="1" ref="H859" ca="1">IF(F859="","",
IF(INDIRECT(VLOOKUP(B859,B$14:C$44,2,FALSE)&amp;(9*A859+9))="","",
INDIRECT(VLOOKUP(B859,B$14:C$44,2,FALSE)&amp;(9*A859+9))))</f>
        <v/>
      </c>
      <c r="I859" s="43" t="str" cm="1">
        <f t="array" aca="1" ref="I859" ca="1">IF(F859="","",
IF(INDIRECT(VLOOKUP(B859,B$14:C$44,2,FALSE)&amp;(9*A859+10))="","",
INDIRECT(VLOOKUP(B859,B$14:C$44,2,FALSE)&amp;(9*A859+10))))</f>
        <v/>
      </c>
      <c r="J859" s="43" t="str" cm="1">
        <f t="array" aca="1" ref="J859" ca="1">IF(F859="","",
IF(INDIRECT(VLOOKUP(B859,B$14:C$44,2,FALSE)&amp;(9*A859+11))="","",
INDIRECT(VLOOKUP(B859,B$14:C$44,2,FALSE)&amp;(9*A859+11))))</f>
        <v/>
      </c>
      <c r="K859" s="46" t="str" cm="1">
        <f t="array" aca="1" ref="K859" ca="1">IF(F859="","",
IF(AND(OR(F859="土",F859="日"),J859="●"),"指定",
IF(INDIRECT(VLOOKUP(B859,B$14:C$44,2,FALSE)&amp;(9*A859+12))="","",
INDIRECT(VLOOKUP(B859,B$14:C$44,2,FALSE)&amp;(9*A859+12)))))</f>
        <v/>
      </c>
      <c r="L859" s="42" t="str">
        <f t="shared" ca="1" si="165"/>
        <v/>
      </c>
      <c r="M859" s="60" t="str">
        <f t="shared" ca="1" si="166"/>
        <v/>
      </c>
      <c r="N859" s="1" t="str">
        <f t="shared" ca="1" si="163"/>
        <v/>
      </c>
      <c r="O859" s="1" t="str">
        <f t="shared" ca="1" si="164"/>
        <v/>
      </c>
    </row>
    <row r="860" spans="1:15" x14ac:dyDescent="0.4">
      <c r="A860" s="1">
        <f t="shared" si="169"/>
        <v>28</v>
      </c>
      <c r="B860" s="1">
        <f t="shared" si="170"/>
        <v>10</v>
      </c>
      <c r="E860" s="39" t="str" cm="1">
        <f t="array" aca="1" ref="E860" ca="1">IF(INDIRECT(VLOOKUP(B860,B$14:C$44,2,FALSE)&amp;(9*A860+6))="","",
INDIRECT(VLOOKUP(B860,B$14:C$44,2,FALSE)&amp;(9*A860+6)))</f>
        <v/>
      </c>
      <c r="F860" s="39" t="str">
        <f t="shared" ca="1" si="162"/>
        <v/>
      </c>
      <c r="G860" s="48" t="str" cm="1">
        <f t="array" aca="1" ref="G860" ca="1">IF(F860="","",
IF(INDIRECT(VLOOKUP(B860,B$14:C$44,2,FALSE)&amp;(9*A860+8))="","",
INDIRECT(VLOOKUP(B860,B$14:C$44,2,FALSE)&amp;(9*A860+8))))</f>
        <v/>
      </c>
      <c r="H860" s="48" t="str" cm="1">
        <f t="array" aca="1" ref="H860" ca="1">IF(F860="","",
IF(INDIRECT(VLOOKUP(B860,B$14:C$44,2,FALSE)&amp;(9*A860+9))="","",
INDIRECT(VLOOKUP(B860,B$14:C$44,2,FALSE)&amp;(9*A860+9))))</f>
        <v/>
      </c>
      <c r="I860" s="43" t="str" cm="1">
        <f t="array" aca="1" ref="I860" ca="1">IF(F860="","",
IF(INDIRECT(VLOOKUP(B860,B$14:C$44,2,FALSE)&amp;(9*A860+10))="","",
INDIRECT(VLOOKUP(B860,B$14:C$44,2,FALSE)&amp;(9*A860+10))))</f>
        <v/>
      </c>
      <c r="J860" s="43" t="str" cm="1">
        <f t="array" aca="1" ref="J860" ca="1">IF(F860="","",
IF(INDIRECT(VLOOKUP(B860,B$14:C$44,2,FALSE)&amp;(9*A860+11))="","",
INDIRECT(VLOOKUP(B860,B$14:C$44,2,FALSE)&amp;(9*A860+11))))</f>
        <v/>
      </c>
      <c r="K860" s="46" t="str" cm="1">
        <f t="array" aca="1" ref="K860" ca="1">IF(F860="","",
IF(AND(OR(F860="土",F860="日"),J860="●"),"指定",
IF(INDIRECT(VLOOKUP(B860,B$14:C$44,2,FALSE)&amp;(9*A860+12))="","",
INDIRECT(VLOOKUP(B860,B$14:C$44,2,FALSE)&amp;(9*A860+12)))))</f>
        <v/>
      </c>
      <c r="L860" s="42" t="str">
        <f t="shared" ca="1" si="165"/>
        <v/>
      </c>
      <c r="M860" s="60" t="str">
        <f t="shared" ca="1" si="166"/>
        <v/>
      </c>
      <c r="N860" s="1" t="str">
        <f t="shared" ca="1" si="163"/>
        <v/>
      </c>
      <c r="O860" s="1" t="str">
        <f t="shared" ca="1" si="164"/>
        <v/>
      </c>
    </row>
    <row r="861" spans="1:15" x14ac:dyDescent="0.4">
      <c r="A861" s="1">
        <f t="shared" si="169"/>
        <v>28</v>
      </c>
      <c r="B861" s="1">
        <f t="shared" si="170"/>
        <v>11</v>
      </c>
      <c r="E861" s="39" t="str" cm="1">
        <f t="array" aca="1" ref="E861" ca="1">IF(INDIRECT(VLOOKUP(B861,B$14:C$44,2,FALSE)&amp;(9*A861+6))="","",
INDIRECT(VLOOKUP(B861,B$14:C$44,2,FALSE)&amp;(9*A861+6)))</f>
        <v/>
      </c>
      <c r="F861" s="39" t="str">
        <f t="shared" ca="1" si="162"/>
        <v/>
      </c>
      <c r="G861" s="48" t="str" cm="1">
        <f t="array" aca="1" ref="G861" ca="1">IF(F861="","",
IF(INDIRECT(VLOOKUP(B861,B$14:C$44,2,FALSE)&amp;(9*A861+8))="","",
INDIRECT(VLOOKUP(B861,B$14:C$44,2,FALSE)&amp;(9*A861+8))))</f>
        <v/>
      </c>
      <c r="H861" s="48" t="str" cm="1">
        <f t="array" aca="1" ref="H861" ca="1">IF(F861="","",
IF(INDIRECT(VLOOKUP(B861,B$14:C$44,2,FALSE)&amp;(9*A861+9))="","",
INDIRECT(VLOOKUP(B861,B$14:C$44,2,FALSE)&amp;(9*A861+9))))</f>
        <v/>
      </c>
      <c r="I861" s="43" t="str" cm="1">
        <f t="array" aca="1" ref="I861" ca="1">IF(F861="","",
IF(INDIRECT(VLOOKUP(B861,B$14:C$44,2,FALSE)&amp;(9*A861+10))="","",
INDIRECT(VLOOKUP(B861,B$14:C$44,2,FALSE)&amp;(9*A861+10))))</f>
        <v/>
      </c>
      <c r="J861" s="43" t="str" cm="1">
        <f t="array" aca="1" ref="J861" ca="1">IF(F861="","",
IF(INDIRECT(VLOOKUP(B861,B$14:C$44,2,FALSE)&amp;(9*A861+11))="","",
INDIRECT(VLOOKUP(B861,B$14:C$44,2,FALSE)&amp;(9*A861+11))))</f>
        <v/>
      </c>
      <c r="K861" s="46" t="str" cm="1">
        <f t="array" aca="1" ref="K861" ca="1">IF(F861="","",
IF(AND(OR(F861="土",F861="日"),J861="●"),"指定",
IF(INDIRECT(VLOOKUP(B861,B$14:C$44,2,FALSE)&amp;(9*A861+12))="","",
INDIRECT(VLOOKUP(B861,B$14:C$44,2,FALSE)&amp;(9*A861+12)))))</f>
        <v/>
      </c>
      <c r="L861" s="42" t="str">
        <f t="shared" ca="1" si="165"/>
        <v/>
      </c>
      <c r="M861" s="60" t="str">
        <f t="shared" ca="1" si="166"/>
        <v/>
      </c>
      <c r="N861" s="1" t="str">
        <f t="shared" ca="1" si="163"/>
        <v/>
      </c>
      <c r="O861" s="1" t="str">
        <f t="shared" ca="1" si="164"/>
        <v/>
      </c>
    </row>
    <row r="862" spans="1:15" x14ac:dyDescent="0.4">
      <c r="A862" s="1">
        <f t="shared" si="169"/>
        <v>28</v>
      </c>
      <c r="B862" s="1">
        <f t="shared" si="170"/>
        <v>12</v>
      </c>
      <c r="E862" s="39" t="str" cm="1">
        <f t="array" aca="1" ref="E862" ca="1">IF(INDIRECT(VLOOKUP(B862,B$14:C$44,2,FALSE)&amp;(9*A862+6))="","",
INDIRECT(VLOOKUP(B862,B$14:C$44,2,FALSE)&amp;(9*A862+6)))</f>
        <v/>
      </c>
      <c r="F862" s="39" t="str">
        <f t="shared" ca="1" si="162"/>
        <v/>
      </c>
      <c r="G862" s="48" t="str" cm="1">
        <f t="array" aca="1" ref="G862" ca="1">IF(F862="","",
IF(INDIRECT(VLOOKUP(B862,B$14:C$44,2,FALSE)&amp;(9*A862+8))="","",
INDIRECT(VLOOKUP(B862,B$14:C$44,2,FALSE)&amp;(9*A862+8))))</f>
        <v/>
      </c>
      <c r="H862" s="48" t="str" cm="1">
        <f t="array" aca="1" ref="H862" ca="1">IF(F862="","",
IF(INDIRECT(VLOOKUP(B862,B$14:C$44,2,FALSE)&amp;(9*A862+9))="","",
INDIRECT(VLOOKUP(B862,B$14:C$44,2,FALSE)&amp;(9*A862+9))))</f>
        <v/>
      </c>
      <c r="I862" s="43" t="str" cm="1">
        <f t="array" aca="1" ref="I862" ca="1">IF(F862="","",
IF(INDIRECT(VLOOKUP(B862,B$14:C$44,2,FALSE)&amp;(9*A862+10))="","",
INDIRECT(VLOOKUP(B862,B$14:C$44,2,FALSE)&amp;(9*A862+10))))</f>
        <v/>
      </c>
      <c r="J862" s="43" t="str" cm="1">
        <f t="array" aca="1" ref="J862" ca="1">IF(F862="","",
IF(INDIRECT(VLOOKUP(B862,B$14:C$44,2,FALSE)&amp;(9*A862+11))="","",
INDIRECT(VLOOKUP(B862,B$14:C$44,2,FALSE)&amp;(9*A862+11))))</f>
        <v/>
      </c>
      <c r="K862" s="46" t="str" cm="1">
        <f t="array" aca="1" ref="K862" ca="1">IF(F862="","",
IF(AND(OR(F862="土",F862="日"),J862="●"),"指定",
IF(INDIRECT(VLOOKUP(B862,B$14:C$44,2,FALSE)&amp;(9*A862+12))="","",
INDIRECT(VLOOKUP(B862,B$14:C$44,2,FALSE)&amp;(9*A862+12)))))</f>
        <v/>
      </c>
      <c r="L862" s="42" t="str">
        <f t="shared" ca="1" si="165"/>
        <v/>
      </c>
      <c r="M862" s="60" t="str">
        <f t="shared" ca="1" si="166"/>
        <v/>
      </c>
      <c r="N862" s="1" t="str">
        <f t="shared" ca="1" si="163"/>
        <v/>
      </c>
      <c r="O862" s="1" t="str">
        <f t="shared" ca="1" si="164"/>
        <v/>
      </c>
    </row>
    <row r="863" spans="1:15" x14ac:dyDescent="0.4">
      <c r="A863" s="1">
        <f t="shared" si="169"/>
        <v>28</v>
      </c>
      <c r="B863" s="1">
        <f t="shared" si="170"/>
        <v>13</v>
      </c>
      <c r="E863" s="39" t="str" cm="1">
        <f t="array" aca="1" ref="E863" ca="1">IF(INDIRECT(VLOOKUP(B863,B$14:C$44,2,FALSE)&amp;(9*A863+6))="","",
INDIRECT(VLOOKUP(B863,B$14:C$44,2,FALSE)&amp;(9*A863+6)))</f>
        <v/>
      </c>
      <c r="F863" s="39" t="str">
        <f t="shared" ca="1" si="162"/>
        <v/>
      </c>
      <c r="G863" s="48" t="str" cm="1">
        <f t="array" aca="1" ref="G863" ca="1">IF(F863="","",
IF(INDIRECT(VLOOKUP(B863,B$14:C$44,2,FALSE)&amp;(9*A863+8))="","",
INDIRECT(VLOOKUP(B863,B$14:C$44,2,FALSE)&amp;(9*A863+8))))</f>
        <v/>
      </c>
      <c r="H863" s="48" t="str" cm="1">
        <f t="array" aca="1" ref="H863" ca="1">IF(F863="","",
IF(INDIRECT(VLOOKUP(B863,B$14:C$44,2,FALSE)&amp;(9*A863+9))="","",
INDIRECT(VLOOKUP(B863,B$14:C$44,2,FALSE)&amp;(9*A863+9))))</f>
        <v/>
      </c>
      <c r="I863" s="43" t="str" cm="1">
        <f t="array" aca="1" ref="I863" ca="1">IF(F863="","",
IF(INDIRECT(VLOOKUP(B863,B$14:C$44,2,FALSE)&amp;(9*A863+10))="","",
INDIRECT(VLOOKUP(B863,B$14:C$44,2,FALSE)&amp;(9*A863+10))))</f>
        <v/>
      </c>
      <c r="J863" s="43" t="str" cm="1">
        <f t="array" aca="1" ref="J863" ca="1">IF(F863="","",
IF(INDIRECT(VLOOKUP(B863,B$14:C$44,2,FALSE)&amp;(9*A863+11))="","",
INDIRECT(VLOOKUP(B863,B$14:C$44,2,FALSE)&amp;(9*A863+11))))</f>
        <v/>
      </c>
      <c r="K863" s="46" t="str" cm="1">
        <f t="array" aca="1" ref="K863" ca="1">IF(F863="","",
IF(AND(OR(F863="土",F863="日"),J863="●"),"指定",
IF(INDIRECT(VLOOKUP(B863,B$14:C$44,2,FALSE)&amp;(9*A863+12))="","",
INDIRECT(VLOOKUP(B863,B$14:C$44,2,FALSE)&amp;(9*A863+12)))))</f>
        <v/>
      </c>
      <c r="L863" s="42" t="str">
        <f t="shared" ca="1" si="165"/>
        <v/>
      </c>
      <c r="M863" s="60" t="str">
        <f t="shared" ca="1" si="166"/>
        <v/>
      </c>
      <c r="N863" s="1" t="str">
        <f t="shared" ca="1" si="163"/>
        <v/>
      </c>
      <c r="O863" s="1" t="str">
        <f t="shared" ca="1" si="164"/>
        <v/>
      </c>
    </row>
    <row r="864" spans="1:15" x14ac:dyDescent="0.4">
      <c r="A864" s="1">
        <f t="shared" si="169"/>
        <v>28</v>
      </c>
      <c r="B864" s="1">
        <f t="shared" si="170"/>
        <v>14</v>
      </c>
      <c r="E864" s="39" t="str" cm="1">
        <f t="array" aca="1" ref="E864" ca="1">IF(INDIRECT(VLOOKUP(B864,B$14:C$44,2,FALSE)&amp;(9*A864+6))="","",
INDIRECT(VLOOKUP(B864,B$14:C$44,2,FALSE)&amp;(9*A864+6)))</f>
        <v/>
      </c>
      <c r="F864" s="39" t="str">
        <f t="shared" ca="1" si="162"/>
        <v/>
      </c>
      <c r="G864" s="48" t="str" cm="1">
        <f t="array" aca="1" ref="G864" ca="1">IF(F864="","",
IF(INDIRECT(VLOOKUP(B864,B$14:C$44,2,FALSE)&amp;(9*A864+8))="","",
INDIRECT(VLOOKUP(B864,B$14:C$44,2,FALSE)&amp;(9*A864+8))))</f>
        <v/>
      </c>
      <c r="H864" s="48" t="str" cm="1">
        <f t="array" aca="1" ref="H864" ca="1">IF(F864="","",
IF(INDIRECT(VLOOKUP(B864,B$14:C$44,2,FALSE)&amp;(9*A864+9))="","",
INDIRECT(VLOOKUP(B864,B$14:C$44,2,FALSE)&amp;(9*A864+9))))</f>
        <v/>
      </c>
      <c r="I864" s="43" t="str" cm="1">
        <f t="array" aca="1" ref="I864" ca="1">IF(F864="","",
IF(INDIRECT(VLOOKUP(B864,B$14:C$44,2,FALSE)&amp;(9*A864+10))="","",
INDIRECT(VLOOKUP(B864,B$14:C$44,2,FALSE)&amp;(9*A864+10))))</f>
        <v/>
      </c>
      <c r="J864" s="43" t="str" cm="1">
        <f t="array" aca="1" ref="J864" ca="1">IF(F864="","",
IF(INDIRECT(VLOOKUP(B864,B$14:C$44,2,FALSE)&amp;(9*A864+11))="","",
INDIRECT(VLOOKUP(B864,B$14:C$44,2,FALSE)&amp;(9*A864+11))))</f>
        <v/>
      </c>
      <c r="K864" s="46" t="str" cm="1">
        <f t="array" aca="1" ref="K864" ca="1">IF(F864="","",
IF(AND(OR(F864="土",F864="日"),J864="●"),"指定",
IF(INDIRECT(VLOOKUP(B864,B$14:C$44,2,FALSE)&amp;(9*A864+12))="","",
INDIRECT(VLOOKUP(B864,B$14:C$44,2,FALSE)&amp;(9*A864+12)))))</f>
        <v/>
      </c>
      <c r="L864" s="42" t="str">
        <f t="shared" ca="1" si="165"/>
        <v/>
      </c>
      <c r="M864" s="60" t="str">
        <f t="shared" ca="1" si="166"/>
        <v/>
      </c>
      <c r="N864" s="1" t="str">
        <f t="shared" ca="1" si="163"/>
        <v/>
      </c>
      <c r="O864" s="1" t="str">
        <f t="shared" ca="1" si="164"/>
        <v/>
      </c>
    </row>
    <row r="865" spans="1:15" x14ac:dyDescent="0.4">
      <c r="A865" s="1">
        <f t="shared" si="169"/>
        <v>28</v>
      </c>
      <c r="B865" s="1">
        <f t="shared" si="170"/>
        <v>15</v>
      </c>
      <c r="E865" s="39" t="str" cm="1">
        <f t="array" aca="1" ref="E865" ca="1">IF(INDIRECT(VLOOKUP(B865,B$14:C$44,2,FALSE)&amp;(9*A865+6))="","",
INDIRECT(VLOOKUP(B865,B$14:C$44,2,FALSE)&amp;(9*A865+6)))</f>
        <v/>
      </c>
      <c r="F865" s="39" t="str">
        <f t="shared" ca="1" si="162"/>
        <v/>
      </c>
      <c r="G865" s="48" t="str" cm="1">
        <f t="array" aca="1" ref="G865" ca="1">IF(F865="","",
IF(INDIRECT(VLOOKUP(B865,B$14:C$44,2,FALSE)&amp;(9*A865+8))="","",
INDIRECT(VLOOKUP(B865,B$14:C$44,2,FALSE)&amp;(9*A865+8))))</f>
        <v/>
      </c>
      <c r="H865" s="48" t="str" cm="1">
        <f t="array" aca="1" ref="H865" ca="1">IF(F865="","",
IF(INDIRECT(VLOOKUP(B865,B$14:C$44,2,FALSE)&amp;(9*A865+9))="","",
INDIRECT(VLOOKUP(B865,B$14:C$44,2,FALSE)&amp;(9*A865+9))))</f>
        <v/>
      </c>
      <c r="I865" s="43" t="str" cm="1">
        <f t="array" aca="1" ref="I865" ca="1">IF(F865="","",
IF(INDIRECT(VLOOKUP(B865,B$14:C$44,2,FALSE)&amp;(9*A865+10))="","",
INDIRECT(VLOOKUP(B865,B$14:C$44,2,FALSE)&amp;(9*A865+10))))</f>
        <v/>
      </c>
      <c r="J865" s="43" t="str" cm="1">
        <f t="array" aca="1" ref="J865" ca="1">IF(F865="","",
IF(INDIRECT(VLOOKUP(B865,B$14:C$44,2,FALSE)&amp;(9*A865+11))="","",
INDIRECT(VLOOKUP(B865,B$14:C$44,2,FALSE)&amp;(9*A865+11))))</f>
        <v/>
      </c>
      <c r="K865" s="46" t="str" cm="1">
        <f t="array" aca="1" ref="K865" ca="1">IF(F865="","",
IF(AND(OR(F865="土",F865="日"),J865="●"),"指定",
IF(INDIRECT(VLOOKUP(B865,B$14:C$44,2,FALSE)&amp;(9*A865+12))="","",
INDIRECT(VLOOKUP(B865,B$14:C$44,2,FALSE)&amp;(9*A865+12)))))</f>
        <v/>
      </c>
      <c r="L865" s="42" t="str">
        <f t="shared" ca="1" si="165"/>
        <v/>
      </c>
      <c r="M865" s="60" t="str">
        <f t="shared" ca="1" si="166"/>
        <v/>
      </c>
      <c r="N865" s="1" t="str">
        <f t="shared" ca="1" si="163"/>
        <v/>
      </c>
      <c r="O865" s="1" t="str">
        <f t="shared" ca="1" si="164"/>
        <v/>
      </c>
    </row>
    <row r="866" spans="1:15" x14ac:dyDescent="0.4">
      <c r="A866" s="1">
        <f t="shared" si="169"/>
        <v>28</v>
      </c>
      <c r="B866" s="1">
        <f t="shared" si="170"/>
        <v>16</v>
      </c>
      <c r="E866" s="39" t="str" cm="1">
        <f t="array" aca="1" ref="E866" ca="1">IF(INDIRECT(VLOOKUP(B866,B$14:C$44,2,FALSE)&amp;(9*A866+6))="","",
INDIRECT(VLOOKUP(B866,B$14:C$44,2,FALSE)&amp;(9*A866+6)))</f>
        <v/>
      </c>
      <c r="F866" s="39" t="str">
        <f t="shared" ca="1" si="162"/>
        <v/>
      </c>
      <c r="G866" s="48" t="str" cm="1">
        <f t="array" aca="1" ref="G866" ca="1">IF(F866="","",
IF(INDIRECT(VLOOKUP(B866,B$14:C$44,2,FALSE)&amp;(9*A866+8))="","",
INDIRECT(VLOOKUP(B866,B$14:C$44,2,FALSE)&amp;(9*A866+8))))</f>
        <v/>
      </c>
      <c r="H866" s="48" t="str" cm="1">
        <f t="array" aca="1" ref="H866" ca="1">IF(F866="","",
IF(INDIRECT(VLOOKUP(B866,B$14:C$44,2,FALSE)&amp;(9*A866+9))="","",
INDIRECT(VLOOKUP(B866,B$14:C$44,2,FALSE)&amp;(9*A866+9))))</f>
        <v/>
      </c>
      <c r="I866" s="43" t="str" cm="1">
        <f t="array" aca="1" ref="I866" ca="1">IF(F866="","",
IF(INDIRECT(VLOOKUP(B866,B$14:C$44,2,FALSE)&amp;(9*A866+10))="","",
INDIRECT(VLOOKUP(B866,B$14:C$44,2,FALSE)&amp;(9*A866+10))))</f>
        <v/>
      </c>
      <c r="J866" s="43" t="str" cm="1">
        <f t="array" aca="1" ref="J866" ca="1">IF(F866="","",
IF(INDIRECT(VLOOKUP(B866,B$14:C$44,2,FALSE)&amp;(9*A866+11))="","",
INDIRECT(VLOOKUP(B866,B$14:C$44,2,FALSE)&amp;(9*A866+11))))</f>
        <v/>
      </c>
      <c r="K866" s="46" t="str" cm="1">
        <f t="array" aca="1" ref="K866" ca="1">IF(F866="","",
IF(AND(OR(F866="土",F866="日"),J866="●"),"指定",
IF(INDIRECT(VLOOKUP(B866,B$14:C$44,2,FALSE)&amp;(9*A866+12))="","",
INDIRECT(VLOOKUP(B866,B$14:C$44,2,FALSE)&amp;(9*A866+12)))))</f>
        <v/>
      </c>
      <c r="L866" s="42" t="str">
        <f t="shared" ca="1" si="165"/>
        <v/>
      </c>
      <c r="M866" s="60" t="str">
        <f t="shared" ca="1" si="166"/>
        <v/>
      </c>
      <c r="N866" s="1" t="str">
        <f t="shared" ca="1" si="163"/>
        <v/>
      </c>
      <c r="O866" s="1" t="str">
        <f t="shared" ca="1" si="164"/>
        <v/>
      </c>
    </row>
    <row r="867" spans="1:15" x14ac:dyDescent="0.4">
      <c r="A867" s="1">
        <f t="shared" si="169"/>
        <v>28</v>
      </c>
      <c r="B867" s="1">
        <f t="shared" si="170"/>
        <v>17</v>
      </c>
      <c r="E867" s="39" t="str" cm="1">
        <f t="array" aca="1" ref="E867" ca="1">IF(INDIRECT(VLOOKUP(B867,B$14:C$44,2,FALSE)&amp;(9*A867+6))="","",
INDIRECT(VLOOKUP(B867,B$14:C$44,2,FALSE)&amp;(9*A867+6)))</f>
        <v/>
      </c>
      <c r="F867" s="39" t="str">
        <f t="shared" ca="1" si="162"/>
        <v/>
      </c>
      <c r="G867" s="48" t="str" cm="1">
        <f t="array" aca="1" ref="G867" ca="1">IF(F867="","",
IF(INDIRECT(VLOOKUP(B867,B$14:C$44,2,FALSE)&amp;(9*A867+8))="","",
INDIRECT(VLOOKUP(B867,B$14:C$44,2,FALSE)&amp;(9*A867+8))))</f>
        <v/>
      </c>
      <c r="H867" s="48" t="str" cm="1">
        <f t="array" aca="1" ref="H867" ca="1">IF(F867="","",
IF(INDIRECT(VLOOKUP(B867,B$14:C$44,2,FALSE)&amp;(9*A867+9))="","",
INDIRECT(VLOOKUP(B867,B$14:C$44,2,FALSE)&amp;(9*A867+9))))</f>
        <v/>
      </c>
      <c r="I867" s="43" t="str" cm="1">
        <f t="array" aca="1" ref="I867" ca="1">IF(F867="","",
IF(INDIRECT(VLOOKUP(B867,B$14:C$44,2,FALSE)&amp;(9*A867+10))="","",
INDIRECT(VLOOKUP(B867,B$14:C$44,2,FALSE)&amp;(9*A867+10))))</f>
        <v/>
      </c>
      <c r="J867" s="43" t="str" cm="1">
        <f t="array" aca="1" ref="J867" ca="1">IF(F867="","",
IF(INDIRECT(VLOOKUP(B867,B$14:C$44,2,FALSE)&amp;(9*A867+11))="","",
INDIRECT(VLOOKUP(B867,B$14:C$44,2,FALSE)&amp;(9*A867+11))))</f>
        <v/>
      </c>
      <c r="K867" s="46" t="str" cm="1">
        <f t="array" aca="1" ref="K867" ca="1">IF(F867="","",
IF(AND(OR(F867="土",F867="日"),J867="●"),"指定",
IF(INDIRECT(VLOOKUP(B867,B$14:C$44,2,FALSE)&amp;(9*A867+12))="","",
INDIRECT(VLOOKUP(B867,B$14:C$44,2,FALSE)&amp;(9*A867+12)))))</f>
        <v/>
      </c>
      <c r="L867" s="42" t="str">
        <f t="shared" ca="1" si="165"/>
        <v/>
      </c>
      <c r="M867" s="60" t="str">
        <f t="shared" ca="1" si="166"/>
        <v/>
      </c>
      <c r="N867" s="1" t="str">
        <f t="shared" ca="1" si="163"/>
        <v/>
      </c>
      <c r="O867" s="1" t="str">
        <f t="shared" ca="1" si="164"/>
        <v/>
      </c>
    </row>
    <row r="868" spans="1:15" x14ac:dyDescent="0.4">
      <c r="A868" s="1">
        <f t="shared" si="169"/>
        <v>28</v>
      </c>
      <c r="B868" s="1">
        <f t="shared" si="170"/>
        <v>18</v>
      </c>
      <c r="E868" s="39" t="str" cm="1">
        <f t="array" aca="1" ref="E868" ca="1">IF(INDIRECT(VLOOKUP(B868,B$14:C$44,2,FALSE)&amp;(9*A868+6))="","",
INDIRECT(VLOOKUP(B868,B$14:C$44,2,FALSE)&amp;(9*A868+6)))</f>
        <v/>
      </c>
      <c r="F868" s="39" t="str">
        <f t="shared" ca="1" si="162"/>
        <v/>
      </c>
      <c r="G868" s="48" t="str" cm="1">
        <f t="array" aca="1" ref="G868" ca="1">IF(F868="","",
IF(INDIRECT(VLOOKUP(B868,B$14:C$44,2,FALSE)&amp;(9*A868+8))="","",
INDIRECT(VLOOKUP(B868,B$14:C$44,2,FALSE)&amp;(9*A868+8))))</f>
        <v/>
      </c>
      <c r="H868" s="48" t="str" cm="1">
        <f t="array" aca="1" ref="H868" ca="1">IF(F868="","",
IF(INDIRECT(VLOOKUP(B868,B$14:C$44,2,FALSE)&amp;(9*A868+9))="","",
INDIRECT(VLOOKUP(B868,B$14:C$44,2,FALSE)&amp;(9*A868+9))))</f>
        <v/>
      </c>
      <c r="I868" s="43" t="str" cm="1">
        <f t="array" aca="1" ref="I868" ca="1">IF(F868="","",
IF(INDIRECT(VLOOKUP(B868,B$14:C$44,2,FALSE)&amp;(9*A868+10))="","",
INDIRECT(VLOOKUP(B868,B$14:C$44,2,FALSE)&amp;(9*A868+10))))</f>
        <v/>
      </c>
      <c r="J868" s="43" t="str" cm="1">
        <f t="array" aca="1" ref="J868" ca="1">IF(F868="","",
IF(INDIRECT(VLOOKUP(B868,B$14:C$44,2,FALSE)&amp;(9*A868+11))="","",
INDIRECT(VLOOKUP(B868,B$14:C$44,2,FALSE)&amp;(9*A868+11))))</f>
        <v/>
      </c>
      <c r="K868" s="46" t="str" cm="1">
        <f t="array" aca="1" ref="K868" ca="1">IF(F868="","",
IF(AND(OR(F868="土",F868="日"),J868="●"),"指定",
IF(INDIRECT(VLOOKUP(B868,B$14:C$44,2,FALSE)&amp;(9*A868+12))="","",
INDIRECT(VLOOKUP(B868,B$14:C$44,2,FALSE)&amp;(9*A868+12)))))</f>
        <v/>
      </c>
      <c r="L868" s="42" t="str">
        <f t="shared" ca="1" si="165"/>
        <v/>
      </c>
      <c r="M868" s="60" t="str">
        <f t="shared" ca="1" si="166"/>
        <v/>
      </c>
      <c r="N868" s="1" t="str">
        <f t="shared" ca="1" si="163"/>
        <v/>
      </c>
      <c r="O868" s="1" t="str">
        <f t="shared" ca="1" si="164"/>
        <v/>
      </c>
    </row>
    <row r="869" spans="1:15" x14ac:dyDescent="0.4">
      <c r="A869" s="1">
        <f t="shared" si="169"/>
        <v>28</v>
      </c>
      <c r="B869" s="1">
        <f t="shared" si="170"/>
        <v>19</v>
      </c>
      <c r="E869" s="39" t="str" cm="1">
        <f t="array" aca="1" ref="E869" ca="1">IF(INDIRECT(VLOOKUP(B869,B$14:C$44,2,FALSE)&amp;(9*A869+6))="","",
INDIRECT(VLOOKUP(B869,B$14:C$44,2,FALSE)&amp;(9*A869+6)))</f>
        <v/>
      </c>
      <c r="F869" s="39" t="str">
        <f t="shared" ca="1" si="162"/>
        <v/>
      </c>
      <c r="G869" s="48" t="str" cm="1">
        <f t="array" aca="1" ref="G869" ca="1">IF(F869="","",
IF(INDIRECT(VLOOKUP(B869,B$14:C$44,2,FALSE)&amp;(9*A869+8))="","",
INDIRECT(VLOOKUP(B869,B$14:C$44,2,FALSE)&amp;(9*A869+8))))</f>
        <v/>
      </c>
      <c r="H869" s="48" t="str" cm="1">
        <f t="array" aca="1" ref="H869" ca="1">IF(F869="","",
IF(INDIRECT(VLOOKUP(B869,B$14:C$44,2,FALSE)&amp;(9*A869+9))="","",
INDIRECT(VLOOKUP(B869,B$14:C$44,2,FALSE)&amp;(9*A869+9))))</f>
        <v/>
      </c>
      <c r="I869" s="43" t="str" cm="1">
        <f t="array" aca="1" ref="I869" ca="1">IF(F869="","",
IF(INDIRECT(VLOOKUP(B869,B$14:C$44,2,FALSE)&amp;(9*A869+10))="","",
INDIRECT(VLOOKUP(B869,B$14:C$44,2,FALSE)&amp;(9*A869+10))))</f>
        <v/>
      </c>
      <c r="J869" s="43" t="str" cm="1">
        <f t="array" aca="1" ref="J869" ca="1">IF(F869="","",
IF(INDIRECT(VLOOKUP(B869,B$14:C$44,2,FALSE)&amp;(9*A869+11))="","",
INDIRECT(VLOOKUP(B869,B$14:C$44,2,FALSE)&amp;(9*A869+11))))</f>
        <v/>
      </c>
      <c r="K869" s="46" t="str" cm="1">
        <f t="array" aca="1" ref="K869" ca="1">IF(F869="","",
IF(AND(OR(F869="土",F869="日"),J869="●"),"指定",
IF(INDIRECT(VLOOKUP(B869,B$14:C$44,2,FALSE)&amp;(9*A869+12))="","",
INDIRECT(VLOOKUP(B869,B$14:C$44,2,FALSE)&amp;(9*A869+12)))))</f>
        <v/>
      </c>
      <c r="L869" s="42" t="str">
        <f t="shared" ca="1" si="165"/>
        <v/>
      </c>
      <c r="M869" s="60" t="str">
        <f t="shared" ca="1" si="166"/>
        <v/>
      </c>
      <c r="N869" s="1" t="str">
        <f t="shared" ca="1" si="163"/>
        <v/>
      </c>
      <c r="O869" s="1" t="str">
        <f t="shared" ca="1" si="164"/>
        <v/>
      </c>
    </row>
    <row r="870" spans="1:15" x14ac:dyDescent="0.4">
      <c r="A870" s="1">
        <f t="shared" si="169"/>
        <v>28</v>
      </c>
      <c r="B870" s="1">
        <f t="shared" si="170"/>
        <v>20</v>
      </c>
      <c r="E870" s="39" t="str" cm="1">
        <f t="array" aca="1" ref="E870" ca="1">IF(INDIRECT(VLOOKUP(B870,B$14:C$44,2,FALSE)&amp;(9*A870+6))="","",
INDIRECT(VLOOKUP(B870,B$14:C$44,2,FALSE)&amp;(9*A870+6)))</f>
        <v/>
      </c>
      <c r="F870" s="39" t="str">
        <f t="shared" ca="1" si="162"/>
        <v/>
      </c>
      <c r="G870" s="48" t="str" cm="1">
        <f t="array" aca="1" ref="G870" ca="1">IF(F870="","",
IF(INDIRECT(VLOOKUP(B870,B$14:C$44,2,FALSE)&amp;(9*A870+8))="","",
INDIRECT(VLOOKUP(B870,B$14:C$44,2,FALSE)&amp;(9*A870+8))))</f>
        <v/>
      </c>
      <c r="H870" s="48" t="str" cm="1">
        <f t="array" aca="1" ref="H870" ca="1">IF(F870="","",
IF(INDIRECT(VLOOKUP(B870,B$14:C$44,2,FALSE)&amp;(9*A870+9))="","",
INDIRECT(VLOOKUP(B870,B$14:C$44,2,FALSE)&amp;(9*A870+9))))</f>
        <v/>
      </c>
      <c r="I870" s="43" t="str" cm="1">
        <f t="array" aca="1" ref="I870" ca="1">IF(F870="","",
IF(INDIRECT(VLOOKUP(B870,B$14:C$44,2,FALSE)&amp;(9*A870+10))="","",
INDIRECT(VLOOKUP(B870,B$14:C$44,2,FALSE)&amp;(9*A870+10))))</f>
        <v/>
      </c>
      <c r="J870" s="43" t="str" cm="1">
        <f t="array" aca="1" ref="J870" ca="1">IF(F870="","",
IF(INDIRECT(VLOOKUP(B870,B$14:C$44,2,FALSE)&amp;(9*A870+11))="","",
INDIRECT(VLOOKUP(B870,B$14:C$44,2,FALSE)&amp;(9*A870+11))))</f>
        <v/>
      </c>
      <c r="K870" s="46" t="str" cm="1">
        <f t="array" aca="1" ref="K870" ca="1">IF(F870="","",
IF(AND(OR(F870="土",F870="日"),J870="●"),"指定",
IF(INDIRECT(VLOOKUP(B870,B$14:C$44,2,FALSE)&amp;(9*A870+12))="","",
INDIRECT(VLOOKUP(B870,B$14:C$44,2,FALSE)&amp;(9*A870+12)))))</f>
        <v/>
      </c>
      <c r="L870" s="42" t="str">
        <f t="shared" ca="1" si="165"/>
        <v/>
      </c>
      <c r="M870" s="60" t="str">
        <f t="shared" ca="1" si="166"/>
        <v/>
      </c>
      <c r="N870" s="1" t="str">
        <f t="shared" ca="1" si="163"/>
        <v/>
      </c>
      <c r="O870" s="1" t="str">
        <f t="shared" ca="1" si="164"/>
        <v/>
      </c>
    </row>
    <row r="871" spans="1:15" x14ac:dyDescent="0.4">
      <c r="A871" s="1">
        <f t="shared" si="169"/>
        <v>28</v>
      </c>
      <c r="B871" s="1">
        <f t="shared" si="170"/>
        <v>21</v>
      </c>
      <c r="E871" s="39" t="str" cm="1">
        <f t="array" aca="1" ref="E871" ca="1">IF(INDIRECT(VLOOKUP(B871,B$14:C$44,2,FALSE)&amp;(9*A871+6))="","",
INDIRECT(VLOOKUP(B871,B$14:C$44,2,FALSE)&amp;(9*A871+6)))</f>
        <v/>
      </c>
      <c r="F871" s="39" t="str">
        <f t="shared" ca="1" si="162"/>
        <v/>
      </c>
      <c r="G871" s="48" t="str" cm="1">
        <f t="array" aca="1" ref="G871" ca="1">IF(F871="","",
IF(INDIRECT(VLOOKUP(B871,B$14:C$44,2,FALSE)&amp;(9*A871+8))="","",
INDIRECT(VLOOKUP(B871,B$14:C$44,2,FALSE)&amp;(9*A871+8))))</f>
        <v/>
      </c>
      <c r="H871" s="48" t="str" cm="1">
        <f t="array" aca="1" ref="H871" ca="1">IF(F871="","",
IF(INDIRECT(VLOOKUP(B871,B$14:C$44,2,FALSE)&amp;(9*A871+9))="","",
INDIRECT(VLOOKUP(B871,B$14:C$44,2,FALSE)&amp;(9*A871+9))))</f>
        <v/>
      </c>
      <c r="I871" s="43" t="str" cm="1">
        <f t="array" aca="1" ref="I871" ca="1">IF(F871="","",
IF(INDIRECT(VLOOKUP(B871,B$14:C$44,2,FALSE)&amp;(9*A871+10))="","",
INDIRECT(VLOOKUP(B871,B$14:C$44,2,FALSE)&amp;(9*A871+10))))</f>
        <v/>
      </c>
      <c r="J871" s="43" t="str" cm="1">
        <f t="array" aca="1" ref="J871" ca="1">IF(F871="","",
IF(INDIRECT(VLOOKUP(B871,B$14:C$44,2,FALSE)&amp;(9*A871+11))="","",
INDIRECT(VLOOKUP(B871,B$14:C$44,2,FALSE)&amp;(9*A871+11))))</f>
        <v/>
      </c>
      <c r="K871" s="46" t="str" cm="1">
        <f t="array" aca="1" ref="K871" ca="1">IF(F871="","",
IF(AND(OR(F871="土",F871="日"),J871="●"),"指定",
IF(INDIRECT(VLOOKUP(B871,B$14:C$44,2,FALSE)&amp;(9*A871+12))="","",
INDIRECT(VLOOKUP(B871,B$14:C$44,2,FALSE)&amp;(9*A871+12)))))</f>
        <v/>
      </c>
      <c r="L871" s="42" t="str">
        <f t="shared" ca="1" si="165"/>
        <v/>
      </c>
      <c r="M871" s="60" t="str">
        <f t="shared" ca="1" si="166"/>
        <v/>
      </c>
      <c r="N871" s="1" t="str">
        <f t="shared" ca="1" si="163"/>
        <v/>
      </c>
      <c r="O871" s="1" t="str">
        <f t="shared" ca="1" si="164"/>
        <v/>
      </c>
    </row>
    <row r="872" spans="1:15" x14ac:dyDescent="0.4">
      <c r="A872" s="1">
        <f t="shared" si="169"/>
        <v>28</v>
      </c>
      <c r="B872" s="1">
        <f t="shared" si="170"/>
        <v>22</v>
      </c>
      <c r="E872" s="39" t="str" cm="1">
        <f t="array" aca="1" ref="E872" ca="1">IF(INDIRECT(VLOOKUP(B872,B$14:C$44,2,FALSE)&amp;(9*A872+6))="","",
INDIRECT(VLOOKUP(B872,B$14:C$44,2,FALSE)&amp;(9*A872+6)))</f>
        <v/>
      </c>
      <c r="F872" s="39" t="str">
        <f t="shared" ca="1" si="162"/>
        <v/>
      </c>
      <c r="G872" s="48" t="str" cm="1">
        <f t="array" aca="1" ref="G872" ca="1">IF(F872="","",
IF(INDIRECT(VLOOKUP(B872,B$14:C$44,2,FALSE)&amp;(9*A872+8))="","",
INDIRECT(VLOOKUP(B872,B$14:C$44,2,FALSE)&amp;(9*A872+8))))</f>
        <v/>
      </c>
      <c r="H872" s="48" t="str" cm="1">
        <f t="array" aca="1" ref="H872" ca="1">IF(F872="","",
IF(INDIRECT(VLOOKUP(B872,B$14:C$44,2,FALSE)&amp;(9*A872+9))="","",
INDIRECT(VLOOKUP(B872,B$14:C$44,2,FALSE)&amp;(9*A872+9))))</f>
        <v/>
      </c>
      <c r="I872" s="43" t="str" cm="1">
        <f t="array" aca="1" ref="I872" ca="1">IF(F872="","",
IF(INDIRECT(VLOOKUP(B872,B$14:C$44,2,FALSE)&amp;(9*A872+10))="","",
INDIRECT(VLOOKUP(B872,B$14:C$44,2,FALSE)&amp;(9*A872+10))))</f>
        <v/>
      </c>
      <c r="J872" s="43" t="str" cm="1">
        <f t="array" aca="1" ref="J872" ca="1">IF(F872="","",
IF(INDIRECT(VLOOKUP(B872,B$14:C$44,2,FALSE)&amp;(9*A872+11))="","",
INDIRECT(VLOOKUP(B872,B$14:C$44,2,FALSE)&amp;(9*A872+11))))</f>
        <v/>
      </c>
      <c r="K872" s="46" t="str" cm="1">
        <f t="array" aca="1" ref="K872" ca="1">IF(F872="","",
IF(AND(OR(F872="土",F872="日"),J872="●"),"指定",
IF(INDIRECT(VLOOKUP(B872,B$14:C$44,2,FALSE)&amp;(9*A872+12))="","",
INDIRECT(VLOOKUP(B872,B$14:C$44,2,FALSE)&amp;(9*A872+12)))))</f>
        <v/>
      </c>
      <c r="L872" s="42" t="str">
        <f t="shared" ca="1" si="165"/>
        <v/>
      </c>
      <c r="M872" s="60" t="str">
        <f t="shared" ca="1" si="166"/>
        <v/>
      </c>
      <c r="N872" s="1" t="str">
        <f t="shared" ca="1" si="163"/>
        <v/>
      </c>
      <c r="O872" s="1" t="str">
        <f t="shared" ca="1" si="164"/>
        <v/>
      </c>
    </row>
    <row r="873" spans="1:15" x14ac:dyDescent="0.4">
      <c r="A873" s="1">
        <f t="shared" si="169"/>
        <v>28</v>
      </c>
      <c r="B873" s="1">
        <f t="shared" si="170"/>
        <v>23</v>
      </c>
      <c r="E873" s="39" t="str" cm="1">
        <f t="array" aca="1" ref="E873" ca="1">IF(INDIRECT(VLOOKUP(B873,B$14:C$44,2,FALSE)&amp;(9*A873+6))="","",
INDIRECT(VLOOKUP(B873,B$14:C$44,2,FALSE)&amp;(9*A873+6)))</f>
        <v/>
      </c>
      <c r="F873" s="39" t="str">
        <f t="shared" ca="1" si="162"/>
        <v/>
      </c>
      <c r="G873" s="48" t="str" cm="1">
        <f t="array" aca="1" ref="G873" ca="1">IF(F873="","",
IF(INDIRECT(VLOOKUP(B873,B$14:C$44,2,FALSE)&amp;(9*A873+8))="","",
INDIRECT(VLOOKUP(B873,B$14:C$44,2,FALSE)&amp;(9*A873+8))))</f>
        <v/>
      </c>
      <c r="H873" s="48" t="str" cm="1">
        <f t="array" aca="1" ref="H873" ca="1">IF(F873="","",
IF(INDIRECT(VLOOKUP(B873,B$14:C$44,2,FALSE)&amp;(9*A873+9))="","",
INDIRECT(VLOOKUP(B873,B$14:C$44,2,FALSE)&amp;(9*A873+9))))</f>
        <v/>
      </c>
      <c r="I873" s="43" t="str" cm="1">
        <f t="array" aca="1" ref="I873" ca="1">IF(F873="","",
IF(INDIRECT(VLOOKUP(B873,B$14:C$44,2,FALSE)&amp;(9*A873+10))="","",
INDIRECT(VLOOKUP(B873,B$14:C$44,2,FALSE)&amp;(9*A873+10))))</f>
        <v/>
      </c>
      <c r="J873" s="43" t="str" cm="1">
        <f t="array" aca="1" ref="J873" ca="1">IF(F873="","",
IF(INDIRECT(VLOOKUP(B873,B$14:C$44,2,FALSE)&amp;(9*A873+11))="","",
INDIRECT(VLOOKUP(B873,B$14:C$44,2,FALSE)&amp;(9*A873+11))))</f>
        <v/>
      </c>
      <c r="K873" s="46" t="str" cm="1">
        <f t="array" aca="1" ref="K873" ca="1">IF(F873="","",
IF(AND(OR(F873="土",F873="日"),J873="●"),"指定",
IF(INDIRECT(VLOOKUP(B873,B$14:C$44,2,FALSE)&amp;(9*A873+12))="","",
INDIRECT(VLOOKUP(B873,B$14:C$44,2,FALSE)&amp;(9*A873+12)))))</f>
        <v/>
      </c>
      <c r="L873" s="42" t="str">
        <f t="shared" ca="1" si="165"/>
        <v/>
      </c>
      <c r="M873" s="60" t="str">
        <f t="shared" ca="1" si="166"/>
        <v/>
      </c>
      <c r="N873" s="1" t="str">
        <f t="shared" ca="1" si="163"/>
        <v/>
      </c>
      <c r="O873" s="1" t="str">
        <f t="shared" ca="1" si="164"/>
        <v/>
      </c>
    </row>
    <row r="874" spans="1:15" x14ac:dyDescent="0.4">
      <c r="A874" s="1">
        <f t="shared" si="169"/>
        <v>28</v>
      </c>
      <c r="B874" s="1">
        <f t="shared" si="170"/>
        <v>24</v>
      </c>
      <c r="E874" s="39" t="str" cm="1">
        <f t="array" aca="1" ref="E874" ca="1">IF(INDIRECT(VLOOKUP(B874,B$14:C$44,2,FALSE)&amp;(9*A874+6))="","",
INDIRECT(VLOOKUP(B874,B$14:C$44,2,FALSE)&amp;(9*A874+6)))</f>
        <v/>
      </c>
      <c r="F874" s="39" t="str">
        <f t="shared" ca="1" si="162"/>
        <v/>
      </c>
      <c r="G874" s="48" t="str" cm="1">
        <f t="array" aca="1" ref="G874" ca="1">IF(F874="","",
IF(INDIRECT(VLOOKUP(B874,B$14:C$44,2,FALSE)&amp;(9*A874+8))="","",
INDIRECT(VLOOKUP(B874,B$14:C$44,2,FALSE)&amp;(9*A874+8))))</f>
        <v/>
      </c>
      <c r="H874" s="48" t="str" cm="1">
        <f t="array" aca="1" ref="H874" ca="1">IF(F874="","",
IF(INDIRECT(VLOOKUP(B874,B$14:C$44,2,FALSE)&amp;(9*A874+9))="","",
INDIRECT(VLOOKUP(B874,B$14:C$44,2,FALSE)&amp;(9*A874+9))))</f>
        <v/>
      </c>
      <c r="I874" s="43" t="str" cm="1">
        <f t="array" aca="1" ref="I874" ca="1">IF(F874="","",
IF(INDIRECT(VLOOKUP(B874,B$14:C$44,2,FALSE)&amp;(9*A874+10))="","",
INDIRECT(VLOOKUP(B874,B$14:C$44,2,FALSE)&amp;(9*A874+10))))</f>
        <v/>
      </c>
      <c r="J874" s="43" t="str" cm="1">
        <f t="array" aca="1" ref="J874" ca="1">IF(F874="","",
IF(INDIRECT(VLOOKUP(B874,B$14:C$44,2,FALSE)&amp;(9*A874+11))="","",
INDIRECT(VLOOKUP(B874,B$14:C$44,2,FALSE)&amp;(9*A874+11))))</f>
        <v/>
      </c>
      <c r="K874" s="46" t="str" cm="1">
        <f t="array" aca="1" ref="K874" ca="1">IF(F874="","",
IF(AND(OR(F874="土",F874="日"),J874="●"),"指定",
IF(INDIRECT(VLOOKUP(B874,B$14:C$44,2,FALSE)&amp;(9*A874+12))="","",
INDIRECT(VLOOKUP(B874,B$14:C$44,2,FALSE)&amp;(9*A874+12)))))</f>
        <v/>
      </c>
      <c r="L874" s="42" t="str">
        <f t="shared" ca="1" si="165"/>
        <v/>
      </c>
      <c r="M874" s="60" t="str">
        <f t="shared" ca="1" si="166"/>
        <v/>
      </c>
      <c r="N874" s="1" t="str">
        <f t="shared" ca="1" si="163"/>
        <v/>
      </c>
      <c r="O874" s="1" t="str">
        <f t="shared" ca="1" si="164"/>
        <v/>
      </c>
    </row>
    <row r="875" spans="1:15" x14ac:dyDescent="0.4">
      <c r="A875" s="1">
        <f t="shared" si="169"/>
        <v>28</v>
      </c>
      <c r="B875" s="1">
        <f t="shared" si="170"/>
        <v>25</v>
      </c>
      <c r="E875" s="39" t="str" cm="1">
        <f t="array" aca="1" ref="E875" ca="1">IF(INDIRECT(VLOOKUP(B875,B$14:C$44,2,FALSE)&amp;(9*A875+6))="","",
INDIRECT(VLOOKUP(B875,B$14:C$44,2,FALSE)&amp;(9*A875+6)))</f>
        <v/>
      </c>
      <c r="F875" s="39" t="str">
        <f t="shared" ca="1" si="162"/>
        <v/>
      </c>
      <c r="G875" s="48" t="str" cm="1">
        <f t="array" aca="1" ref="G875" ca="1">IF(F875="","",
IF(INDIRECT(VLOOKUP(B875,B$14:C$44,2,FALSE)&amp;(9*A875+8))="","",
INDIRECT(VLOOKUP(B875,B$14:C$44,2,FALSE)&amp;(9*A875+8))))</f>
        <v/>
      </c>
      <c r="H875" s="48" t="str" cm="1">
        <f t="array" aca="1" ref="H875" ca="1">IF(F875="","",
IF(INDIRECT(VLOOKUP(B875,B$14:C$44,2,FALSE)&amp;(9*A875+9))="","",
INDIRECT(VLOOKUP(B875,B$14:C$44,2,FALSE)&amp;(9*A875+9))))</f>
        <v/>
      </c>
      <c r="I875" s="43" t="str" cm="1">
        <f t="array" aca="1" ref="I875" ca="1">IF(F875="","",
IF(INDIRECT(VLOOKUP(B875,B$14:C$44,2,FALSE)&amp;(9*A875+10))="","",
INDIRECT(VLOOKUP(B875,B$14:C$44,2,FALSE)&amp;(9*A875+10))))</f>
        <v/>
      </c>
      <c r="J875" s="43" t="str" cm="1">
        <f t="array" aca="1" ref="J875" ca="1">IF(F875="","",
IF(INDIRECT(VLOOKUP(B875,B$14:C$44,2,FALSE)&amp;(9*A875+11))="","",
INDIRECT(VLOOKUP(B875,B$14:C$44,2,FALSE)&amp;(9*A875+11))))</f>
        <v/>
      </c>
      <c r="K875" s="46" t="str" cm="1">
        <f t="array" aca="1" ref="K875" ca="1">IF(F875="","",
IF(AND(OR(F875="土",F875="日"),J875="●"),"指定",
IF(INDIRECT(VLOOKUP(B875,B$14:C$44,2,FALSE)&amp;(9*A875+12))="","",
INDIRECT(VLOOKUP(B875,B$14:C$44,2,FALSE)&amp;(9*A875+12)))))</f>
        <v/>
      </c>
      <c r="L875" s="42" t="str">
        <f t="shared" ca="1" si="165"/>
        <v/>
      </c>
      <c r="M875" s="60" t="str">
        <f t="shared" ca="1" si="166"/>
        <v/>
      </c>
      <c r="N875" s="1" t="str">
        <f t="shared" ca="1" si="163"/>
        <v/>
      </c>
      <c r="O875" s="1" t="str">
        <f t="shared" ca="1" si="164"/>
        <v/>
      </c>
    </row>
    <row r="876" spans="1:15" x14ac:dyDescent="0.4">
      <c r="A876" s="1">
        <f t="shared" si="169"/>
        <v>28</v>
      </c>
      <c r="B876" s="1">
        <f t="shared" si="170"/>
        <v>26</v>
      </c>
      <c r="E876" s="39" t="str" cm="1">
        <f t="array" aca="1" ref="E876" ca="1">IF(INDIRECT(VLOOKUP(B876,B$14:C$44,2,FALSE)&amp;(9*A876+6))="","",
INDIRECT(VLOOKUP(B876,B$14:C$44,2,FALSE)&amp;(9*A876+6)))</f>
        <v/>
      </c>
      <c r="F876" s="39" t="str">
        <f t="shared" ca="1" si="162"/>
        <v/>
      </c>
      <c r="G876" s="48" t="str" cm="1">
        <f t="array" aca="1" ref="G876" ca="1">IF(F876="","",
IF(INDIRECT(VLOOKUP(B876,B$14:C$44,2,FALSE)&amp;(9*A876+8))="","",
INDIRECT(VLOOKUP(B876,B$14:C$44,2,FALSE)&amp;(9*A876+8))))</f>
        <v/>
      </c>
      <c r="H876" s="48" t="str" cm="1">
        <f t="array" aca="1" ref="H876" ca="1">IF(F876="","",
IF(INDIRECT(VLOOKUP(B876,B$14:C$44,2,FALSE)&amp;(9*A876+9))="","",
INDIRECT(VLOOKUP(B876,B$14:C$44,2,FALSE)&amp;(9*A876+9))))</f>
        <v/>
      </c>
      <c r="I876" s="43" t="str" cm="1">
        <f t="array" aca="1" ref="I876" ca="1">IF(F876="","",
IF(INDIRECT(VLOOKUP(B876,B$14:C$44,2,FALSE)&amp;(9*A876+10))="","",
INDIRECT(VLOOKUP(B876,B$14:C$44,2,FALSE)&amp;(9*A876+10))))</f>
        <v/>
      </c>
      <c r="J876" s="43" t="str" cm="1">
        <f t="array" aca="1" ref="J876" ca="1">IF(F876="","",
IF(INDIRECT(VLOOKUP(B876,B$14:C$44,2,FALSE)&amp;(9*A876+11))="","",
INDIRECT(VLOOKUP(B876,B$14:C$44,2,FALSE)&amp;(9*A876+11))))</f>
        <v/>
      </c>
      <c r="K876" s="46" t="str" cm="1">
        <f t="array" aca="1" ref="K876" ca="1">IF(F876="","",
IF(AND(OR(F876="土",F876="日"),J876="●"),"指定",
IF(INDIRECT(VLOOKUP(B876,B$14:C$44,2,FALSE)&amp;(9*A876+12))="","",
INDIRECT(VLOOKUP(B876,B$14:C$44,2,FALSE)&amp;(9*A876+12)))))</f>
        <v/>
      </c>
      <c r="L876" s="42" t="str">
        <f t="shared" ca="1" si="165"/>
        <v/>
      </c>
      <c r="M876" s="60" t="str">
        <f t="shared" ca="1" si="166"/>
        <v/>
      </c>
      <c r="N876" s="1" t="str">
        <f t="shared" ca="1" si="163"/>
        <v/>
      </c>
      <c r="O876" s="1" t="str">
        <f t="shared" ca="1" si="164"/>
        <v/>
      </c>
    </row>
    <row r="877" spans="1:15" x14ac:dyDescent="0.4">
      <c r="A877" s="1">
        <f t="shared" si="169"/>
        <v>28</v>
      </c>
      <c r="B877" s="1">
        <f t="shared" si="170"/>
        <v>27</v>
      </c>
      <c r="E877" s="39" t="str" cm="1">
        <f t="array" aca="1" ref="E877" ca="1">IF(INDIRECT(VLOOKUP(B877,B$14:C$44,2,FALSE)&amp;(9*A877+6))="","",
INDIRECT(VLOOKUP(B877,B$14:C$44,2,FALSE)&amp;(9*A877+6)))</f>
        <v/>
      </c>
      <c r="F877" s="39" t="str">
        <f t="shared" ca="1" si="162"/>
        <v/>
      </c>
      <c r="G877" s="48" t="str" cm="1">
        <f t="array" aca="1" ref="G877" ca="1">IF(F877="","",
IF(INDIRECT(VLOOKUP(B877,B$14:C$44,2,FALSE)&amp;(9*A877+8))="","",
INDIRECT(VLOOKUP(B877,B$14:C$44,2,FALSE)&amp;(9*A877+8))))</f>
        <v/>
      </c>
      <c r="H877" s="48" t="str" cm="1">
        <f t="array" aca="1" ref="H877" ca="1">IF(F877="","",
IF(INDIRECT(VLOOKUP(B877,B$14:C$44,2,FALSE)&amp;(9*A877+9))="","",
INDIRECT(VLOOKUP(B877,B$14:C$44,2,FALSE)&amp;(9*A877+9))))</f>
        <v/>
      </c>
      <c r="I877" s="43" t="str" cm="1">
        <f t="array" aca="1" ref="I877" ca="1">IF(F877="","",
IF(INDIRECT(VLOOKUP(B877,B$14:C$44,2,FALSE)&amp;(9*A877+10))="","",
INDIRECT(VLOOKUP(B877,B$14:C$44,2,FALSE)&amp;(9*A877+10))))</f>
        <v/>
      </c>
      <c r="J877" s="43" t="str" cm="1">
        <f t="array" aca="1" ref="J877" ca="1">IF(F877="","",
IF(INDIRECT(VLOOKUP(B877,B$14:C$44,2,FALSE)&amp;(9*A877+11))="","",
INDIRECT(VLOOKUP(B877,B$14:C$44,2,FALSE)&amp;(9*A877+11))))</f>
        <v/>
      </c>
      <c r="K877" s="46" t="str" cm="1">
        <f t="array" aca="1" ref="K877" ca="1">IF(F877="","",
IF(AND(OR(F877="土",F877="日"),J877="●"),"指定",
IF(INDIRECT(VLOOKUP(B877,B$14:C$44,2,FALSE)&amp;(9*A877+12))="","",
INDIRECT(VLOOKUP(B877,B$14:C$44,2,FALSE)&amp;(9*A877+12)))))</f>
        <v/>
      </c>
      <c r="L877" s="42" t="str">
        <f t="shared" ca="1" si="165"/>
        <v/>
      </c>
      <c r="M877" s="60" t="str">
        <f t="shared" ca="1" si="166"/>
        <v/>
      </c>
      <c r="N877" s="1" t="str">
        <f t="shared" ca="1" si="163"/>
        <v/>
      </c>
      <c r="O877" s="1" t="str">
        <f t="shared" ca="1" si="164"/>
        <v/>
      </c>
    </row>
    <row r="878" spans="1:15" x14ac:dyDescent="0.4">
      <c r="A878" s="1">
        <f t="shared" si="169"/>
        <v>28</v>
      </c>
      <c r="B878" s="1">
        <f t="shared" si="170"/>
        <v>28</v>
      </c>
      <c r="E878" s="39" t="str" cm="1">
        <f t="array" aca="1" ref="E878" ca="1">IF(INDIRECT(VLOOKUP(B878,B$14:C$44,2,FALSE)&amp;(9*A878+6))="","",
INDIRECT(VLOOKUP(B878,B$14:C$44,2,FALSE)&amp;(9*A878+6)))</f>
        <v/>
      </c>
      <c r="F878" s="39" t="str">
        <f t="shared" ca="1" si="162"/>
        <v/>
      </c>
      <c r="G878" s="48" t="str" cm="1">
        <f t="array" aca="1" ref="G878" ca="1">IF(F878="","",
IF(INDIRECT(VLOOKUP(B878,B$14:C$44,2,FALSE)&amp;(9*A878+8))="","",
INDIRECT(VLOOKUP(B878,B$14:C$44,2,FALSE)&amp;(9*A878+8))))</f>
        <v/>
      </c>
      <c r="H878" s="48" t="str" cm="1">
        <f t="array" aca="1" ref="H878" ca="1">IF(F878="","",
IF(INDIRECT(VLOOKUP(B878,B$14:C$44,2,FALSE)&amp;(9*A878+9))="","",
INDIRECT(VLOOKUP(B878,B$14:C$44,2,FALSE)&amp;(9*A878+9))))</f>
        <v/>
      </c>
      <c r="I878" s="43" t="str" cm="1">
        <f t="array" aca="1" ref="I878" ca="1">IF(F878="","",
IF(INDIRECT(VLOOKUP(B878,B$14:C$44,2,FALSE)&amp;(9*A878+10))="","",
INDIRECT(VLOOKUP(B878,B$14:C$44,2,FALSE)&amp;(9*A878+10))))</f>
        <v/>
      </c>
      <c r="J878" s="43" t="str" cm="1">
        <f t="array" aca="1" ref="J878" ca="1">IF(F878="","",
IF(INDIRECT(VLOOKUP(B878,B$14:C$44,2,FALSE)&amp;(9*A878+11))="","",
INDIRECT(VLOOKUP(B878,B$14:C$44,2,FALSE)&amp;(9*A878+11))))</f>
        <v/>
      </c>
      <c r="K878" s="46" t="str" cm="1">
        <f t="array" aca="1" ref="K878" ca="1">IF(F878="","",
IF(AND(OR(F878="土",F878="日"),J878="●"),"指定",
IF(INDIRECT(VLOOKUP(B878,B$14:C$44,2,FALSE)&amp;(9*A878+12))="","",
INDIRECT(VLOOKUP(B878,B$14:C$44,2,FALSE)&amp;(9*A878+12)))))</f>
        <v/>
      </c>
      <c r="L878" s="42" t="str">
        <f t="shared" ca="1" si="165"/>
        <v/>
      </c>
      <c r="M878" s="60" t="str">
        <f t="shared" ca="1" si="166"/>
        <v/>
      </c>
      <c r="N878" s="1" t="str">
        <f t="shared" ca="1" si="163"/>
        <v/>
      </c>
      <c r="O878" s="1" t="str">
        <f t="shared" ca="1" si="164"/>
        <v/>
      </c>
    </row>
    <row r="879" spans="1:15" x14ac:dyDescent="0.4">
      <c r="A879" s="1">
        <f t="shared" si="169"/>
        <v>28</v>
      </c>
      <c r="B879" s="1">
        <f t="shared" si="170"/>
        <v>29</v>
      </c>
      <c r="E879" s="39" t="str" cm="1">
        <f t="array" aca="1" ref="E879" ca="1">IF(INDIRECT(VLOOKUP(B879,B$14:C$44,2,FALSE)&amp;(9*A879+6))="","",
INDIRECT(VLOOKUP(B879,B$14:C$44,2,FALSE)&amp;(9*A879+6)))</f>
        <v/>
      </c>
      <c r="F879" s="39" t="str">
        <f t="shared" ca="1" si="162"/>
        <v/>
      </c>
      <c r="G879" s="48" t="str" cm="1">
        <f t="array" aca="1" ref="G879" ca="1">IF(F879="","",
IF(INDIRECT(VLOOKUP(B879,B$14:C$44,2,FALSE)&amp;(9*A879+8))="","",
INDIRECT(VLOOKUP(B879,B$14:C$44,2,FALSE)&amp;(9*A879+8))))</f>
        <v/>
      </c>
      <c r="H879" s="48" t="str" cm="1">
        <f t="array" aca="1" ref="H879" ca="1">IF(F879="","",
IF(INDIRECT(VLOOKUP(B879,B$14:C$44,2,FALSE)&amp;(9*A879+9))="","",
INDIRECT(VLOOKUP(B879,B$14:C$44,2,FALSE)&amp;(9*A879+9))))</f>
        <v/>
      </c>
      <c r="I879" s="43" t="str" cm="1">
        <f t="array" aca="1" ref="I879" ca="1">IF(F879="","",
IF(INDIRECT(VLOOKUP(B879,B$14:C$44,2,FALSE)&amp;(9*A879+10))="","",
INDIRECT(VLOOKUP(B879,B$14:C$44,2,FALSE)&amp;(9*A879+10))))</f>
        <v/>
      </c>
      <c r="J879" s="43" t="str" cm="1">
        <f t="array" aca="1" ref="J879" ca="1">IF(F879="","",
IF(INDIRECT(VLOOKUP(B879,B$14:C$44,2,FALSE)&amp;(9*A879+11))="","",
INDIRECT(VLOOKUP(B879,B$14:C$44,2,FALSE)&amp;(9*A879+11))))</f>
        <v/>
      </c>
      <c r="K879" s="46" t="str" cm="1">
        <f t="array" aca="1" ref="K879" ca="1">IF(F879="","",
IF(AND(OR(F879="土",F879="日"),J879="●"),"指定",
IF(INDIRECT(VLOOKUP(B879,B$14:C$44,2,FALSE)&amp;(9*A879+12))="","",
INDIRECT(VLOOKUP(B879,B$14:C$44,2,FALSE)&amp;(9*A879+12)))))</f>
        <v/>
      </c>
      <c r="L879" s="42" t="str">
        <f t="shared" ca="1" si="165"/>
        <v/>
      </c>
      <c r="M879" s="60" t="str">
        <f t="shared" ca="1" si="166"/>
        <v/>
      </c>
      <c r="N879" s="1" t="str">
        <f t="shared" ca="1" si="163"/>
        <v/>
      </c>
      <c r="O879" s="1" t="str">
        <f t="shared" ca="1" si="164"/>
        <v/>
      </c>
    </row>
    <row r="880" spans="1:15" x14ac:dyDescent="0.4">
      <c r="A880" s="1">
        <f t="shared" si="169"/>
        <v>28</v>
      </c>
      <c r="B880" s="1">
        <f t="shared" si="170"/>
        <v>30</v>
      </c>
      <c r="E880" s="39" t="str" cm="1">
        <f t="array" aca="1" ref="E880" ca="1">IF(INDIRECT(VLOOKUP(B880,B$14:C$44,2,FALSE)&amp;(9*A880+6))="","",
INDIRECT(VLOOKUP(B880,B$14:C$44,2,FALSE)&amp;(9*A880+6)))</f>
        <v/>
      </c>
      <c r="F880" s="39" t="str">
        <f t="shared" ca="1" si="162"/>
        <v/>
      </c>
      <c r="G880" s="48" t="str" cm="1">
        <f t="array" aca="1" ref="G880" ca="1">IF(F880="","",
IF(INDIRECT(VLOOKUP(B880,B$14:C$44,2,FALSE)&amp;(9*A880+8))="","",
INDIRECT(VLOOKUP(B880,B$14:C$44,2,FALSE)&amp;(9*A880+8))))</f>
        <v/>
      </c>
      <c r="H880" s="48" t="str" cm="1">
        <f t="array" aca="1" ref="H880" ca="1">IF(F880="","",
IF(INDIRECT(VLOOKUP(B880,B$14:C$44,2,FALSE)&amp;(9*A880+9))="","",
INDIRECT(VLOOKUP(B880,B$14:C$44,2,FALSE)&amp;(9*A880+9))))</f>
        <v/>
      </c>
      <c r="I880" s="43" t="str" cm="1">
        <f t="array" aca="1" ref="I880" ca="1">IF(F880="","",
IF(INDIRECT(VLOOKUP(B880,B$14:C$44,2,FALSE)&amp;(9*A880+10))="","",
INDIRECT(VLOOKUP(B880,B$14:C$44,2,FALSE)&amp;(9*A880+10))))</f>
        <v/>
      </c>
      <c r="J880" s="43" t="str" cm="1">
        <f t="array" aca="1" ref="J880" ca="1">IF(F880="","",
IF(INDIRECT(VLOOKUP(B880,B$14:C$44,2,FALSE)&amp;(9*A880+11))="","",
INDIRECT(VLOOKUP(B880,B$14:C$44,2,FALSE)&amp;(9*A880+11))))</f>
        <v/>
      </c>
      <c r="K880" s="46" t="str" cm="1">
        <f t="array" aca="1" ref="K880" ca="1">IF(F880="","",
IF(AND(OR(F880="土",F880="日"),J880="●"),"指定",
IF(INDIRECT(VLOOKUP(B880,B$14:C$44,2,FALSE)&amp;(9*A880+12))="","",
INDIRECT(VLOOKUP(B880,B$14:C$44,2,FALSE)&amp;(9*A880+12)))))</f>
        <v/>
      </c>
      <c r="L880" s="42" t="str">
        <f t="shared" ca="1" si="165"/>
        <v/>
      </c>
      <c r="M880" s="60" t="str">
        <f t="shared" ca="1" si="166"/>
        <v/>
      </c>
      <c r="N880" s="1" t="str">
        <f t="shared" ca="1" si="163"/>
        <v/>
      </c>
      <c r="O880" s="1" t="str">
        <f t="shared" ca="1" si="164"/>
        <v/>
      </c>
    </row>
    <row r="881" spans="1:15" x14ac:dyDescent="0.4">
      <c r="A881" s="1">
        <f t="shared" si="169"/>
        <v>28</v>
      </c>
      <c r="B881" s="1">
        <f t="shared" si="170"/>
        <v>31</v>
      </c>
      <c r="E881" s="39" t="str" cm="1">
        <f t="array" aca="1" ref="E881" ca="1">IF(INDIRECT(VLOOKUP(B881,B$14:C$44,2,FALSE)&amp;(9*A881+6))="","",
INDIRECT(VLOOKUP(B881,B$14:C$44,2,FALSE)&amp;(9*A881+6)))</f>
        <v/>
      </c>
      <c r="F881" s="39" t="str">
        <f t="shared" ca="1" si="162"/>
        <v/>
      </c>
      <c r="G881" s="48" t="str" cm="1">
        <f t="array" aca="1" ref="G881" ca="1">IF(F881="","",
IF(INDIRECT(VLOOKUP(B881,B$14:C$44,2,FALSE)&amp;(9*A881+8))="","",
INDIRECT(VLOOKUP(B881,B$14:C$44,2,FALSE)&amp;(9*A881+8))))</f>
        <v/>
      </c>
      <c r="H881" s="48" t="str" cm="1">
        <f t="array" aca="1" ref="H881" ca="1">IF(F881="","",
IF(INDIRECT(VLOOKUP(B881,B$14:C$44,2,FALSE)&amp;(9*A881+9))="","",
INDIRECT(VLOOKUP(B881,B$14:C$44,2,FALSE)&amp;(9*A881+9))))</f>
        <v/>
      </c>
      <c r="I881" s="43" t="str" cm="1">
        <f t="array" aca="1" ref="I881" ca="1">IF(F881="","",
IF(INDIRECT(VLOOKUP(B881,B$14:C$44,2,FALSE)&amp;(9*A881+10))="","",
INDIRECT(VLOOKUP(B881,B$14:C$44,2,FALSE)&amp;(9*A881+10))))</f>
        <v/>
      </c>
      <c r="J881" s="43" t="str" cm="1">
        <f t="array" aca="1" ref="J881" ca="1">IF(F881="","",
IF(INDIRECT(VLOOKUP(B881,B$14:C$44,2,FALSE)&amp;(9*A881+11))="","",
INDIRECT(VLOOKUP(B881,B$14:C$44,2,FALSE)&amp;(9*A881+11))))</f>
        <v/>
      </c>
      <c r="K881" s="46" t="str" cm="1">
        <f t="array" aca="1" ref="K881" ca="1">IF(F881="","",
IF(AND(OR(F881="土",F881="日"),J881="●"),"指定",
IF(INDIRECT(VLOOKUP(B881,B$14:C$44,2,FALSE)&amp;(9*A881+12))="","",
INDIRECT(VLOOKUP(B881,B$14:C$44,2,FALSE)&amp;(9*A881+12)))))</f>
        <v/>
      </c>
      <c r="L881" s="42" t="str">
        <f t="shared" ca="1" si="165"/>
        <v/>
      </c>
      <c r="M881" s="60" t="str">
        <f t="shared" ca="1" si="166"/>
        <v/>
      </c>
      <c r="N881" s="1" t="str">
        <f t="shared" ca="1" si="163"/>
        <v/>
      </c>
      <c r="O881" s="1" t="str">
        <f t="shared" ca="1" si="164"/>
        <v/>
      </c>
    </row>
    <row r="882" spans="1:15" x14ac:dyDescent="0.4">
      <c r="A882" s="1">
        <f t="shared" si="169"/>
        <v>29</v>
      </c>
      <c r="B882" s="1">
        <f t="shared" si="170"/>
        <v>1</v>
      </c>
      <c r="E882" s="39" t="str" cm="1">
        <f t="array" aca="1" ref="E882" ca="1">IF(INDIRECT(VLOOKUP(B882,B$14:C$44,2,FALSE)&amp;(9*A882+6))="","",
INDIRECT(VLOOKUP(B882,B$14:C$44,2,FALSE)&amp;(9*A882+6)))</f>
        <v/>
      </c>
      <c r="F882" s="39" t="str">
        <f t="shared" ca="1" si="162"/>
        <v/>
      </c>
      <c r="G882" s="48" t="str" cm="1">
        <f t="array" aca="1" ref="G882" ca="1">IF(F882="","",
IF(INDIRECT(VLOOKUP(B882,B$14:C$44,2,FALSE)&amp;(9*A882+8))="","",
INDIRECT(VLOOKUP(B882,B$14:C$44,2,FALSE)&amp;(9*A882+8))))</f>
        <v/>
      </c>
      <c r="H882" s="48" t="str" cm="1">
        <f t="array" aca="1" ref="H882" ca="1">IF(F882="","",
IF(INDIRECT(VLOOKUP(B882,B$14:C$44,2,FALSE)&amp;(9*A882+9))="","",
INDIRECT(VLOOKUP(B882,B$14:C$44,2,FALSE)&amp;(9*A882+9))))</f>
        <v/>
      </c>
      <c r="I882" s="43" t="str" cm="1">
        <f t="array" aca="1" ref="I882" ca="1">IF(F882="","",
IF(INDIRECT(VLOOKUP(B882,B$14:C$44,2,FALSE)&amp;(9*A882+10))="","",
INDIRECT(VLOOKUP(B882,B$14:C$44,2,FALSE)&amp;(9*A882+10))))</f>
        <v/>
      </c>
      <c r="J882" s="43" t="str" cm="1">
        <f t="array" aca="1" ref="J882" ca="1">IF(F882="","",
IF(INDIRECT(VLOOKUP(B882,B$14:C$44,2,FALSE)&amp;(9*A882+11))="","",
INDIRECT(VLOOKUP(B882,B$14:C$44,2,FALSE)&amp;(9*A882+11))))</f>
        <v/>
      </c>
      <c r="K882" s="46" t="str" cm="1">
        <f t="array" aca="1" ref="K882" ca="1">IF(F882="","",
IF(AND(OR(F882="土",F882="日"),J882="●"),"指定",
IF(INDIRECT(VLOOKUP(B882,B$14:C$44,2,FALSE)&amp;(9*A882+12))="","",
INDIRECT(VLOOKUP(B882,B$14:C$44,2,FALSE)&amp;(9*A882+12)))))</f>
        <v/>
      </c>
      <c r="L882" s="42" t="str">
        <f t="shared" ca="1" si="165"/>
        <v/>
      </c>
      <c r="M882" s="60" t="str">
        <f t="shared" ca="1" si="166"/>
        <v/>
      </c>
      <c r="N882" s="1" t="str">
        <f t="shared" ca="1" si="163"/>
        <v/>
      </c>
      <c r="O882" s="1" t="str">
        <f t="shared" ca="1" si="164"/>
        <v/>
      </c>
    </row>
    <row r="883" spans="1:15" x14ac:dyDescent="0.4">
      <c r="A883" s="1">
        <f t="shared" si="169"/>
        <v>29</v>
      </c>
      <c r="B883" s="1">
        <f t="shared" si="170"/>
        <v>2</v>
      </c>
      <c r="E883" s="39" t="str" cm="1">
        <f t="array" aca="1" ref="E883" ca="1">IF(INDIRECT(VLOOKUP(B883,B$14:C$44,2,FALSE)&amp;(9*A883+6))="","",
INDIRECT(VLOOKUP(B883,B$14:C$44,2,FALSE)&amp;(9*A883+6)))</f>
        <v/>
      </c>
      <c r="F883" s="39" t="str">
        <f t="shared" ca="1" si="162"/>
        <v/>
      </c>
      <c r="G883" s="48" t="str" cm="1">
        <f t="array" aca="1" ref="G883" ca="1">IF(F883="","",
IF(INDIRECT(VLOOKUP(B883,B$14:C$44,2,FALSE)&amp;(9*A883+8))="","",
INDIRECT(VLOOKUP(B883,B$14:C$44,2,FALSE)&amp;(9*A883+8))))</f>
        <v/>
      </c>
      <c r="H883" s="48" t="str" cm="1">
        <f t="array" aca="1" ref="H883" ca="1">IF(F883="","",
IF(INDIRECT(VLOOKUP(B883,B$14:C$44,2,FALSE)&amp;(9*A883+9))="","",
INDIRECT(VLOOKUP(B883,B$14:C$44,2,FALSE)&amp;(9*A883+9))))</f>
        <v/>
      </c>
      <c r="I883" s="43" t="str" cm="1">
        <f t="array" aca="1" ref="I883" ca="1">IF(F883="","",
IF(INDIRECT(VLOOKUP(B883,B$14:C$44,2,FALSE)&amp;(9*A883+10))="","",
INDIRECT(VLOOKUP(B883,B$14:C$44,2,FALSE)&amp;(9*A883+10))))</f>
        <v/>
      </c>
      <c r="J883" s="43" t="str" cm="1">
        <f t="array" aca="1" ref="J883" ca="1">IF(F883="","",
IF(INDIRECT(VLOOKUP(B883,B$14:C$44,2,FALSE)&amp;(9*A883+11))="","",
INDIRECT(VLOOKUP(B883,B$14:C$44,2,FALSE)&amp;(9*A883+11))))</f>
        <v/>
      </c>
      <c r="K883" s="46" t="str" cm="1">
        <f t="array" aca="1" ref="K883" ca="1">IF(F883="","",
IF(AND(OR(F883="土",F883="日"),J883="●"),"指定",
IF(INDIRECT(VLOOKUP(B883,B$14:C$44,2,FALSE)&amp;(9*A883+12))="","",
INDIRECT(VLOOKUP(B883,B$14:C$44,2,FALSE)&amp;(9*A883+12)))))</f>
        <v/>
      </c>
      <c r="L883" s="42" t="str">
        <f t="shared" ca="1" si="165"/>
        <v/>
      </c>
      <c r="M883" s="60" t="str">
        <f t="shared" ca="1" si="166"/>
        <v/>
      </c>
      <c r="N883" s="1" t="str">
        <f t="shared" ca="1" si="163"/>
        <v/>
      </c>
      <c r="O883" s="1" t="str">
        <f t="shared" ca="1" si="164"/>
        <v/>
      </c>
    </row>
    <row r="884" spans="1:15" x14ac:dyDescent="0.4">
      <c r="A884" s="1">
        <f t="shared" si="169"/>
        <v>29</v>
      </c>
      <c r="B884" s="1">
        <f t="shared" si="170"/>
        <v>3</v>
      </c>
      <c r="E884" s="39" t="str" cm="1">
        <f t="array" aca="1" ref="E884" ca="1">IF(INDIRECT(VLOOKUP(B884,B$14:C$44,2,FALSE)&amp;(9*A884+6))="","",
INDIRECT(VLOOKUP(B884,B$14:C$44,2,FALSE)&amp;(9*A884+6)))</f>
        <v/>
      </c>
      <c r="F884" s="39" t="str">
        <f t="shared" ca="1" si="162"/>
        <v/>
      </c>
      <c r="G884" s="48" t="str" cm="1">
        <f t="array" aca="1" ref="G884" ca="1">IF(F884="","",
IF(INDIRECT(VLOOKUP(B884,B$14:C$44,2,FALSE)&amp;(9*A884+8))="","",
INDIRECT(VLOOKUP(B884,B$14:C$44,2,FALSE)&amp;(9*A884+8))))</f>
        <v/>
      </c>
      <c r="H884" s="48" t="str" cm="1">
        <f t="array" aca="1" ref="H884" ca="1">IF(F884="","",
IF(INDIRECT(VLOOKUP(B884,B$14:C$44,2,FALSE)&amp;(9*A884+9))="","",
INDIRECT(VLOOKUP(B884,B$14:C$44,2,FALSE)&amp;(9*A884+9))))</f>
        <v/>
      </c>
      <c r="I884" s="43" t="str" cm="1">
        <f t="array" aca="1" ref="I884" ca="1">IF(F884="","",
IF(INDIRECT(VLOOKUP(B884,B$14:C$44,2,FALSE)&amp;(9*A884+10))="","",
INDIRECT(VLOOKUP(B884,B$14:C$44,2,FALSE)&amp;(9*A884+10))))</f>
        <v/>
      </c>
      <c r="J884" s="43" t="str" cm="1">
        <f t="array" aca="1" ref="J884" ca="1">IF(F884="","",
IF(INDIRECT(VLOOKUP(B884,B$14:C$44,2,FALSE)&amp;(9*A884+11))="","",
INDIRECT(VLOOKUP(B884,B$14:C$44,2,FALSE)&amp;(9*A884+11))))</f>
        <v/>
      </c>
      <c r="K884" s="46" t="str" cm="1">
        <f t="array" aca="1" ref="K884" ca="1">IF(F884="","",
IF(AND(OR(F884="土",F884="日"),J884="●"),"指定",
IF(INDIRECT(VLOOKUP(B884,B$14:C$44,2,FALSE)&amp;(9*A884+12))="","",
INDIRECT(VLOOKUP(B884,B$14:C$44,2,FALSE)&amp;(9*A884+12)))))</f>
        <v/>
      </c>
      <c r="L884" s="42" t="str">
        <f t="shared" ca="1" si="165"/>
        <v/>
      </c>
      <c r="M884" s="60" t="str">
        <f t="shared" ca="1" si="166"/>
        <v/>
      </c>
      <c r="N884" s="1" t="str">
        <f t="shared" ca="1" si="163"/>
        <v/>
      </c>
      <c r="O884" s="1" t="str">
        <f t="shared" ca="1" si="164"/>
        <v/>
      </c>
    </row>
    <row r="885" spans="1:15" x14ac:dyDescent="0.4">
      <c r="A885" s="1">
        <f t="shared" si="169"/>
        <v>29</v>
      </c>
      <c r="B885" s="1">
        <f t="shared" si="170"/>
        <v>4</v>
      </c>
      <c r="E885" s="39" t="str" cm="1">
        <f t="array" aca="1" ref="E885" ca="1">IF(INDIRECT(VLOOKUP(B885,B$14:C$44,2,FALSE)&amp;(9*A885+6))="","",
INDIRECT(VLOOKUP(B885,B$14:C$44,2,FALSE)&amp;(9*A885+6)))</f>
        <v/>
      </c>
      <c r="F885" s="39" t="str">
        <f t="shared" ca="1" si="162"/>
        <v/>
      </c>
      <c r="G885" s="48" t="str" cm="1">
        <f t="array" aca="1" ref="G885" ca="1">IF(F885="","",
IF(INDIRECT(VLOOKUP(B885,B$14:C$44,2,FALSE)&amp;(9*A885+8))="","",
INDIRECT(VLOOKUP(B885,B$14:C$44,2,FALSE)&amp;(9*A885+8))))</f>
        <v/>
      </c>
      <c r="H885" s="48" t="str" cm="1">
        <f t="array" aca="1" ref="H885" ca="1">IF(F885="","",
IF(INDIRECT(VLOOKUP(B885,B$14:C$44,2,FALSE)&amp;(9*A885+9))="","",
INDIRECT(VLOOKUP(B885,B$14:C$44,2,FALSE)&amp;(9*A885+9))))</f>
        <v/>
      </c>
      <c r="I885" s="43" t="str" cm="1">
        <f t="array" aca="1" ref="I885" ca="1">IF(F885="","",
IF(INDIRECT(VLOOKUP(B885,B$14:C$44,2,FALSE)&amp;(9*A885+10))="","",
INDIRECT(VLOOKUP(B885,B$14:C$44,2,FALSE)&amp;(9*A885+10))))</f>
        <v/>
      </c>
      <c r="J885" s="43" t="str" cm="1">
        <f t="array" aca="1" ref="J885" ca="1">IF(F885="","",
IF(INDIRECT(VLOOKUP(B885,B$14:C$44,2,FALSE)&amp;(9*A885+11))="","",
INDIRECT(VLOOKUP(B885,B$14:C$44,2,FALSE)&amp;(9*A885+11))))</f>
        <v/>
      </c>
      <c r="K885" s="46" t="str" cm="1">
        <f t="array" aca="1" ref="K885" ca="1">IF(F885="","",
IF(AND(OR(F885="土",F885="日"),J885="●"),"指定",
IF(INDIRECT(VLOOKUP(B885,B$14:C$44,2,FALSE)&amp;(9*A885+12))="","",
INDIRECT(VLOOKUP(B885,B$14:C$44,2,FALSE)&amp;(9*A885+12)))))</f>
        <v/>
      </c>
      <c r="L885" s="42" t="str">
        <f t="shared" ca="1" si="165"/>
        <v/>
      </c>
      <c r="M885" s="60" t="str">
        <f t="shared" ca="1" si="166"/>
        <v/>
      </c>
      <c r="N885" s="1" t="str">
        <f t="shared" ca="1" si="163"/>
        <v/>
      </c>
      <c r="O885" s="1" t="str">
        <f t="shared" ca="1" si="164"/>
        <v/>
      </c>
    </row>
    <row r="886" spans="1:15" x14ac:dyDescent="0.4">
      <c r="A886" s="1">
        <f t="shared" si="169"/>
        <v>29</v>
      </c>
      <c r="B886" s="1">
        <f t="shared" si="170"/>
        <v>5</v>
      </c>
      <c r="E886" s="39" t="str" cm="1">
        <f t="array" aca="1" ref="E886" ca="1">IF(INDIRECT(VLOOKUP(B886,B$14:C$44,2,FALSE)&amp;(9*A886+6))="","",
INDIRECT(VLOOKUP(B886,B$14:C$44,2,FALSE)&amp;(9*A886+6)))</f>
        <v/>
      </c>
      <c r="F886" s="39" t="str">
        <f t="shared" ca="1" si="162"/>
        <v/>
      </c>
      <c r="G886" s="48" t="str" cm="1">
        <f t="array" aca="1" ref="G886" ca="1">IF(F886="","",
IF(INDIRECT(VLOOKUP(B886,B$14:C$44,2,FALSE)&amp;(9*A886+8))="","",
INDIRECT(VLOOKUP(B886,B$14:C$44,2,FALSE)&amp;(9*A886+8))))</f>
        <v/>
      </c>
      <c r="H886" s="48" t="str" cm="1">
        <f t="array" aca="1" ref="H886" ca="1">IF(F886="","",
IF(INDIRECT(VLOOKUP(B886,B$14:C$44,2,FALSE)&amp;(9*A886+9))="","",
INDIRECT(VLOOKUP(B886,B$14:C$44,2,FALSE)&amp;(9*A886+9))))</f>
        <v/>
      </c>
      <c r="I886" s="43" t="str" cm="1">
        <f t="array" aca="1" ref="I886" ca="1">IF(F886="","",
IF(INDIRECT(VLOOKUP(B886,B$14:C$44,2,FALSE)&amp;(9*A886+10))="","",
INDIRECT(VLOOKUP(B886,B$14:C$44,2,FALSE)&amp;(9*A886+10))))</f>
        <v/>
      </c>
      <c r="J886" s="43" t="str" cm="1">
        <f t="array" aca="1" ref="J886" ca="1">IF(F886="","",
IF(INDIRECT(VLOOKUP(B886,B$14:C$44,2,FALSE)&amp;(9*A886+11))="","",
INDIRECT(VLOOKUP(B886,B$14:C$44,2,FALSE)&amp;(9*A886+11))))</f>
        <v/>
      </c>
      <c r="K886" s="46" t="str" cm="1">
        <f t="array" aca="1" ref="K886" ca="1">IF(F886="","",
IF(AND(OR(F886="土",F886="日"),J886="●"),"指定",
IF(INDIRECT(VLOOKUP(B886,B$14:C$44,2,FALSE)&amp;(9*A886+12))="","",
INDIRECT(VLOOKUP(B886,B$14:C$44,2,FALSE)&amp;(9*A886+12)))))</f>
        <v/>
      </c>
      <c r="L886" s="42" t="str">
        <f t="shared" ca="1" si="165"/>
        <v/>
      </c>
      <c r="M886" s="60" t="str">
        <f t="shared" ca="1" si="166"/>
        <v/>
      </c>
      <c r="N886" s="1" t="str">
        <f t="shared" ca="1" si="163"/>
        <v/>
      </c>
      <c r="O886" s="1" t="str">
        <f t="shared" ca="1" si="164"/>
        <v/>
      </c>
    </row>
    <row r="887" spans="1:15" x14ac:dyDescent="0.4">
      <c r="A887" s="1">
        <f t="shared" si="169"/>
        <v>29</v>
      </c>
      <c r="B887" s="1">
        <f t="shared" si="170"/>
        <v>6</v>
      </c>
      <c r="E887" s="39" t="str" cm="1">
        <f t="array" aca="1" ref="E887" ca="1">IF(INDIRECT(VLOOKUP(B887,B$14:C$44,2,FALSE)&amp;(9*A887+6))="","",
INDIRECT(VLOOKUP(B887,B$14:C$44,2,FALSE)&amp;(9*A887+6)))</f>
        <v/>
      </c>
      <c r="F887" s="39" t="str">
        <f t="shared" ca="1" si="162"/>
        <v/>
      </c>
      <c r="G887" s="48" t="str" cm="1">
        <f t="array" aca="1" ref="G887" ca="1">IF(F887="","",
IF(INDIRECT(VLOOKUP(B887,B$14:C$44,2,FALSE)&amp;(9*A887+8))="","",
INDIRECT(VLOOKUP(B887,B$14:C$44,2,FALSE)&amp;(9*A887+8))))</f>
        <v/>
      </c>
      <c r="H887" s="48" t="str" cm="1">
        <f t="array" aca="1" ref="H887" ca="1">IF(F887="","",
IF(INDIRECT(VLOOKUP(B887,B$14:C$44,2,FALSE)&amp;(9*A887+9))="","",
INDIRECT(VLOOKUP(B887,B$14:C$44,2,FALSE)&amp;(9*A887+9))))</f>
        <v/>
      </c>
      <c r="I887" s="43" t="str" cm="1">
        <f t="array" aca="1" ref="I887" ca="1">IF(F887="","",
IF(INDIRECT(VLOOKUP(B887,B$14:C$44,2,FALSE)&amp;(9*A887+10))="","",
INDIRECT(VLOOKUP(B887,B$14:C$44,2,FALSE)&amp;(9*A887+10))))</f>
        <v/>
      </c>
      <c r="J887" s="43" t="str" cm="1">
        <f t="array" aca="1" ref="J887" ca="1">IF(F887="","",
IF(INDIRECT(VLOOKUP(B887,B$14:C$44,2,FALSE)&amp;(9*A887+11))="","",
INDIRECT(VLOOKUP(B887,B$14:C$44,2,FALSE)&amp;(9*A887+11))))</f>
        <v/>
      </c>
      <c r="K887" s="46" t="str" cm="1">
        <f t="array" aca="1" ref="K887" ca="1">IF(F887="","",
IF(AND(OR(F887="土",F887="日"),J887="●"),"指定",
IF(INDIRECT(VLOOKUP(B887,B$14:C$44,2,FALSE)&amp;(9*A887+12))="","",
INDIRECT(VLOOKUP(B887,B$14:C$44,2,FALSE)&amp;(9*A887+12)))))</f>
        <v/>
      </c>
      <c r="L887" s="42" t="str">
        <f t="shared" ca="1" si="165"/>
        <v/>
      </c>
      <c r="M887" s="60" t="str">
        <f t="shared" ca="1" si="166"/>
        <v/>
      </c>
      <c r="N887" s="1" t="str">
        <f t="shared" ca="1" si="163"/>
        <v/>
      </c>
      <c r="O887" s="1" t="str">
        <f t="shared" ca="1" si="164"/>
        <v/>
      </c>
    </row>
    <row r="888" spans="1:15" x14ac:dyDescent="0.4">
      <c r="A888" s="1">
        <f t="shared" si="169"/>
        <v>29</v>
      </c>
      <c r="B888" s="1">
        <f t="shared" si="170"/>
        <v>7</v>
      </c>
      <c r="E888" s="39" t="str" cm="1">
        <f t="array" aca="1" ref="E888" ca="1">IF(INDIRECT(VLOOKUP(B888,B$14:C$44,2,FALSE)&amp;(9*A888+6))="","",
INDIRECT(VLOOKUP(B888,B$14:C$44,2,FALSE)&amp;(9*A888+6)))</f>
        <v/>
      </c>
      <c r="F888" s="39" t="str">
        <f t="shared" ca="1" si="162"/>
        <v/>
      </c>
      <c r="G888" s="48" t="str" cm="1">
        <f t="array" aca="1" ref="G888" ca="1">IF(F888="","",
IF(INDIRECT(VLOOKUP(B888,B$14:C$44,2,FALSE)&amp;(9*A888+8))="","",
INDIRECT(VLOOKUP(B888,B$14:C$44,2,FALSE)&amp;(9*A888+8))))</f>
        <v/>
      </c>
      <c r="H888" s="48" t="str" cm="1">
        <f t="array" aca="1" ref="H888" ca="1">IF(F888="","",
IF(INDIRECT(VLOOKUP(B888,B$14:C$44,2,FALSE)&amp;(9*A888+9))="","",
INDIRECT(VLOOKUP(B888,B$14:C$44,2,FALSE)&amp;(9*A888+9))))</f>
        <v/>
      </c>
      <c r="I888" s="43" t="str" cm="1">
        <f t="array" aca="1" ref="I888" ca="1">IF(F888="","",
IF(INDIRECT(VLOOKUP(B888,B$14:C$44,2,FALSE)&amp;(9*A888+10))="","",
INDIRECT(VLOOKUP(B888,B$14:C$44,2,FALSE)&amp;(9*A888+10))))</f>
        <v/>
      </c>
      <c r="J888" s="43" t="str" cm="1">
        <f t="array" aca="1" ref="J888" ca="1">IF(F888="","",
IF(INDIRECT(VLOOKUP(B888,B$14:C$44,2,FALSE)&amp;(9*A888+11))="","",
INDIRECT(VLOOKUP(B888,B$14:C$44,2,FALSE)&amp;(9*A888+11))))</f>
        <v/>
      </c>
      <c r="K888" s="46" t="str" cm="1">
        <f t="array" aca="1" ref="K888" ca="1">IF(F888="","",
IF(AND(OR(F888="土",F888="日"),J888="●"),"指定",
IF(INDIRECT(VLOOKUP(B888,B$14:C$44,2,FALSE)&amp;(9*A888+12))="","",
INDIRECT(VLOOKUP(B888,B$14:C$44,2,FALSE)&amp;(9*A888+12)))))</f>
        <v/>
      </c>
      <c r="L888" s="42" t="str">
        <f t="shared" ca="1" si="165"/>
        <v/>
      </c>
      <c r="M888" s="60" t="str">
        <f t="shared" ca="1" si="166"/>
        <v/>
      </c>
      <c r="N888" s="1" t="str">
        <f t="shared" ca="1" si="163"/>
        <v/>
      </c>
      <c r="O888" s="1" t="str">
        <f t="shared" ca="1" si="164"/>
        <v/>
      </c>
    </row>
    <row r="889" spans="1:15" x14ac:dyDescent="0.4">
      <c r="A889" s="1">
        <f t="shared" si="169"/>
        <v>29</v>
      </c>
      <c r="B889" s="1">
        <f t="shared" si="170"/>
        <v>8</v>
      </c>
      <c r="E889" s="39" t="str" cm="1">
        <f t="array" aca="1" ref="E889" ca="1">IF(INDIRECT(VLOOKUP(B889,B$14:C$44,2,FALSE)&amp;(9*A889+6))="","",
INDIRECT(VLOOKUP(B889,B$14:C$44,2,FALSE)&amp;(9*A889+6)))</f>
        <v/>
      </c>
      <c r="F889" s="39" t="str">
        <f t="shared" ca="1" si="162"/>
        <v/>
      </c>
      <c r="G889" s="48" t="str" cm="1">
        <f t="array" aca="1" ref="G889" ca="1">IF(F889="","",
IF(INDIRECT(VLOOKUP(B889,B$14:C$44,2,FALSE)&amp;(9*A889+8))="","",
INDIRECT(VLOOKUP(B889,B$14:C$44,2,FALSE)&amp;(9*A889+8))))</f>
        <v/>
      </c>
      <c r="H889" s="48" t="str" cm="1">
        <f t="array" aca="1" ref="H889" ca="1">IF(F889="","",
IF(INDIRECT(VLOOKUP(B889,B$14:C$44,2,FALSE)&amp;(9*A889+9))="","",
INDIRECT(VLOOKUP(B889,B$14:C$44,2,FALSE)&amp;(9*A889+9))))</f>
        <v/>
      </c>
      <c r="I889" s="43" t="str" cm="1">
        <f t="array" aca="1" ref="I889" ca="1">IF(F889="","",
IF(INDIRECT(VLOOKUP(B889,B$14:C$44,2,FALSE)&amp;(9*A889+10))="","",
INDIRECT(VLOOKUP(B889,B$14:C$44,2,FALSE)&amp;(9*A889+10))))</f>
        <v/>
      </c>
      <c r="J889" s="43" t="str" cm="1">
        <f t="array" aca="1" ref="J889" ca="1">IF(F889="","",
IF(INDIRECT(VLOOKUP(B889,B$14:C$44,2,FALSE)&amp;(9*A889+11))="","",
INDIRECT(VLOOKUP(B889,B$14:C$44,2,FALSE)&amp;(9*A889+11))))</f>
        <v/>
      </c>
      <c r="K889" s="46" t="str" cm="1">
        <f t="array" aca="1" ref="K889" ca="1">IF(F889="","",
IF(AND(OR(F889="土",F889="日"),J889="●"),"指定",
IF(INDIRECT(VLOOKUP(B889,B$14:C$44,2,FALSE)&amp;(9*A889+12))="","",
INDIRECT(VLOOKUP(B889,B$14:C$44,2,FALSE)&amp;(9*A889+12)))))</f>
        <v/>
      </c>
      <c r="L889" s="42" t="str">
        <f t="shared" ca="1" si="165"/>
        <v/>
      </c>
      <c r="M889" s="60" t="str">
        <f t="shared" ca="1" si="166"/>
        <v/>
      </c>
      <c r="N889" s="1" t="str">
        <f t="shared" ca="1" si="163"/>
        <v/>
      </c>
      <c r="O889" s="1" t="str">
        <f t="shared" ca="1" si="164"/>
        <v/>
      </c>
    </row>
    <row r="890" spans="1:15" x14ac:dyDescent="0.4">
      <c r="A890" s="1">
        <f t="shared" si="169"/>
        <v>29</v>
      </c>
      <c r="B890" s="1">
        <f t="shared" si="170"/>
        <v>9</v>
      </c>
      <c r="E890" s="39" t="str" cm="1">
        <f t="array" aca="1" ref="E890" ca="1">IF(INDIRECT(VLOOKUP(B890,B$14:C$44,2,FALSE)&amp;(9*A890+6))="","",
INDIRECT(VLOOKUP(B890,B$14:C$44,2,FALSE)&amp;(9*A890+6)))</f>
        <v/>
      </c>
      <c r="F890" s="39" t="str">
        <f t="shared" ca="1" si="162"/>
        <v/>
      </c>
      <c r="G890" s="48" t="str" cm="1">
        <f t="array" aca="1" ref="G890" ca="1">IF(F890="","",
IF(INDIRECT(VLOOKUP(B890,B$14:C$44,2,FALSE)&amp;(9*A890+8))="","",
INDIRECT(VLOOKUP(B890,B$14:C$44,2,FALSE)&amp;(9*A890+8))))</f>
        <v/>
      </c>
      <c r="H890" s="48" t="str" cm="1">
        <f t="array" aca="1" ref="H890" ca="1">IF(F890="","",
IF(INDIRECT(VLOOKUP(B890,B$14:C$44,2,FALSE)&amp;(9*A890+9))="","",
INDIRECT(VLOOKUP(B890,B$14:C$44,2,FALSE)&amp;(9*A890+9))))</f>
        <v/>
      </c>
      <c r="I890" s="43" t="str" cm="1">
        <f t="array" aca="1" ref="I890" ca="1">IF(F890="","",
IF(INDIRECT(VLOOKUP(B890,B$14:C$44,2,FALSE)&amp;(9*A890+10))="","",
INDIRECT(VLOOKUP(B890,B$14:C$44,2,FALSE)&amp;(9*A890+10))))</f>
        <v/>
      </c>
      <c r="J890" s="43" t="str" cm="1">
        <f t="array" aca="1" ref="J890" ca="1">IF(F890="","",
IF(INDIRECT(VLOOKUP(B890,B$14:C$44,2,FALSE)&amp;(9*A890+11))="","",
INDIRECT(VLOOKUP(B890,B$14:C$44,2,FALSE)&amp;(9*A890+11))))</f>
        <v/>
      </c>
      <c r="K890" s="46" t="str" cm="1">
        <f t="array" aca="1" ref="K890" ca="1">IF(F890="","",
IF(AND(OR(F890="土",F890="日"),J890="●"),"指定",
IF(INDIRECT(VLOOKUP(B890,B$14:C$44,2,FALSE)&amp;(9*A890+12))="","",
INDIRECT(VLOOKUP(B890,B$14:C$44,2,FALSE)&amp;(9*A890+12)))))</f>
        <v/>
      </c>
      <c r="L890" s="42" t="str">
        <f t="shared" ca="1" si="165"/>
        <v/>
      </c>
      <c r="M890" s="60" t="str">
        <f t="shared" ca="1" si="166"/>
        <v/>
      </c>
      <c r="N890" s="1" t="str">
        <f t="shared" ca="1" si="163"/>
        <v/>
      </c>
      <c r="O890" s="1" t="str">
        <f t="shared" ca="1" si="164"/>
        <v/>
      </c>
    </row>
    <row r="891" spans="1:15" x14ac:dyDescent="0.4">
      <c r="A891" s="1">
        <f t="shared" si="169"/>
        <v>29</v>
      </c>
      <c r="B891" s="1">
        <f t="shared" si="170"/>
        <v>10</v>
      </c>
      <c r="E891" s="39" t="str" cm="1">
        <f t="array" aca="1" ref="E891" ca="1">IF(INDIRECT(VLOOKUP(B891,B$14:C$44,2,FALSE)&amp;(9*A891+6))="","",
INDIRECT(VLOOKUP(B891,B$14:C$44,2,FALSE)&amp;(9*A891+6)))</f>
        <v/>
      </c>
      <c r="F891" s="39" t="str">
        <f t="shared" ca="1" si="162"/>
        <v/>
      </c>
      <c r="G891" s="48" t="str" cm="1">
        <f t="array" aca="1" ref="G891" ca="1">IF(F891="","",
IF(INDIRECT(VLOOKUP(B891,B$14:C$44,2,FALSE)&amp;(9*A891+8))="","",
INDIRECT(VLOOKUP(B891,B$14:C$44,2,FALSE)&amp;(9*A891+8))))</f>
        <v/>
      </c>
      <c r="H891" s="48" t="str" cm="1">
        <f t="array" aca="1" ref="H891" ca="1">IF(F891="","",
IF(INDIRECT(VLOOKUP(B891,B$14:C$44,2,FALSE)&amp;(9*A891+9))="","",
INDIRECT(VLOOKUP(B891,B$14:C$44,2,FALSE)&amp;(9*A891+9))))</f>
        <v/>
      </c>
      <c r="I891" s="43" t="str" cm="1">
        <f t="array" aca="1" ref="I891" ca="1">IF(F891="","",
IF(INDIRECT(VLOOKUP(B891,B$14:C$44,2,FALSE)&amp;(9*A891+10))="","",
INDIRECT(VLOOKUP(B891,B$14:C$44,2,FALSE)&amp;(9*A891+10))))</f>
        <v/>
      </c>
      <c r="J891" s="43" t="str" cm="1">
        <f t="array" aca="1" ref="J891" ca="1">IF(F891="","",
IF(INDIRECT(VLOOKUP(B891,B$14:C$44,2,FALSE)&amp;(9*A891+11))="","",
INDIRECT(VLOOKUP(B891,B$14:C$44,2,FALSE)&amp;(9*A891+11))))</f>
        <v/>
      </c>
      <c r="K891" s="46" t="str" cm="1">
        <f t="array" aca="1" ref="K891" ca="1">IF(F891="","",
IF(AND(OR(F891="土",F891="日"),J891="●"),"指定",
IF(INDIRECT(VLOOKUP(B891,B$14:C$44,2,FALSE)&amp;(9*A891+12))="","",
INDIRECT(VLOOKUP(B891,B$14:C$44,2,FALSE)&amp;(9*A891+12)))))</f>
        <v/>
      </c>
      <c r="L891" s="42" t="str">
        <f t="shared" ca="1" si="165"/>
        <v/>
      </c>
      <c r="M891" s="60" t="str">
        <f t="shared" ca="1" si="166"/>
        <v/>
      </c>
      <c r="N891" s="1" t="str">
        <f t="shared" ca="1" si="163"/>
        <v/>
      </c>
      <c r="O891" s="1" t="str">
        <f t="shared" ca="1" si="164"/>
        <v/>
      </c>
    </row>
    <row r="892" spans="1:15" x14ac:dyDescent="0.4">
      <c r="A892" s="1">
        <f t="shared" si="169"/>
        <v>29</v>
      </c>
      <c r="B892" s="1">
        <f t="shared" si="170"/>
        <v>11</v>
      </c>
      <c r="E892" s="39" t="str" cm="1">
        <f t="array" aca="1" ref="E892" ca="1">IF(INDIRECT(VLOOKUP(B892,B$14:C$44,2,FALSE)&amp;(9*A892+6))="","",
INDIRECT(VLOOKUP(B892,B$14:C$44,2,FALSE)&amp;(9*A892+6)))</f>
        <v/>
      </c>
      <c r="F892" s="39" t="str">
        <f t="shared" ca="1" si="162"/>
        <v/>
      </c>
      <c r="G892" s="48" t="str" cm="1">
        <f t="array" aca="1" ref="G892" ca="1">IF(F892="","",
IF(INDIRECT(VLOOKUP(B892,B$14:C$44,2,FALSE)&amp;(9*A892+8))="","",
INDIRECT(VLOOKUP(B892,B$14:C$44,2,FALSE)&amp;(9*A892+8))))</f>
        <v/>
      </c>
      <c r="H892" s="48" t="str" cm="1">
        <f t="array" aca="1" ref="H892" ca="1">IF(F892="","",
IF(INDIRECT(VLOOKUP(B892,B$14:C$44,2,FALSE)&amp;(9*A892+9))="","",
INDIRECT(VLOOKUP(B892,B$14:C$44,2,FALSE)&amp;(9*A892+9))))</f>
        <v/>
      </c>
      <c r="I892" s="43" t="str" cm="1">
        <f t="array" aca="1" ref="I892" ca="1">IF(F892="","",
IF(INDIRECT(VLOOKUP(B892,B$14:C$44,2,FALSE)&amp;(9*A892+10))="","",
INDIRECT(VLOOKUP(B892,B$14:C$44,2,FALSE)&amp;(9*A892+10))))</f>
        <v/>
      </c>
      <c r="J892" s="43" t="str" cm="1">
        <f t="array" aca="1" ref="J892" ca="1">IF(F892="","",
IF(INDIRECT(VLOOKUP(B892,B$14:C$44,2,FALSE)&amp;(9*A892+11))="","",
INDIRECT(VLOOKUP(B892,B$14:C$44,2,FALSE)&amp;(9*A892+11))))</f>
        <v/>
      </c>
      <c r="K892" s="46" t="str" cm="1">
        <f t="array" aca="1" ref="K892" ca="1">IF(F892="","",
IF(AND(OR(F892="土",F892="日"),J892="●"),"指定",
IF(INDIRECT(VLOOKUP(B892,B$14:C$44,2,FALSE)&amp;(9*A892+12))="","",
INDIRECT(VLOOKUP(B892,B$14:C$44,2,FALSE)&amp;(9*A892+12)))))</f>
        <v/>
      </c>
      <c r="L892" s="42" t="str">
        <f t="shared" ca="1" si="165"/>
        <v/>
      </c>
      <c r="M892" s="60" t="str">
        <f t="shared" ca="1" si="166"/>
        <v/>
      </c>
      <c r="N892" s="1" t="str">
        <f t="shared" ca="1" si="163"/>
        <v/>
      </c>
      <c r="O892" s="1" t="str">
        <f t="shared" ca="1" si="164"/>
        <v/>
      </c>
    </row>
    <row r="893" spans="1:15" x14ac:dyDescent="0.4">
      <c r="A893" s="1">
        <f t="shared" si="169"/>
        <v>29</v>
      </c>
      <c r="B893" s="1">
        <f t="shared" si="170"/>
        <v>12</v>
      </c>
      <c r="E893" s="39" t="str" cm="1">
        <f t="array" aca="1" ref="E893" ca="1">IF(INDIRECT(VLOOKUP(B893,B$14:C$44,2,FALSE)&amp;(9*A893+6))="","",
INDIRECT(VLOOKUP(B893,B$14:C$44,2,FALSE)&amp;(9*A893+6)))</f>
        <v/>
      </c>
      <c r="F893" s="39" t="str">
        <f t="shared" ca="1" si="162"/>
        <v/>
      </c>
      <c r="G893" s="48" t="str" cm="1">
        <f t="array" aca="1" ref="G893" ca="1">IF(F893="","",
IF(INDIRECT(VLOOKUP(B893,B$14:C$44,2,FALSE)&amp;(9*A893+8))="","",
INDIRECT(VLOOKUP(B893,B$14:C$44,2,FALSE)&amp;(9*A893+8))))</f>
        <v/>
      </c>
      <c r="H893" s="48" t="str" cm="1">
        <f t="array" aca="1" ref="H893" ca="1">IF(F893="","",
IF(INDIRECT(VLOOKUP(B893,B$14:C$44,2,FALSE)&amp;(9*A893+9))="","",
INDIRECT(VLOOKUP(B893,B$14:C$44,2,FALSE)&amp;(9*A893+9))))</f>
        <v/>
      </c>
      <c r="I893" s="43" t="str" cm="1">
        <f t="array" aca="1" ref="I893" ca="1">IF(F893="","",
IF(INDIRECT(VLOOKUP(B893,B$14:C$44,2,FALSE)&amp;(9*A893+10))="","",
INDIRECT(VLOOKUP(B893,B$14:C$44,2,FALSE)&amp;(9*A893+10))))</f>
        <v/>
      </c>
      <c r="J893" s="43" t="str" cm="1">
        <f t="array" aca="1" ref="J893" ca="1">IF(F893="","",
IF(INDIRECT(VLOOKUP(B893,B$14:C$44,2,FALSE)&amp;(9*A893+11))="","",
INDIRECT(VLOOKUP(B893,B$14:C$44,2,FALSE)&amp;(9*A893+11))))</f>
        <v/>
      </c>
      <c r="K893" s="46" t="str" cm="1">
        <f t="array" aca="1" ref="K893" ca="1">IF(F893="","",
IF(AND(OR(F893="土",F893="日"),J893="●"),"指定",
IF(INDIRECT(VLOOKUP(B893,B$14:C$44,2,FALSE)&amp;(9*A893+12))="","",
INDIRECT(VLOOKUP(B893,B$14:C$44,2,FALSE)&amp;(9*A893+12)))))</f>
        <v/>
      </c>
      <c r="L893" s="42" t="str">
        <f t="shared" ca="1" si="165"/>
        <v/>
      </c>
      <c r="M893" s="60" t="str">
        <f t="shared" ca="1" si="166"/>
        <v/>
      </c>
      <c r="N893" s="1" t="str">
        <f t="shared" ca="1" si="163"/>
        <v/>
      </c>
      <c r="O893" s="1" t="str">
        <f t="shared" ca="1" si="164"/>
        <v/>
      </c>
    </row>
    <row r="894" spans="1:15" x14ac:dyDescent="0.4">
      <c r="A894" s="1">
        <f t="shared" si="169"/>
        <v>29</v>
      </c>
      <c r="B894" s="1">
        <f t="shared" si="170"/>
        <v>13</v>
      </c>
      <c r="E894" s="39" t="str" cm="1">
        <f t="array" aca="1" ref="E894" ca="1">IF(INDIRECT(VLOOKUP(B894,B$14:C$44,2,FALSE)&amp;(9*A894+6))="","",
INDIRECT(VLOOKUP(B894,B$14:C$44,2,FALSE)&amp;(9*A894+6)))</f>
        <v/>
      </c>
      <c r="F894" s="39" t="str">
        <f t="shared" ca="1" si="162"/>
        <v/>
      </c>
      <c r="G894" s="48" t="str" cm="1">
        <f t="array" aca="1" ref="G894" ca="1">IF(F894="","",
IF(INDIRECT(VLOOKUP(B894,B$14:C$44,2,FALSE)&amp;(9*A894+8))="","",
INDIRECT(VLOOKUP(B894,B$14:C$44,2,FALSE)&amp;(9*A894+8))))</f>
        <v/>
      </c>
      <c r="H894" s="48" t="str" cm="1">
        <f t="array" aca="1" ref="H894" ca="1">IF(F894="","",
IF(INDIRECT(VLOOKUP(B894,B$14:C$44,2,FALSE)&amp;(9*A894+9))="","",
INDIRECT(VLOOKUP(B894,B$14:C$44,2,FALSE)&amp;(9*A894+9))))</f>
        <v/>
      </c>
      <c r="I894" s="43" t="str" cm="1">
        <f t="array" aca="1" ref="I894" ca="1">IF(F894="","",
IF(INDIRECT(VLOOKUP(B894,B$14:C$44,2,FALSE)&amp;(9*A894+10))="","",
INDIRECT(VLOOKUP(B894,B$14:C$44,2,FALSE)&amp;(9*A894+10))))</f>
        <v/>
      </c>
      <c r="J894" s="43" t="str" cm="1">
        <f t="array" aca="1" ref="J894" ca="1">IF(F894="","",
IF(INDIRECT(VLOOKUP(B894,B$14:C$44,2,FALSE)&amp;(9*A894+11))="","",
INDIRECT(VLOOKUP(B894,B$14:C$44,2,FALSE)&amp;(9*A894+11))))</f>
        <v/>
      </c>
      <c r="K894" s="46" t="str" cm="1">
        <f t="array" aca="1" ref="K894" ca="1">IF(F894="","",
IF(AND(OR(F894="土",F894="日"),J894="●"),"指定",
IF(INDIRECT(VLOOKUP(B894,B$14:C$44,2,FALSE)&amp;(9*A894+12))="","",
INDIRECT(VLOOKUP(B894,B$14:C$44,2,FALSE)&amp;(9*A894+12)))))</f>
        <v/>
      </c>
      <c r="L894" s="42" t="str">
        <f t="shared" ca="1" si="165"/>
        <v/>
      </c>
      <c r="M894" s="60" t="str">
        <f t="shared" ca="1" si="166"/>
        <v/>
      </c>
      <c r="N894" s="1" t="str">
        <f t="shared" ca="1" si="163"/>
        <v/>
      </c>
      <c r="O894" s="1" t="str">
        <f t="shared" ca="1" si="164"/>
        <v/>
      </c>
    </row>
    <row r="895" spans="1:15" x14ac:dyDescent="0.4">
      <c r="A895" s="1">
        <f t="shared" si="169"/>
        <v>29</v>
      </c>
      <c r="B895" s="1">
        <f t="shared" si="170"/>
        <v>14</v>
      </c>
      <c r="E895" s="39" t="str" cm="1">
        <f t="array" aca="1" ref="E895" ca="1">IF(INDIRECT(VLOOKUP(B895,B$14:C$44,2,FALSE)&amp;(9*A895+6))="","",
INDIRECT(VLOOKUP(B895,B$14:C$44,2,FALSE)&amp;(9*A895+6)))</f>
        <v/>
      </c>
      <c r="F895" s="39" t="str">
        <f t="shared" ca="1" si="162"/>
        <v/>
      </c>
      <c r="G895" s="48" t="str" cm="1">
        <f t="array" aca="1" ref="G895" ca="1">IF(F895="","",
IF(INDIRECT(VLOOKUP(B895,B$14:C$44,2,FALSE)&amp;(9*A895+8))="","",
INDIRECT(VLOOKUP(B895,B$14:C$44,2,FALSE)&amp;(9*A895+8))))</f>
        <v/>
      </c>
      <c r="H895" s="48" t="str" cm="1">
        <f t="array" aca="1" ref="H895" ca="1">IF(F895="","",
IF(INDIRECT(VLOOKUP(B895,B$14:C$44,2,FALSE)&amp;(9*A895+9))="","",
INDIRECT(VLOOKUP(B895,B$14:C$44,2,FALSE)&amp;(9*A895+9))))</f>
        <v/>
      </c>
      <c r="I895" s="43" t="str" cm="1">
        <f t="array" aca="1" ref="I895" ca="1">IF(F895="","",
IF(INDIRECT(VLOOKUP(B895,B$14:C$44,2,FALSE)&amp;(9*A895+10))="","",
INDIRECT(VLOOKUP(B895,B$14:C$44,2,FALSE)&amp;(9*A895+10))))</f>
        <v/>
      </c>
      <c r="J895" s="43" t="str" cm="1">
        <f t="array" aca="1" ref="J895" ca="1">IF(F895="","",
IF(INDIRECT(VLOOKUP(B895,B$14:C$44,2,FALSE)&amp;(9*A895+11))="","",
INDIRECT(VLOOKUP(B895,B$14:C$44,2,FALSE)&amp;(9*A895+11))))</f>
        <v/>
      </c>
      <c r="K895" s="46" t="str" cm="1">
        <f t="array" aca="1" ref="K895" ca="1">IF(F895="","",
IF(AND(OR(F895="土",F895="日"),J895="●"),"指定",
IF(INDIRECT(VLOOKUP(B895,B$14:C$44,2,FALSE)&amp;(9*A895+12))="","",
INDIRECT(VLOOKUP(B895,B$14:C$44,2,FALSE)&amp;(9*A895+12)))))</f>
        <v/>
      </c>
      <c r="L895" s="42" t="str">
        <f t="shared" ca="1" si="165"/>
        <v/>
      </c>
      <c r="M895" s="60" t="str">
        <f t="shared" ca="1" si="166"/>
        <v/>
      </c>
      <c r="N895" s="1" t="str">
        <f t="shared" ca="1" si="163"/>
        <v/>
      </c>
      <c r="O895" s="1" t="str">
        <f t="shared" ca="1" si="164"/>
        <v/>
      </c>
    </row>
    <row r="896" spans="1:15" x14ac:dyDescent="0.4">
      <c r="A896" s="1">
        <f t="shared" si="169"/>
        <v>29</v>
      </c>
      <c r="B896" s="1">
        <f t="shared" si="170"/>
        <v>15</v>
      </c>
      <c r="E896" s="39" t="str" cm="1">
        <f t="array" aca="1" ref="E896" ca="1">IF(INDIRECT(VLOOKUP(B896,B$14:C$44,2,FALSE)&amp;(9*A896+6))="","",
INDIRECT(VLOOKUP(B896,B$14:C$44,2,FALSE)&amp;(9*A896+6)))</f>
        <v/>
      </c>
      <c r="F896" s="39" t="str">
        <f t="shared" ca="1" si="162"/>
        <v/>
      </c>
      <c r="G896" s="48" t="str" cm="1">
        <f t="array" aca="1" ref="G896" ca="1">IF(F896="","",
IF(INDIRECT(VLOOKUP(B896,B$14:C$44,2,FALSE)&amp;(9*A896+8))="","",
INDIRECT(VLOOKUP(B896,B$14:C$44,2,FALSE)&amp;(9*A896+8))))</f>
        <v/>
      </c>
      <c r="H896" s="48" t="str" cm="1">
        <f t="array" aca="1" ref="H896" ca="1">IF(F896="","",
IF(INDIRECT(VLOOKUP(B896,B$14:C$44,2,FALSE)&amp;(9*A896+9))="","",
INDIRECT(VLOOKUP(B896,B$14:C$44,2,FALSE)&amp;(9*A896+9))))</f>
        <v/>
      </c>
      <c r="I896" s="43" t="str" cm="1">
        <f t="array" aca="1" ref="I896" ca="1">IF(F896="","",
IF(INDIRECT(VLOOKUP(B896,B$14:C$44,2,FALSE)&amp;(9*A896+10))="","",
INDIRECT(VLOOKUP(B896,B$14:C$44,2,FALSE)&amp;(9*A896+10))))</f>
        <v/>
      </c>
      <c r="J896" s="43" t="str" cm="1">
        <f t="array" aca="1" ref="J896" ca="1">IF(F896="","",
IF(INDIRECT(VLOOKUP(B896,B$14:C$44,2,FALSE)&amp;(9*A896+11))="","",
INDIRECT(VLOOKUP(B896,B$14:C$44,2,FALSE)&amp;(9*A896+11))))</f>
        <v/>
      </c>
      <c r="K896" s="46" t="str" cm="1">
        <f t="array" aca="1" ref="K896" ca="1">IF(F896="","",
IF(AND(OR(F896="土",F896="日"),J896="●"),"指定",
IF(INDIRECT(VLOOKUP(B896,B$14:C$44,2,FALSE)&amp;(9*A896+12))="","",
INDIRECT(VLOOKUP(B896,B$14:C$44,2,FALSE)&amp;(9*A896+12)))))</f>
        <v/>
      </c>
      <c r="L896" s="42" t="str">
        <f t="shared" ca="1" si="165"/>
        <v/>
      </c>
      <c r="M896" s="60" t="str">
        <f t="shared" ca="1" si="166"/>
        <v/>
      </c>
      <c r="N896" s="1" t="str">
        <f t="shared" ca="1" si="163"/>
        <v/>
      </c>
      <c r="O896" s="1" t="str">
        <f t="shared" ca="1" si="164"/>
        <v/>
      </c>
    </row>
    <row r="897" spans="1:15" x14ac:dyDescent="0.4">
      <c r="A897" s="1">
        <f t="shared" si="169"/>
        <v>29</v>
      </c>
      <c r="B897" s="1">
        <f t="shared" si="170"/>
        <v>16</v>
      </c>
      <c r="E897" s="39" t="str" cm="1">
        <f t="array" aca="1" ref="E897" ca="1">IF(INDIRECT(VLOOKUP(B897,B$14:C$44,2,FALSE)&amp;(9*A897+6))="","",
INDIRECT(VLOOKUP(B897,B$14:C$44,2,FALSE)&amp;(9*A897+6)))</f>
        <v/>
      </c>
      <c r="F897" s="39" t="str">
        <f t="shared" ca="1" si="162"/>
        <v/>
      </c>
      <c r="G897" s="48" t="str" cm="1">
        <f t="array" aca="1" ref="G897" ca="1">IF(F897="","",
IF(INDIRECT(VLOOKUP(B897,B$14:C$44,2,FALSE)&amp;(9*A897+8))="","",
INDIRECT(VLOOKUP(B897,B$14:C$44,2,FALSE)&amp;(9*A897+8))))</f>
        <v/>
      </c>
      <c r="H897" s="48" t="str" cm="1">
        <f t="array" aca="1" ref="H897" ca="1">IF(F897="","",
IF(INDIRECT(VLOOKUP(B897,B$14:C$44,2,FALSE)&amp;(9*A897+9))="","",
INDIRECT(VLOOKUP(B897,B$14:C$44,2,FALSE)&amp;(9*A897+9))))</f>
        <v/>
      </c>
      <c r="I897" s="43" t="str" cm="1">
        <f t="array" aca="1" ref="I897" ca="1">IF(F897="","",
IF(INDIRECT(VLOOKUP(B897,B$14:C$44,2,FALSE)&amp;(9*A897+10))="","",
INDIRECT(VLOOKUP(B897,B$14:C$44,2,FALSE)&amp;(9*A897+10))))</f>
        <v/>
      </c>
      <c r="J897" s="43" t="str" cm="1">
        <f t="array" aca="1" ref="J897" ca="1">IF(F897="","",
IF(INDIRECT(VLOOKUP(B897,B$14:C$44,2,FALSE)&amp;(9*A897+11))="","",
INDIRECT(VLOOKUP(B897,B$14:C$44,2,FALSE)&amp;(9*A897+11))))</f>
        <v/>
      </c>
      <c r="K897" s="46" t="str" cm="1">
        <f t="array" aca="1" ref="K897" ca="1">IF(F897="","",
IF(AND(OR(F897="土",F897="日"),J897="●"),"指定",
IF(INDIRECT(VLOOKUP(B897,B$14:C$44,2,FALSE)&amp;(9*A897+12))="","",
INDIRECT(VLOOKUP(B897,B$14:C$44,2,FALSE)&amp;(9*A897+12)))))</f>
        <v/>
      </c>
      <c r="L897" s="42" t="str">
        <f t="shared" ca="1" si="165"/>
        <v/>
      </c>
      <c r="M897" s="60" t="str">
        <f t="shared" ca="1" si="166"/>
        <v/>
      </c>
      <c r="N897" s="1" t="str">
        <f t="shared" ca="1" si="163"/>
        <v/>
      </c>
      <c r="O897" s="1" t="str">
        <f t="shared" ca="1" si="164"/>
        <v/>
      </c>
    </row>
    <row r="898" spans="1:15" x14ac:dyDescent="0.4">
      <c r="A898" s="1">
        <f t="shared" si="169"/>
        <v>29</v>
      </c>
      <c r="B898" s="1">
        <f t="shared" si="170"/>
        <v>17</v>
      </c>
      <c r="E898" s="39" t="str" cm="1">
        <f t="array" aca="1" ref="E898" ca="1">IF(INDIRECT(VLOOKUP(B898,B$14:C$44,2,FALSE)&amp;(9*A898+6))="","",
INDIRECT(VLOOKUP(B898,B$14:C$44,2,FALSE)&amp;(9*A898+6)))</f>
        <v/>
      </c>
      <c r="F898" s="39" t="str">
        <f t="shared" ca="1" si="162"/>
        <v/>
      </c>
      <c r="G898" s="48" t="str" cm="1">
        <f t="array" aca="1" ref="G898" ca="1">IF(F898="","",
IF(INDIRECT(VLOOKUP(B898,B$14:C$44,2,FALSE)&amp;(9*A898+8))="","",
INDIRECT(VLOOKUP(B898,B$14:C$44,2,FALSE)&amp;(9*A898+8))))</f>
        <v/>
      </c>
      <c r="H898" s="48" t="str" cm="1">
        <f t="array" aca="1" ref="H898" ca="1">IF(F898="","",
IF(INDIRECT(VLOOKUP(B898,B$14:C$44,2,FALSE)&amp;(9*A898+9))="","",
INDIRECT(VLOOKUP(B898,B$14:C$44,2,FALSE)&amp;(9*A898+9))))</f>
        <v/>
      </c>
      <c r="I898" s="43" t="str" cm="1">
        <f t="array" aca="1" ref="I898" ca="1">IF(F898="","",
IF(INDIRECT(VLOOKUP(B898,B$14:C$44,2,FALSE)&amp;(9*A898+10))="","",
INDIRECT(VLOOKUP(B898,B$14:C$44,2,FALSE)&amp;(9*A898+10))))</f>
        <v/>
      </c>
      <c r="J898" s="43" t="str" cm="1">
        <f t="array" aca="1" ref="J898" ca="1">IF(F898="","",
IF(INDIRECT(VLOOKUP(B898,B$14:C$44,2,FALSE)&amp;(9*A898+11))="","",
INDIRECT(VLOOKUP(B898,B$14:C$44,2,FALSE)&amp;(9*A898+11))))</f>
        <v/>
      </c>
      <c r="K898" s="46" t="str" cm="1">
        <f t="array" aca="1" ref="K898" ca="1">IF(F898="","",
IF(AND(OR(F898="土",F898="日"),J898="●"),"指定",
IF(INDIRECT(VLOOKUP(B898,B$14:C$44,2,FALSE)&amp;(9*A898+12))="","",
INDIRECT(VLOOKUP(B898,B$14:C$44,2,FALSE)&amp;(9*A898+12)))))</f>
        <v/>
      </c>
      <c r="L898" s="42" t="str">
        <f t="shared" ca="1" si="165"/>
        <v/>
      </c>
      <c r="M898" s="60" t="str">
        <f t="shared" ca="1" si="166"/>
        <v/>
      </c>
      <c r="N898" s="1" t="str">
        <f t="shared" ca="1" si="163"/>
        <v/>
      </c>
      <c r="O898" s="1" t="str">
        <f t="shared" ca="1" si="164"/>
        <v/>
      </c>
    </row>
    <row r="899" spans="1:15" x14ac:dyDescent="0.4">
      <c r="A899" s="1">
        <f t="shared" si="169"/>
        <v>29</v>
      </c>
      <c r="B899" s="1">
        <f t="shared" si="170"/>
        <v>18</v>
      </c>
      <c r="E899" s="39" t="str" cm="1">
        <f t="array" aca="1" ref="E899" ca="1">IF(INDIRECT(VLOOKUP(B899,B$14:C$44,2,FALSE)&amp;(9*A899+6))="","",
INDIRECT(VLOOKUP(B899,B$14:C$44,2,FALSE)&amp;(9*A899+6)))</f>
        <v/>
      </c>
      <c r="F899" s="39" t="str">
        <f t="shared" ca="1" si="162"/>
        <v/>
      </c>
      <c r="G899" s="48" t="str" cm="1">
        <f t="array" aca="1" ref="G899" ca="1">IF(F899="","",
IF(INDIRECT(VLOOKUP(B899,B$14:C$44,2,FALSE)&amp;(9*A899+8))="","",
INDIRECT(VLOOKUP(B899,B$14:C$44,2,FALSE)&amp;(9*A899+8))))</f>
        <v/>
      </c>
      <c r="H899" s="48" t="str" cm="1">
        <f t="array" aca="1" ref="H899" ca="1">IF(F899="","",
IF(INDIRECT(VLOOKUP(B899,B$14:C$44,2,FALSE)&amp;(9*A899+9))="","",
INDIRECT(VLOOKUP(B899,B$14:C$44,2,FALSE)&amp;(9*A899+9))))</f>
        <v/>
      </c>
      <c r="I899" s="43" t="str" cm="1">
        <f t="array" aca="1" ref="I899" ca="1">IF(F899="","",
IF(INDIRECT(VLOOKUP(B899,B$14:C$44,2,FALSE)&amp;(9*A899+10))="","",
INDIRECT(VLOOKUP(B899,B$14:C$44,2,FALSE)&amp;(9*A899+10))))</f>
        <v/>
      </c>
      <c r="J899" s="43" t="str" cm="1">
        <f t="array" aca="1" ref="J899" ca="1">IF(F899="","",
IF(INDIRECT(VLOOKUP(B899,B$14:C$44,2,FALSE)&amp;(9*A899+11))="","",
INDIRECT(VLOOKUP(B899,B$14:C$44,2,FALSE)&amp;(9*A899+11))))</f>
        <v/>
      </c>
      <c r="K899" s="46" t="str" cm="1">
        <f t="array" aca="1" ref="K899" ca="1">IF(F899="","",
IF(AND(OR(F899="土",F899="日"),J899="●"),"指定",
IF(INDIRECT(VLOOKUP(B899,B$14:C$44,2,FALSE)&amp;(9*A899+12))="","",
INDIRECT(VLOOKUP(B899,B$14:C$44,2,FALSE)&amp;(9*A899+12)))))</f>
        <v/>
      </c>
      <c r="L899" s="42" t="str">
        <f t="shared" ca="1" si="165"/>
        <v/>
      </c>
      <c r="M899" s="60" t="str">
        <f t="shared" ca="1" si="166"/>
        <v/>
      </c>
      <c r="N899" s="1" t="str">
        <f t="shared" ca="1" si="163"/>
        <v/>
      </c>
      <c r="O899" s="1" t="str">
        <f t="shared" ca="1" si="164"/>
        <v/>
      </c>
    </row>
    <row r="900" spans="1:15" x14ac:dyDescent="0.4">
      <c r="A900" s="1">
        <f t="shared" si="169"/>
        <v>29</v>
      </c>
      <c r="B900" s="1">
        <f t="shared" si="170"/>
        <v>19</v>
      </c>
      <c r="E900" s="39" t="str" cm="1">
        <f t="array" aca="1" ref="E900" ca="1">IF(INDIRECT(VLOOKUP(B900,B$14:C$44,2,FALSE)&amp;(9*A900+6))="","",
INDIRECT(VLOOKUP(B900,B$14:C$44,2,FALSE)&amp;(9*A900+6)))</f>
        <v/>
      </c>
      <c r="F900" s="39" t="str">
        <f t="shared" ca="1" si="162"/>
        <v/>
      </c>
      <c r="G900" s="48" t="str" cm="1">
        <f t="array" aca="1" ref="G900" ca="1">IF(F900="","",
IF(INDIRECT(VLOOKUP(B900,B$14:C$44,2,FALSE)&amp;(9*A900+8))="","",
INDIRECT(VLOOKUP(B900,B$14:C$44,2,FALSE)&amp;(9*A900+8))))</f>
        <v/>
      </c>
      <c r="H900" s="48" t="str" cm="1">
        <f t="array" aca="1" ref="H900" ca="1">IF(F900="","",
IF(INDIRECT(VLOOKUP(B900,B$14:C$44,2,FALSE)&amp;(9*A900+9))="","",
INDIRECT(VLOOKUP(B900,B$14:C$44,2,FALSE)&amp;(9*A900+9))))</f>
        <v/>
      </c>
      <c r="I900" s="43" t="str" cm="1">
        <f t="array" aca="1" ref="I900" ca="1">IF(F900="","",
IF(INDIRECT(VLOOKUP(B900,B$14:C$44,2,FALSE)&amp;(9*A900+10))="","",
INDIRECT(VLOOKUP(B900,B$14:C$44,2,FALSE)&amp;(9*A900+10))))</f>
        <v/>
      </c>
      <c r="J900" s="43" t="str" cm="1">
        <f t="array" aca="1" ref="J900" ca="1">IF(F900="","",
IF(INDIRECT(VLOOKUP(B900,B$14:C$44,2,FALSE)&amp;(9*A900+11))="","",
INDIRECT(VLOOKUP(B900,B$14:C$44,2,FALSE)&amp;(9*A900+11))))</f>
        <v/>
      </c>
      <c r="K900" s="46" t="str" cm="1">
        <f t="array" aca="1" ref="K900" ca="1">IF(F900="","",
IF(AND(OR(F900="土",F900="日"),J900="●"),"指定",
IF(INDIRECT(VLOOKUP(B900,B$14:C$44,2,FALSE)&amp;(9*A900+12))="","",
INDIRECT(VLOOKUP(B900,B$14:C$44,2,FALSE)&amp;(9*A900+12)))))</f>
        <v/>
      </c>
      <c r="L900" s="42" t="str">
        <f t="shared" ca="1" si="165"/>
        <v/>
      </c>
      <c r="M900" s="60" t="str">
        <f t="shared" ca="1" si="166"/>
        <v/>
      </c>
      <c r="N900" s="1" t="str">
        <f t="shared" ca="1" si="163"/>
        <v/>
      </c>
      <c r="O900" s="1" t="str">
        <f t="shared" ca="1" si="164"/>
        <v/>
      </c>
    </row>
    <row r="901" spans="1:15" x14ac:dyDescent="0.4">
      <c r="A901" s="1">
        <f t="shared" si="169"/>
        <v>29</v>
      </c>
      <c r="B901" s="1">
        <f t="shared" si="170"/>
        <v>20</v>
      </c>
      <c r="E901" s="39" t="str" cm="1">
        <f t="array" aca="1" ref="E901" ca="1">IF(INDIRECT(VLOOKUP(B901,B$14:C$44,2,FALSE)&amp;(9*A901+6))="","",
INDIRECT(VLOOKUP(B901,B$14:C$44,2,FALSE)&amp;(9*A901+6)))</f>
        <v/>
      </c>
      <c r="F901" s="39" t="str">
        <f t="shared" ca="1" si="162"/>
        <v/>
      </c>
      <c r="G901" s="48" t="str" cm="1">
        <f t="array" aca="1" ref="G901" ca="1">IF(F901="","",
IF(INDIRECT(VLOOKUP(B901,B$14:C$44,2,FALSE)&amp;(9*A901+8))="","",
INDIRECT(VLOOKUP(B901,B$14:C$44,2,FALSE)&amp;(9*A901+8))))</f>
        <v/>
      </c>
      <c r="H901" s="48" t="str" cm="1">
        <f t="array" aca="1" ref="H901" ca="1">IF(F901="","",
IF(INDIRECT(VLOOKUP(B901,B$14:C$44,2,FALSE)&amp;(9*A901+9))="","",
INDIRECT(VLOOKUP(B901,B$14:C$44,2,FALSE)&amp;(9*A901+9))))</f>
        <v/>
      </c>
      <c r="I901" s="43" t="str" cm="1">
        <f t="array" aca="1" ref="I901" ca="1">IF(F901="","",
IF(INDIRECT(VLOOKUP(B901,B$14:C$44,2,FALSE)&amp;(9*A901+10))="","",
INDIRECT(VLOOKUP(B901,B$14:C$44,2,FALSE)&amp;(9*A901+10))))</f>
        <v/>
      </c>
      <c r="J901" s="43" t="str" cm="1">
        <f t="array" aca="1" ref="J901" ca="1">IF(F901="","",
IF(INDIRECT(VLOOKUP(B901,B$14:C$44,2,FALSE)&amp;(9*A901+11))="","",
INDIRECT(VLOOKUP(B901,B$14:C$44,2,FALSE)&amp;(9*A901+11))))</f>
        <v/>
      </c>
      <c r="K901" s="46" t="str" cm="1">
        <f t="array" aca="1" ref="K901" ca="1">IF(F901="","",
IF(AND(OR(F901="土",F901="日"),J901="●"),"指定",
IF(INDIRECT(VLOOKUP(B901,B$14:C$44,2,FALSE)&amp;(9*A901+12))="","",
INDIRECT(VLOOKUP(B901,B$14:C$44,2,FALSE)&amp;(9*A901+12)))))</f>
        <v/>
      </c>
      <c r="L901" s="42" t="str">
        <f t="shared" ca="1" si="165"/>
        <v/>
      </c>
      <c r="M901" s="60" t="str">
        <f t="shared" ca="1" si="166"/>
        <v/>
      </c>
      <c r="N901" s="1" t="str">
        <f t="shared" ca="1" si="163"/>
        <v/>
      </c>
      <c r="O901" s="1" t="str">
        <f t="shared" ca="1" si="164"/>
        <v/>
      </c>
    </row>
    <row r="902" spans="1:15" x14ac:dyDescent="0.4">
      <c r="A902" s="1">
        <f t="shared" si="169"/>
        <v>29</v>
      </c>
      <c r="B902" s="1">
        <f t="shared" si="170"/>
        <v>21</v>
      </c>
      <c r="E902" s="39" t="str" cm="1">
        <f t="array" aca="1" ref="E902" ca="1">IF(INDIRECT(VLOOKUP(B902,B$14:C$44,2,FALSE)&amp;(9*A902+6))="","",
INDIRECT(VLOOKUP(B902,B$14:C$44,2,FALSE)&amp;(9*A902+6)))</f>
        <v/>
      </c>
      <c r="F902" s="39" t="str">
        <f t="shared" ca="1" si="162"/>
        <v/>
      </c>
      <c r="G902" s="48" t="str" cm="1">
        <f t="array" aca="1" ref="G902" ca="1">IF(F902="","",
IF(INDIRECT(VLOOKUP(B902,B$14:C$44,2,FALSE)&amp;(9*A902+8))="","",
INDIRECT(VLOOKUP(B902,B$14:C$44,2,FALSE)&amp;(9*A902+8))))</f>
        <v/>
      </c>
      <c r="H902" s="48" t="str" cm="1">
        <f t="array" aca="1" ref="H902" ca="1">IF(F902="","",
IF(INDIRECT(VLOOKUP(B902,B$14:C$44,2,FALSE)&amp;(9*A902+9))="","",
INDIRECT(VLOOKUP(B902,B$14:C$44,2,FALSE)&amp;(9*A902+9))))</f>
        <v/>
      </c>
      <c r="I902" s="43" t="str" cm="1">
        <f t="array" aca="1" ref="I902" ca="1">IF(F902="","",
IF(INDIRECT(VLOOKUP(B902,B$14:C$44,2,FALSE)&amp;(9*A902+10))="","",
INDIRECT(VLOOKUP(B902,B$14:C$44,2,FALSE)&amp;(9*A902+10))))</f>
        <v/>
      </c>
      <c r="J902" s="43" t="str" cm="1">
        <f t="array" aca="1" ref="J902" ca="1">IF(F902="","",
IF(INDIRECT(VLOOKUP(B902,B$14:C$44,2,FALSE)&amp;(9*A902+11))="","",
INDIRECT(VLOOKUP(B902,B$14:C$44,2,FALSE)&amp;(9*A902+11))))</f>
        <v/>
      </c>
      <c r="K902" s="46" t="str" cm="1">
        <f t="array" aca="1" ref="K902" ca="1">IF(F902="","",
IF(AND(OR(F902="土",F902="日"),J902="●"),"指定",
IF(INDIRECT(VLOOKUP(B902,B$14:C$44,2,FALSE)&amp;(9*A902+12))="","",
INDIRECT(VLOOKUP(B902,B$14:C$44,2,FALSE)&amp;(9*A902+12)))))</f>
        <v/>
      </c>
      <c r="L902" s="42" t="str">
        <f t="shared" ca="1" si="165"/>
        <v/>
      </c>
      <c r="M902" s="60" t="str">
        <f t="shared" ca="1" si="166"/>
        <v/>
      </c>
      <c r="N902" s="1" t="str">
        <f t="shared" ca="1" si="163"/>
        <v/>
      </c>
      <c r="O902" s="1" t="str">
        <f t="shared" ca="1" si="164"/>
        <v/>
      </c>
    </row>
    <row r="903" spans="1:15" x14ac:dyDescent="0.4">
      <c r="A903" s="1">
        <f t="shared" si="169"/>
        <v>29</v>
      </c>
      <c r="B903" s="1">
        <f t="shared" si="170"/>
        <v>22</v>
      </c>
      <c r="E903" s="39" t="str" cm="1">
        <f t="array" aca="1" ref="E903" ca="1">IF(INDIRECT(VLOOKUP(B903,B$14:C$44,2,FALSE)&amp;(9*A903+6))="","",
INDIRECT(VLOOKUP(B903,B$14:C$44,2,FALSE)&amp;(9*A903+6)))</f>
        <v/>
      </c>
      <c r="F903" s="39" t="str">
        <f t="shared" ca="1" si="162"/>
        <v/>
      </c>
      <c r="G903" s="48" t="str" cm="1">
        <f t="array" aca="1" ref="G903" ca="1">IF(F903="","",
IF(INDIRECT(VLOOKUP(B903,B$14:C$44,2,FALSE)&amp;(9*A903+8))="","",
INDIRECT(VLOOKUP(B903,B$14:C$44,2,FALSE)&amp;(9*A903+8))))</f>
        <v/>
      </c>
      <c r="H903" s="48" t="str" cm="1">
        <f t="array" aca="1" ref="H903" ca="1">IF(F903="","",
IF(INDIRECT(VLOOKUP(B903,B$14:C$44,2,FALSE)&amp;(9*A903+9))="","",
INDIRECT(VLOOKUP(B903,B$14:C$44,2,FALSE)&amp;(9*A903+9))))</f>
        <v/>
      </c>
      <c r="I903" s="43" t="str" cm="1">
        <f t="array" aca="1" ref="I903" ca="1">IF(F903="","",
IF(INDIRECT(VLOOKUP(B903,B$14:C$44,2,FALSE)&amp;(9*A903+10))="","",
INDIRECT(VLOOKUP(B903,B$14:C$44,2,FALSE)&amp;(9*A903+10))))</f>
        <v/>
      </c>
      <c r="J903" s="43" t="str" cm="1">
        <f t="array" aca="1" ref="J903" ca="1">IF(F903="","",
IF(INDIRECT(VLOOKUP(B903,B$14:C$44,2,FALSE)&amp;(9*A903+11))="","",
INDIRECT(VLOOKUP(B903,B$14:C$44,2,FALSE)&amp;(9*A903+11))))</f>
        <v/>
      </c>
      <c r="K903" s="46" t="str" cm="1">
        <f t="array" aca="1" ref="K903" ca="1">IF(F903="","",
IF(AND(OR(F903="土",F903="日"),J903="●"),"指定",
IF(INDIRECT(VLOOKUP(B903,B$14:C$44,2,FALSE)&amp;(9*A903+12))="","",
INDIRECT(VLOOKUP(B903,B$14:C$44,2,FALSE)&amp;(9*A903+12)))))</f>
        <v/>
      </c>
      <c r="L903" s="42" t="str">
        <f t="shared" ca="1" si="165"/>
        <v/>
      </c>
      <c r="M903" s="60" t="str">
        <f t="shared" ca="1" si="166"/>
        <v/>
      </c>
      <c r="N903" s="1" t="str">
        <f t="shared" ca="1" si="163"/>
        <v/>
      </c>
      <c r="O903" s="1" t="str">
        <f t="shared" ca="1" si="164"/>
        <v/>
      </c>
    </row>
    <row r="904" spans="1:15" x14ac:dyDescent="0.4">
      <c r="A904" s="1">
        <f t="shared" si="169"/>
        <v>29</v>
      </c>
      <c r="B904" s="1">
        <f t="shared" si="170"/>
        <v>23</v>
      </c>
      <c r="E904" s="39" t="str" cm="1">
        <f t="array" aca="1" ref="E904" ca="1">IF(INDIRECT(VLOOKUP(B904,B$14:C$44,2,FALSE)&amp;(9*A904+6))="","",
INDIRECT(VLOOKUP(B904,B$14:C$44,2,FALSE)&amp;(9*A904+6)))</f>
        <v/>
      </c>
      <c r="F904" s="39" t="str">
        <f t="shared" ca="1" si="162"/>
        <v/>
      </c>
      <c r="G904" s="48" t="str" cm="1">
        <f t="array" aca="1" ref="G904" ca="1">IF(F904="","",
IF(INDIRECT(VLOOKUP(B904,B$14:C$44,2,FALSE)&amp;(9*A904+8))="","",
INDIRECT(VLOOKUP(B904,B$14:C$44,2,FALSE)&amp;(9*A904+8))))</f>
        <v/>
      </c>
      <c r="H904" s="48" t="str" cm="1">
        <f t="array" aca="1" ref="H904" ca="1">IF(F904="","",
IF(INDIRECT(VLOOKUP(B904,B$14:C$44,2,FALSE)&amp;(9*A904+9))="","",
INDIRECT(VLOOKUP(B904,B$14:C$44,2,FALSE)&amp;(9*A904+9))))</f>
        <v/>
      </c>
      <c r="I904" s="43" t="str" cm="1">
        <f t="array" aca="1" ref="I904" ca="1">IF(F904="","",
IF(INDIRECT(VLOOKUP(B904,B$14:C$44,2,FALSE)&amp;(9*A904+10))="","",
INDIRECT(VLOOKUP(B904,B$14:C$44,2,FALSE)&amp;(9*A904+10))))</f>
        <v/>
      </c>
      <c r="J904" s="43" t="str" cm="1">
        <f t="array" aca="1" ref="J904" ca="1">IF(F904="","",
IF(INDIRECT(VLOOKUP(B904,B$14:C$44,2,FALSE)&amp;(9*A904+11))="","",
INDIRECT(VLOOKUP(B904,B$14:C$44,2,FALSE)&amp;(9*A904+11))))</f>
        <v/>
      </c>
      <c r="K904" s="46" t="str" cm="1">
        <f t="array" aca="1" ref="K904" ca="1">IF(F904="","",
IF(AND(OR(F904="土",F904="日"),J904="●"),"指定",
IF(INDIRECT(VLOOKUP(B904,B$14:C$44,2,FALSE)&amp;(9*A904+12))="","",
INDIRECT(VLOOKUP(B904,B$14:C$44,2,FALSE)&amp;(9*A904+12)))))</f>
        <v/>
      </c>
      <c r="L904" s="42" t="str">
        <f t="shared" ca="1" si="165"/>
        <v/>
      </c>
      <c r="M904" s="60" t="str">
        <f t="shared" ca="1" si="166"/>
        <v/>
      </c>
      <c r="N904" s="1" t="str">
        <f t="shared" ca="1" si="163"/>
        <v/>
      </c>
      <c r="O904" s="1" t="str">
        <f t="shared" ca="1" si="164"/>
        <v/>
      </c>
    </row>
    <row r="905" spans="1:15" x14ac:dyDescent="0.4">
      <c r="A905" s="1">
        <f t="shared" si="169"/>
        <v>29</v>
      </c>
      <c r="B905" s="1">
        <f t="shared" si="170"/>
        <v>24</v>
      </c>
      <c r="E905" s="39" t="str" cm="1">
        <f t="array" aca="1" ref="E905" ca="1">IF(INDIRECT(VLOOKUP(B905,B$14:C$44,2,FALSE)&amp;(9*A905+6))="","",
INDIRECT(VLOOKUP(B905,B$14:C$44,2,FALSE)&amp;(9*A905+6)))</f>
        <v/>
      </c>
      <c r="F905" s="39" t="str">
        <f t="shared" ca="1" si="162"/>
        <v/>
      </c>
      <c r="G905" s="48" t="str" cm="1">
        <f t="array" aca="1" ref="G905" ca="1">IF(F905="","",
IF(INDIRECT(VLOOKUP(B905,B$14:C$44,2,FALSE)&amp;(9*A905+8))="","",
INDIRECT(VLOOKUP(B905,B$14:C$44,2,FALSE)&amp;(9*A905+8))))</f>
        <v/>
      </c>
      <c r="H905" s="48" t="str" cm="1">
        <f t="array" aca="1" ref="H905" ca="1">IF(F905="","",
IF(INDIRECT(VLOOKUP(B905,B$14:C$44,2,FALSE)&amp;(9*A905+9))="","",
INDIRECT(VLOOKUP(B905,B$14:C$44,2,FALSE)&amp;(9*A905+9))))</f>
        <v/>
      </c>
      <c r="I905" s="43" t="str" cm="1">
        <f t="array" aca="1" ref="I905" ca="1">IF(F905="","",
IF(INDIRECT(VLOOKUP(B905,B$14:C$44,2,FALSE)&amp;(9*A905+10))="","",
INDIRECT(VLOOKUP(B905,B$14:C$44,2,FALSE)&amp;(9*A905+10))))</f>
        <v/>
      </c>
      <c r="J905" s="43" t="str" cm="1">
        <f t="array" aca="1" ref="J905" ca="1">IF(F905="","",
IF(INDIRECT(VLOOKUP(B905,B$14:C$44,2,FALSE)&amp;(9*A905+11))="","",
INDIRECT(VLOOKUP(B905,B$14:C$44,2,FALSE)&amp;(9*A905+11))))</f>
        <v/>
      </c>
      <c r="K905" s="46" t="str" cm="1">
        <f t="array" aca="1" ref="K905" ca="1">IF(F905="","",
IF(AND(OR(F905="土",F905="日"),J905="●"),"指定",
IF(INDIRECT(VLOOKUP(B905,B$14:C$44,2,FALSE)&amp;(9*A905+12))="","",
INDIRECT(VLOOKUP(B905,B$14:C$44,2,FALSE)&amp;(9*A905+12)))))</f>
        <v/>
      </c>
      <c r="L905" s="42" t="str">
        <f t="shared" ca="1" si="165"/>
        <v/>
      </c>
      <c r="M905" s="60" t="str">
        <f t="shared" ca="1" si="166"/>
        <v/>
      </c>
      <c r="N905" s="1" t="str">
        <f t="shared" ca="1" si="163"/>
        <v/>
      </c>
      <c r="O905" s="1" t="str">
        <f t="shared" ca="1" si="164"/>
        <v/>
      </c>
    </row>
    <row r="906" spans="1:15" x14ac:dyDescent="0.4">
      <c r="A906" s="1">
        <f t="shared" si="169"/>
        <v>29</v>
      </c>
      <c r="B906" s="1">
        <f t="shared" si="170"/>
        <v>25</v>
      </c>
      <c r="E906" s="39" t="str" cm="1">
        <f t="array" aca="1" ref="E906" ca="1">IF(INDIRECT(VLOOKUP(B906,B$14:C$44,2,FALSE)&amp;(9*A906+6))="","",
INDIRECT(VLOOKUP(B906,B$14:C$44,2,FALSE)&amp;(9*A906+6)))</f>
        <v/>
      </c>
      <c r="F906" s="39" t="str">
        <f t="shared" ca="1" si="162"/>
        <v/>
      </c>
      <c r="G906" s="48" t="str" cm="1">
        <f t="array" aca="1" ref="G906" ca="1">IF(F906="","",
IF(INDIRECT(VLOOKUP(B906,B$14:C$44,2,FALSE)&amp;(9*A906+8))="","",
INDIRECT(VLOOKUP(B906,B$14:C$44,2,FALSE)&amp;(9*A906+8))))</f>
        <v/>
      </c>
      <c r="H906" s="48" t="str" cm="1">
        <f t="array" aca="1" ref="H906" ca="1">IF(F906="","",
IF(INDIRECT(VLOOKUP(B906,B$14:C$44,2,FALSE)&amp;(9*A906+9))="","",
INDIRECT(VLOOKUP(B906,B$14:C$44,2,FALSE)&amp;(9*A906+9))))</f>
        <v/>
      </c>
      <c r="I906" s="43" t="str" cm="1">
        <f t="array" aca="1" ref="I906" ca="1">IF(F906="","",
IF(INDIRECT(VLOOKUP(B906,B$14:C$44,2,FALSE)&amp;(9*A906+10))="","",
INDIRECT(VLOOKUP(B906,B$14:C$44,2,FALSE)&amp;(9*A906+10))))</f>
        <v/>
      </c>
      <c r="J906" s="43" t="str" cm="1">
        <f t="array" aca="1" ref="J906" ca="1">IF(F906="","",
IF(INDIRECT(VLOOKUP(B906,B$14:C$44,2,FALSE)&amp;(9*A906+11))="","",
INDIRECT(VLOOKUP(B906,B$14:C$44,2,FALSE)&amp;(9*A906+11))))</f>
        <v/>
      </c>
      <c r="K906" s="46" t="str" cm="1">
        <f t="array" aca="1" ref="K906" ca="1">IF(F906="","",
IF(AND(OR(F906="土",F906="日"),J906="●"),"指定",
IF(INDIRECT(VLOOKUP(B906,B$14:C$44,2,FALSE)&amp;(9*A906+12))="","",
INDIRECT(VLOOKUP(B906,B$14:C$44,2,FALSE)&amp;(9*A906+12)))))</f>
        <v/>
      </c>
      <c r="L906" s="42" t="str">
        <f t="shared" ca="1" si="165"/>
        <v/>
      </c>
      <c r="M906" s="60" t="str">
        <f t="shared" ca="1" si="166"/>
        <v/>
      </c>
      <c r="N906" s="1" t="str">
        <f t="shared" ca="1" si="163"/>
        <v/>
      </c>
      <c r="O906" s="1" t="str">
        <f t="shared" ca="1" si="164"/>
        <v/>
      </c>
    </row>
    <row r="907" spans="1:15" x14ac:dyDescent="0.4">
      <c r="A907" s="1">
        <f t="shared" si="169"/>
        <v>29</v>
      </c>
      <c r="B907" s="1">
        <f t="shared" si="170"/>
        <v>26</v>
      </c>
      <c r="E907" s="39" t="str" cm="1">
        <f t="array" aca="1" ref="E907" ca="1">IF(INDIRECT(VLOOKUP(B907,B$14:C$44,2,FALSE)&amp;(9*A907+6))="","",
INDIRECT(VLOOKUP(B907,B$14:C$44,2,FALSE)&amp;(9*A907+6)))</f>
        <v/>
      </c>
      <c r="F907" s="39" t="str">
        <f t="shared" ca="1" si="162"/>
        <v/>
      </c>
      <c r="G907" s="48" t="str" cm="1">
        <f t="array" aca="1" ref="G907" ca="1">IF(F907="","",
IF(INDIRECT(VLOOKUP(B907,B$14:C$44,2,FALSE)&amp;(9*A907+8))="","",
INDIRECT(VLOOKUP(B907,B$14:C$44,2,FALSE)&amp;(9*A907+8))))</f>
        <v/>
      </c>
      <c r="H907" s="48" t="str" cm="1">
        <f t="array" aca="1" ref="H907" ca="1">IF(F907="","",
IF(INDIRECT(VLOOKUP(B907,B$14:C$44,2,FALSE)&amp;(9*A907+9))="","",
INDIRECT(VLOOKUP(B907,B$14:C$44,2,FALSE)&amp;(9*A907+9))))</f>
        <v/>
      </c>
      <c r="I907" s="43" t="str" cm="1">
        <f t="array" aca="1" ref="I907" ca="1">IF(F907="","",
IF(INDIRECT(VLOOKUP(B907,B$14:C$44,2,FALSE)&amp;(9*A907+10))="","",
INDIRECT(VLOOKUP(B907,B$14:C$44,2,FALSE)&amp;(9*A907+10))))</f>
        <v/>
      </c>
      <c r="J907" s="43" t="str" cm="1">
        <f t="array" aca="1" ref="J907" ca="1">IF(F907="","",
IF(INDIRECT(VLOOKUP(B907,B$14:C$44,2,FALSE)&amp;(9*A907+11))="","",
INDIRECT(VLOOKUP(B907,B$14:C$44,2,FALSE)&amp;(9*A907+11))))</f>
        <v/>
      </c>
      <c r="K907" s="46" t="str" cm="1">
        <f t="array" aca="1" ref="K907" ca="1">IF(F907="","",
IF(AND(OR(F907="土",F907="日"),J907="●"),"指定",
IF(INDIRECT(VLOOKUP(B907,B$14:C$44,2,FALSE)&amp;(9*A907+12))="","",
INDIRECT(VLOOKUP(B907,B$14:C$44,2,FALSE)&amp;(9*A907+12)))))</f>
        <v/>
      </c>
      <c r="L907" s="42" t="str">
        <f t="shared" ca="1" si="165"/>
        <v/>
      </c>
      <c r="M907" s="60" t="str">
        <f t="shared" ca="1" si="166"/>
        <v/>
      </c>
      <c r="N907" s="1" t="str">
        <f t="shared" ca="1" si="163"/>
        <v/>
      </c>
      <c r="O907" s="1" t="str">
        <f t="shared" ca="1" si="164"/>
        <v/>
      </c>
    </row>
    <row r="908" spans="1:15" x14ac:dyDescent="0.4">
      <c r="A908" s="1">
        <f t="shared" si="169"/>
        <v>29</v>
      </c>
      <c r="B908" s="1">
        <f t="shared" si="170"/>
        <v>27</v>
      </c>
      <c r="E908" s="39" t="str" cm="1">
        <f t="array" aca="1" ref="E908" ca="1">IF(INDIRECT(VLOOKUP(B908,B$14:C$44,2,FALSE)&amp;(9*A908+6))="","",
INDIRECT(VLOOKUP(B908,B$14:C$44,2,FALSE)&amp;(9*A908+6)))</f>
        <v/>
      </c>
      <c r="F908" s="39" t="str">
        <f t="shared" ca="1" si="162"/>
        <v/>
      </c>
      <c r="G908" s="48" t="str" cm="1">
        <f t="array" aca="1" ref="G908" ca="1">IF(F908="","",
IF(INDIRECT(VLOOKUP(B908,B$14:C$44,2,FALSE)&amp;(9*A908+8))="","",
INDIRECT(VLOOKUP(B908,B$14:C$44,2,FALSE)&amp;(9*A908+8))))</f>
        <v/>
      </c>
      <c r="H908" s="48" t="str" cm="1">
        <f t="array" aca="1" ref="H908" ca="1">IF(F908="","",
IF(INDIRECT(VLOOKUP(B908,B$14:C$44,2,FALSE)&amp;(9*A908+9))="","",
INDIRECT(VLOOKUP(B908,B$14:C$44,2,FALSE)&amp;(9*A908+9))))</f>
        <v/>
      </c>
      <c r="I908" s="43" t="str" cm="1">
        <f t="array" aca="1" ref="I908" ca="1">IF(F908="","",
IF(INDIRECT(VLOOKUP(B908,B$14:C$44,2,FALSE)&amp;(9*A908+10))="","",
INDIRECT(VLOOKUP(B908,B$14:C$44,2,FALSE)&amp;(9*A908+10))))</f>
        <v/>
      </c>
      <c r="J908" s="43" t="str" cm="1">
        <f t="array" aca="1" ref="J908" ca="1">IF(F908="","",
IF(INDIRECT(VLOOKUP(B908,B$14:C$44,2,FALSE)&amp;(9*A908+11))="","",
INDIRECT(VLOOKUP(B908,B$14:C$44,2,FALSE)&amp;(9*A908+11))))</f>
        <v/>
      </c>
      <c r="K908" s="46" t="str" cm="1">
        <f t="array" aca="1" ref="K908" ca="1">IF(F908="","",
IF(AND(OR(F908="土",F908="日"),J908="●"),"指定",
IF(INDIRECT(VLOOKUP(B908,B$14:C$44,2,FALSE)&amp;(9*A908+12))="","",
INDIRECT(VLOOKUP(B908,B$14:C$44,2,FALSE)&amp;(9*A908+12)))))</f>
        <v/>
      </c>
      <c r="L908" s="42" t="str">
        <f t="shared" ca="1" si="165"/>
        <v/>
      </c>
      <c r="M908" s="60" t="str">
        <f t="shared" ca="1" si="166"/>
        <v/>
      </c>
      <c r="N908" s="1" t="str">
        <f t="shared" ca="1" si="163"/>
        <v/>
      </c>
      <c r="O908" s="1" t="str">
        <f t="shared" ca="1" si="164"/>
        <v/>
      </c>
    </row>
    <row r="909" spans="1:15" x14ac:dyDescent="0.4">
      <c r="A909" s="1">
        <f t="shared" si="169"/>
        <v>29</v>
      </c>
      <c r="B909" s="1">
        <f t="shared" si="170"/>
        <v>28</v>
      </c>
      <c r="E909" s="39" t="str" cm="1">
        <f t="array" aca="1" ref="E909" ca="1">IF(INDIRECT(VLOOKUP(B909,B$14:C$44,2,FALSE)&amp;(9*A909+6))="","",
INDIRECT(VLOOKUP(B909,B$14:C$44,2,FALSE)&amp;(9*A909+6)))</f>
        <v/>
      </c>
      <c r="F909" s="39" t="str">
        <f t="shared" ca="1" si="162"/>
        <v/>
      </c>
      <c r="G909" s="48" t="str" cm="1">
        <f t="array" aca="1" ref="G909" ca="1">IF(F909="","",
IF(INDIRECT(VLOOKUP(B909,B$14:C$44,2,FALSE)&amp;(9*A909+8))="","",
INDIRECT(VLOOKUP(B909,B$14:C$44,2,FALSE)&amp;(9*A909+8))))</f>
        <v/>
      </c>
      <c r="H909" s="48" t="str" cm="1">
        <f t="array" aca="1" ref="H909" ca="1">IF(F909="","",
IF(INDIRECT(VLOOKUP(B909,B$14:C$44,2,FALSE)&amp;(9*A909+9))="","",
INDIRECT(VLOOKUP(B909,B$14:C$44,2,FALSE)&amp;(9*A909+9))))</f>
        <v/>
      </c>
      <c r="I909" s="43" t="str" cm="1">
        <f t="array" aca="1" ref="I909" ca="1">IF(F909="","",
IF(INDIRECT(VLOOKUP(B909,B$14:C$44,2,FALSE)&amp;(9*A909+10))="","",
INDIRECT(VLOOKUP(B909,B$14:C$44,2,FALSE)&amp;(9*A909+10))))</f>
        <v/>
      </c>
      <c r="J909" s="43" t="str" cm="1">
        <f t="array" aca="1" ref="J909" ca="1">IF(F909="","",
IF(INDIRECT(VLOOKUP(B909,B$14:C$44,2,FALSE)&amp;(9*A909+11))="","",
INDIRECT(VLOOKUP(B909,B$14:C$44,2,FALSE)&amp;(9*A909+11))))</f>
        <v/>
      </c>
      <c r="K909" s="46" t="str" cm="1">
        <f t="array" aca="1" ref="K909" ca="1">IF(F909="","",
IF(AND(OR(F909="土",F909="日"),J909="●"),"指定",
IF(INDIRECT(VLOOKUP(B909,B$14:C$44,2,FALSE)&amp;(9*A909+12))="","",
INDIRECT(VLOOKUP(B909,B$14:C$44,2,FALSE)&amp;(9*A909+12)))))</f>
        <v/>
      </c>
      <c r="L909" s="42" t="str">
        <f t="shared" ca="1" si="165"/>
        <v/>
      </c>
      <c r="M909" s="60" t="str">
        <f t="shared" ca="1" si="166"/>
        <v/>
      </c>
      <c r="N909" s="1" t="str">
        <f t="shared" ca="1" si="163"/>
        <v/>
      </c>
      <c r="O909" s="1" t="str">
        <f t="shared" ca="1" si="164"/>
        <v/>
      </c>
    </row>
    <row r="910" spans="1:15" x14ac:dyDescent="0.4">
      <c r="A910" s="1">
        <f t="shared" si="169"/>
        <v>29</v>
      </c>
      <c r="B910" s="1">
        <f t="shared" si="170"/>
        <v>29</v>
      </c>
      <c r="E910" s="39" t="str" cm="1">
        <f t="array" aca="1" ref="E910" ca="1">IF(INDIRECT(VLOOKUP(B910,B$14:C$44,2,FALSE)&amp;(9*A910+6))="","",
INDIRECT(VLOOKUP(B910,B$14:C$44,2,FALSE)&amp;(9*A910+6)))</f>
        <v/>
      </c>
      <c r="F910" s="39" t="str">
        <f t="shared" ref="F910:F973" ca="1" si="171">IF(OR(E910="",E910&lt;X$5,AF$5&lt;E910),"",
IF(WEEKDAY(E910,1)=1,"日",
IF(WEEKDAY(E910,1)=2,"月",
IF(WEEKDAY(E910,1)=3,"火",
IF(WEEKDAY(E910,1)=4,"水",
IF(WEEKDAY(E910,1)=5,"木",
IF(WEEKDAY(E910,1)=6,"金","土")))))))</f>
        <v/>
      </c>
      <c r="G910" s="48" t="str" cm="1">
        <f t="array" aca="1" ref="G910" ca="1">IF(F910="","",
IF(INDIRECT(VLOOKUP(B910,B$14:C$44,2,FALSE)&amp;(9*A910+8))="","",
INDIRECT(VLOOKUP(B910,B$14:C$44,2,FALSE)&amp;(9*A910+8))))</f>
        <v/>
      </c>
      <c r="H910" s="48" t="str" cm="1">
        <f t="array" aca="1" ref="H910" ca="1">IF(F910="","",
IF(INDIRECT(VLOOKUP(B910,B$14:C$44,2,FALSE)&amp;(9*A910+9))="","",
INDIRECT(VLOOKUP(B910,B$14:C$44,2,FALSE)&amp;(9*A910+9))))</f>
        <v/>
      </c>
      <c r="I910" s="43" t="str" cm="1">
        <f t="array" aca="1" ref="I910" ca="1">IF(F910="","",
IF(INDIRECT(VLOOKUP(B910,B$14:C$44,2,FALSE)&amp;(9*A910+10))="","",
INDIRECT(VLOOKUP(B910,B$14:C$44,2,FALSE)&amp;(9*A910+10))))</f>
        <v/>
      </c>
      <c r="J910" s="43" t="str" cm="1">
        <f t="array" aca="1" ref="J910" ca="1">IF(F910="","",
IF(INDIRECT(VLOOKUP(B910,B$14:C$44,2,FALSE)&amp;(9*A910+11))="","",
INDIRECT(VLOOKUP(B910,B$14:C$44,2,FALSE)&amp;(9*A910+11))))</f>
        <v/>
      </c>
      <c r="K910" s="46" t="str" cm="1">
        <f t="array" aca="1" ref="K910" ca="1">IF(F910="","",
IF(AND(OR(F910="土",F910="日"),J910="●"),"指定",
IF(INDIRECT(VLOOKUP(B910,B$14:C$44,2,FALSE)&amp;(9*A910+12))="","",
INDIRECT(VLOOKUP(B910,B$14:C$44,2,FALSE)&amp;(9*A910+12)))))</f>
        <v/>
      </c>
      <c r="L910" s="42" t="str">
        <f t="shared" ca="1" si="165"/>
        <v/>
      </c>
      <c r="M910" s="60" t="str">
        <f t="shared" ca="1" si="166"/>
        <v/>
      </c>
      <c r="N910" s="1" t="str">
        <f t="shared" ref="N910:N973" ca="1" si="172">IF(OR(E910="",F910=""),"",
YEAR(E910))</f>
        <v/>
      </c>
      <c r="O910" s="1" t="str">
        <f t="shared" ref="O910:O973" ca="1" si="173">IF(OR(E910="",F910=""),"",
MONTH(E910))</f>
        <v/>
      </c>
    </row>
    <row r="911" spans="1:15" x14ac:dyDescent="0.4">
      <c r="A911" s="1">
        <f t="shared" si="169"/>
        <v>29</v>
      </c>
      <c r="B911" s="1">
        <f t="shared" si="170"/>
        <v>30</v>
      </c>
      <c r="E911" s="39" t="str" cm="1">
        <f t="array" aca="1" ref="E911" ca="1">IF(INDIRECT(VLOOKUP(B911,B$14:C$44,2,FALSE)&amp;(9*A911+6))="","",
INDIRECT(VLOOKUP(B911,B$14:C$44,2,FALSE)&amp;(9*A911+6)))</f>
        <v/>
      </c>
      <c r="F911" s="39" t="str">
        <f t="shared" ca="1" si="171"/>
        <v/>
      </c>
      <c r="G911" s="48" t="str" cm="1">
        <f t="array" aca="1" ref="G911" ca="1">IF(F911="","",
IF(INDIRECT(VLOOKUP(B911,B$14:C$44,2,FALSE)&amp;(9*A911+8))="","",
INDIRECT(VLOOKUP(B911,B$14:C$44,2,FALSE)&amp;(9*A911+8))))</f>
        <v/>
      </c>
      <c r="H911" s="48" t="str" cm="1">
        <f t="array" aca="1" ref="H911" ca="1">IF(F911="","",
IF(INDIRECT(VLOOKUP(B911,B$14:C$44,2,FALSE)&amp;(9*A911+9))="","",
INDIRECT(VLOOKUP(B911,B$14:C$44,2,FALSE)&amp;(9*A911+9))))</f>
        <v/>
      </c>
      <c r="I911" s="43" t="str" cm="1">
        <f t="array" aca="1" ref="I911" ca="1">IF(F911="","",
IF(INDIRECT(VLOOKUP(B911,B$14:C$44,2,FALSE)&amp;(9*A911+10))="","",
INDIRECT(VLOOKUP(B911,B$14:C$44,2,FALSE)&amp;(9*A911+10))))</f>
        <v/>
      </c>
      <c r="J911" s="43" t="str" cm="1">
        <f t="array" aca="1" ref="J911" ca="1">IF(F911="","",
IF(INDIRECT(VLOOKUP(B911,B$14:C$44,2,FALSE)&amp;(9*A911+11))="","",
INDIRECT(VLOOKUP(B911,B$14:C$44,2,FALSE)&amp;(9*A911+11))))</f>
        <v/>
      </c>
      <c r="K911" s="46" t="str" cm="1">
        <f t="array" aca="1" ref="K911" ca="1">IF(F911="","",
IF(AND(OR(F911="土",F911="日"),J911="●"),"指定",
IF(INDIRECT(VLOOKUP(B911,B$14:C$44,2,FALSE)&amp;(9*A911+12))="","",
INDIRECT(VLOOKUP(B911,B$14:C$44,2,FALSE)&amp;(9*A911+12)))))</f>
        <v/>
      </c>
      <c r="L911" s="42" t="str">
        <f t="shared" ref="L911:L974" ca="1" si="174">IF(F911="","",
IF(I911="準","準備",
IF(I911="夏","夏休",
IF(I911="年","年末年始休",
IF(I911="製","工場製作",
IF(I911="片","片付",
IF(I911="事","事故",
IF(I911="災","災害",
IF(I911="他","その他",
IF(AND(F911&lt;&gt;"土",F911&lt;&gt;"日",J911="●",K911="振替"),"振替",
IF(AND(OR(F911="土",F911="日"),J911="●",K911="指定"),"閉所",
IF(AND(OR(F911="土",F911="日"),J911="",K911="事前"),"事前",
IF(AND(F911&lt;&gt;"土",F911&lt;&gt;"日",J911="●",K911=""),"閉所","")))))))))))))</f>
        <v/>
      </c>
      <c r="M911" s="60" t="str">
        <f t="shared" ref="M911:M974" ca="1" si="175">IFERROR(IF(VLOOKUP(E911,BJ:BL,3,FALSE)="〇","適",""),"")</f>
        <v/>
      </c>
      <c r="N911" s="1" t="str">
        <f t="shared" ca="1" si="172"/>
        <v/>
      </c>
      <c r="O911" s="1" t="str">
        <f t="shared" ca="1" si="173"/>
        <v/>
      </c>
    </row>
    <row r="912" spans="1:15" x14ac:dyDescent="0.4">
      <c r="A912" s="1">
        <f t="shared" si="169"/>
        <v>29</v>
      </c>
      <c r="B912" s="1">
        <f t="shared" si="170"/>
        <v>31</v>
      </c>
      <c r="E912" s="39" t="str" cm="1">
        <f t="array" aca="1" ref="E912" ca="1">IF(INDIRECT(VLOOKUP(B912,B$14:C$44,2,FALSE)&amp;(9*A912+6))="","",
INDIRECT(VLOOKUP(B912,B$14:C$44,2,FALSE)&amp;(9*A912+6)))</f>
        <v/>
      </c>
      <c r="F912" s="39" t="str">
        <f t="shared" ca="1" si="171"/>
        <v/>
      </c>
      <c r="G912" s="48" t="str" cm="1">
        <f t="array" aca="1" ref="G912" ca="1">IF(F912="","",
IF(INDIRECT(VLOOKUP(B912,B$14:C$44,2,FALSE)&amp;(9*A912+8))="","",
INDIRECT(VLOOKUP(B912,B$14:C$44,2,FALSE)&amp;(9*A912+8))))</f>
        <v/>
      </c>
      <c r="H912" s="48" t="str" cm="1">
        <f t="array" aca="1" ref="H912" ca="1">IF(F912="","",
IF(INDIRECT(VLOOKUP(B912,B$14:C$44,2,FALSE)&amp;(9*A912+9))="","",
INDIRECT(VLOOKUP(B912,B$14:C$44,2,FALSE)&amp;(9*A912+9))))</f>
        <v/>
      </c>
      <c r="I912" s="43" t="str" cm="1">
        <f t="array" aca="1" ref="I912" ca="1">IF(F912="","",
IF(INDIRECT(VLOOKUP(B912,B$14:C$44,2,FALSE)&amp;(9*A912+10))="","",
INDIRECT(VLOOKUP(B912,B$14:C$44,2,FALSE)&amp;(9*A912+10))))</f>
        <v/>
      </c>
      <c r="J912" s="43" t="str" cm="1">
        <f t="array" aca="1" ref="J912" ca="1">IF(F912="","",
IF(INDIRECT(VLOOKUP(B912,B$14:C$44,2,FALSE)&amp;(9*A912+11))="","",
INDIRECT(VLOOKUP(B912,B$14:C$44,2,FALSE)&amp;(9*A912+11))))</f>
        <v/>
      </c>
      <c r="K912" s="46" t="str" cm="1">
        <f t="array" aca="1" ref="K912" ca="1">IF(F912="","",
IF(AND(OR(F912="土",F912="日"),J912="●"),"指定",
IF(INDIRECT(VLOOKUP(B912,B$14:C$44,2,FALSE)&amp;(9*A912+12))="","",
INDIRECT(VLOOKUP(B912,B$14:C$44,2,FALSE)&amp;(9*A912+12)))))</f>
        <v/>
      </c>
      <c r="L912" s="42" t="str">
        <f t="shared" ca="1" si="174"/>
        <v/>
      </c>
      <c r="M912" s="60" t="str">
        <f t="shared" ca="1" si="175"/>
        <v/>
      </c>
      <c r="N912" s="1" t="str">
        <f t="shared" ca="1" si="172"/>
        <v/>
      </c>
      <c r="O912" s="1" t="str">
        <f t="shared" ca="1" si="173"/>
        <v/>
      </c>
    </row>
    <row r="913" spans="1:15" x14ac:dyDescent="0.4">
      <c r="A913" s="1">
        <f t="shared" si="169"/>
        <v>30</v>
      </c>
      <c r="B913" s="1">
        <f t="shared" si="170"/>
        <v>1</v>
      </c>
      <c r="E913" s="39" t="str" cm="1">
        <f t="array" aca="1" ref="E913" ca="1">IF(INDIRECT(VLOOKUP(B913,B$14:C$44,2,FALSE)&amp;(9*A913+6))="","",
INDIRECT(VLOOKUP(B913,B$14:C$44,2,FALSE)&amp;(9*A913+6)))</f>
        <v/>
      </c>
      <c r="F913" s="39" t="str">
        <f t="shared" ca="1" si="171"/>
        <v/>
      </c>
      <c r="G913" s="48" t="str" cm="1">
        <f t="array" aca="1" ref="G913" ca="1">IF(F913="","",
IF(INDIRECT(VLOOKUP(B913,B$14:C$44,2,FALSE)&amp;(9*A913+8))="","",
INDIRECT(VLOOKUP(B913,B$14:C$44,2,FALSE)&amp;(9*A913+8))))</f>
        <v/>
      </c>
      <c r="H913" s="48" t="str" cm="1">
        <f t="array" aca="1" ref="H913" ca="1">IF(F913="","",
IF(INDIRECT(VLOOKUP(B913,B$14:C$44,2,FALSE)&amp;(9*A913+9))="","",
INDIRECT(VLOOKUP(B913,B$14:C$44,2,FALSE)&amp;(9*A913+9))))</f>
        <v/>
      </c>
      <c r="I913" s="43" t="str" cm="1">
        <f t="array" aca="1" ref="I913" ca="1">IF(F913="","",
IF(INDIRECT(VLOOKUP(B913,B$14:C$44,2,FALSE)&amp;(9*A913+10))="","",
INDIRECT(VLOOKUP(B913,B$14:C$44,2,FALSE)&amp;(9*A913+10))))</f>
        <v/>
      </c>
      <c r="J913" s="43" t="str" cm="1">
        <f t="array" aca="1" ref="J913" ca="1">IF(F913="","",
IF(INDIRECT(VLOOKUP(B913,B$14:C$44,2,FALSE)&amp;(9*A913+11))="","",
INDIRECT(VLOOKUP(B913,B$14:C$44,2,FALSE)&amp;(9*A913+11))))</f>
        <v/>
      </c>
      <c r="K913" s="46" t="str" cm="1">
        <f t="array" aca="1" ref="K913" ca="1">IF(F913="","",
IF(AND(OR(F913="土",F913="日"),J913="●"),"指定",
IF(INDIRECT(VLOOKUP(B913,B$14:C$44,2,FALSE)&amp;(9*A913+12))="","",
INDIRECT(VLOOKUP(B913,B$14:C$44,2,FALSE)&amp;(9*A913+12)))))</f>
        <v/>
      </c>
      <c r="L913" s="42" t="str">
        <f t="shared" ca="1" si="174"/>
        <v/>
      </c>
      <c r="M913" s="60" t="str">
        <f t="shared" ca="1" si="175"/>
        <v/>
      </c>
      <c r="N913" s="1" t="str">
        <f t="shared" ca="1" si="172"/>
        <v/>
      </c>
      <c r="O913" s="1" t="str">
        <f t="shared" ca="1" si="173"/>
        <v/>
      </c>
    </row>
    <row r="914" spans="1:15" x14ac:dyDescent="0.4">
      <c r="A914" s="1">
        <f t="shared" si="169"/>
        <v>30</v>
      </c>
      <c r="B914" s="1">
        <f t="shared" si="170"/>
        <v>2</v>
      </c>
      <c r="E914" s="39" t="str" cm="1">
        <f t="array" aca="1" ref="E914" ca="1">IF(INDIRECT(VLOOKUP(B914,B$14:C$44,2,FALSE)&amp;(9*A914+6))="","",
INDIRECT(VLOOKUP(B914,B$14:C$44,2,FALSE)&amp;(9*A914+6)))</f>
        <v/>
      </c>
      <c r="F914" s="39" t="str">
        <f t="shared" ca="1" si="171"/>
        <v/>
      </c>
      <c r="G914" s="48" t="str" cm="1">
        <f t="array" aca="1" ref="G914" ca="1">IF(F914="","",
IF(INDIRECT(VLOOKUP(B914,B$14:C$44,2,FALSE)&amp;(9*A914+8))="","",
INDIRECT(VLOOKUP(B914,B$14:C$44,2,FALSE)&amp;(9*A914+8))))</f>
        <v/>
      </c>
      <c r="H914" s="48" t="str" cm="1">
        <f t="array" aca="1" ref="H914" ca="1">IF(F914="","",
IF(INDIRECT(VLOOKUP(B914,B$14:C$44,2,FALSE)&amp;(9*A914+9))="","",
INDIRECT(VLOOKUP(B914,B$14:C$44,2,FALSE)&amp;(9*A914+9))))</f>
        <v/>
      </c>
      <c r="I914" s="43" t="str" cm="1">
        <f t="array" aca="1" ref="I914" ca="1">IF(F914="","",
IF(INDIRECT(VLOOKUP(B914,B$14:C$44,2,FALSE)&amp;(9*A914+10))="","",
INDIRECT(VLOOKUP(B914,B$14:C$44,2,FALSE)&amp;(9*A914+10))))</f>
        <v/>
      </c>
      <c r="J914" s="43" t="str" cm="1">
        <f t="array" aca="1" ref="J914" ca="1">IF(F914="","",
IF(INDIRECT(VLOOKUP(B914,B$14:C$44,2,FALSE)&amp;(9*A914+11))="","",
INDIRECT(VLOOKUP(B914,B$14:C$44,2,FALSE)&amp;(9*A914+11))))</f>
        <v/>
      </c>
      <c r="K914" s="46" t="str" cm="1">
        <f t="array" aca="1" ref="K914" ca="1">IF(F914="","",
IF(AND(OR(F914="土",F914="日"),J914="●"),"指定",
IF(INDIRECT(VLOOKUP(B914,B$14:C$44,2,FALSE)&amp;(9*A914+12))="","",
INDIRECT(VLOOKUP(B914,B$14:C$44,2,FALSE)&amp;(9*A914+12)))))</f>
        <v/>
      </c>
      <c r="L914" s="42" t="str">
        <f t="shared" ca="1" si="174"/>
        <v/>
      </c>
      <c r="M914" s="60" t="str">
        <f t="shared" ca="1" si="175"/>
        <v/>
      </c>
      <c r="N914" s="1" t="str">
        <f t="shared" ca="1" si="172"/>
        <v/>
      </c>
      <c r="O914" s="1" t="str">
        <f t="shared" ca="1" si="173"/>
        <v/>
      </c>
    </row>
    <row r="915" spans="1:15" x14ac:dyDescent="0.4">
      <c r="A915" s="1">
        <f t="shared" si="169"/>
        <v>30</v>
      </c>
      <c r="B915" s="1">
        <f t="shared" si="170"/>
        <v>3</v>
      </c>
      <c r="E915" s="39" t="str" cm="1">
        <f t="array" aca="1" ref="E915" ca="1">IF(INDIRECT(VLOOKUP(B915,B$14:C$44,2,FALSE)&amp;(9*A915+6))="","",
INDIRECT(VLOOKUP(B915,B$14:C$44,2,FALSE)&amp;(9*A915+6)))</f>
        <v/>
      </c>
      <c r="F915" s="39" t="str">
        <f t="shared" ca="1" si="171"/>
        <v/>
      </c>
      <c r="G915" s="48" t="str" cm="1">
        <f t="array" aca="1" ref="G915" ca="1">IF(F915="","",
IF(INDIRECT(VLOOKUP(B915,B$14:C$44,2,FALSE)&amp;(9*A915+8))="","",
INDIRECT(VLOOKUP(B915,B$14:C$44,2,FALSE)&amp;(9*A915+8))))</f>
        <v/>
      </c>
      <c r="H915" s="48" t="str" cm="1">
        <f t="array" aca="1" ref="H915" ca="1">IF(F915="","",
IF(INDIRECT(VLOOKUP(B915,B$14:C$44,2,FALSE)&amp;(9*A915+9))="","",
INDIRECT(VLOOKUP(B915,B$14:C$44,2,FALSE)&amp;(9*A915+9))))</f>
        <v/>
      </c>
      <c r="I915" s="43" t="str" cm="1">
        <f t="array" aca="1" ref="I915" ca="1">IF(F915="","",
IF(INDIRECT(VLOOKUP(B915,B$14:C$44,2,FALSE)&amp;(9*A915+10))="","",
INDIRECT(VLOOKUP(B915,B$14:C$44,2,FALSE)&amp;(9*A915+10))))</f>
        <v/>
      </c>
      <c r="J915" s="43" t="str" cm="1">
        <f t="array" aca="1" ref="J915" ca="1">IF(F915="","",
IF(INDIRECT(VLOOKUP(B915,B$14:C$44,2,FALSE)&amp;(9*A915+11))="","",
INDIRECT(VLOOKUP(B915,B$14:C$44,2,FALSE)&amp;(9*A915+11))))</f>
        <v/>
      </c>
      <c r="K915" s="46" t="str" cm="1">
        <f t="array" aca="1" ref="K915" ca="1">IF(F915="","",
IF(AND(OR(F915="土",F915="日"),J915="●"),"指定",
IF(INDIRECT(VLOOKUP(B915,B$14:C$44,2,FALSE)&amp;(9*A915+12))="","",
INDIRECT(VLOOKUP(B915,B$14:C$44,2,FALSE)&amp;(9*A915+12)))))</f>
        <v/>
      </c>
      <c r="L915" s="42" t="str">
        <f t="shared" ca="1" si="174"/>
        <v/>
      </c>
      <c r="M915" s="60" t="str">
        <f t="shared" ca="1" si="175"/>
        <v/>
      </c>
      <c r="N915" s="1" t="str">
        <f t="shared" ca="1" si="172"/>
        <v/>
      </c>
      <c r="O915" s="1" t="str">
        <f t="shared" ca="1" si="173"/>
        <v/>
      </c>
    </row>
    <row r="916" spans="1:15" x14ac:dyDescent="0.4">
      <c r="A916" s="1">
        <f t="shared" si="169"/>
        <v>30</v>
      </c>
      <c r="B916" s="1">
        <f t="shared" si="170"/>
        <v>4</v>
      </c>
      <c r="E916" s="39" t="str" cm="1">
        <f t="array" aca="1" ref="E916" ca="1">IF(INDIRECT(VLOOKUP(B916,B$14:C$44,2,FALSE)&amp;(9*A916+6))="","",
INDIRECT(VLOOKUP(B916,B$14:C$44,2,FALSE)&amp;(9*A916+6)))</f>
        <v/>
      </c>
      <c r="F916" s="39" t="str">
        <f t="shared" ca="1" si="171"/>
        <v/>
      </c>
      <c r="G916" s="48" t="str" cm="1">
        <f t="array" aca="1" ref="G916" ca="1">IF(F916="","",
IF(INDIRECT(VLOOKUP(B916,B$14:C$44,2,FALSE)&amp;(9*A916+8))="","",
INDIRECT(VLOOKUP(B916,B$14:C$44,2,FALSE)&amp;(9*A916+8))))</f>
        <v/>
      </c>
      <c r="H916" s="48" t="str" cm="1">
        <f t="array" aca="1" ref="H916" ca="1">IF(F916="","",
IF(INDIRECT(VLOOKUP(B916,B$14:C$44,2,FALSE)&amp;(9*A916+9))="","",
INDIRECT(VLOOKUP(B916,B$14:C$44,2,FALSE)&amp;(9*A916+9))))</f>
        <v/>
      </c>
      <c r="I916" s="43" t="str" cm="1">
        <f t="array" aca="1" ref="I916" ca="1">IF(F916="","",
IF(INDIRECT(VLOOKUP(B916,B$14:C$44,2,FALSE)&amp;(9*A916+10))="","",
INDIRECT(VLOOKUP(B916,B$14:C$44,2,FALSE)&amp;(9*A916+10))))</f>
        <v/>
      </c>
      <c r="J916" s="43" t="str" cm="1">
        <f t="array" aca="1" ref="J916" ca="1">IF(F916="","",
IF(INDIRECT(VLOOKUP(B916,B$14:C$44,2,FALSE)&amp;(9*A916+11))="","",
INDIRECT(VLOOKUP(B916,B$14:C$44,2,FALSE)&amp;(9*A916+11))))</f>
        <v/>
      </c>
      <c r="K916" s="46" t="str" cm="1">
        <f t="array" aca="1" ref="K916" ca="1">IF(F916="","",
IF(AND(OR(F916="土",F916="日"),J916="●"),"指定",
IF(INDIRECT(VLOOKUP(B916,B$14:C$44,2,FALSE)&amp;(9*A916+12))="","",
INDIRECT(VLOOKUP(B916,B$14:C$44,2,FALSE)&amp;(9*A916+12)))))</f>
        <v/>
      </c>
      <c r="L916" s="42" t="str">
        <f t="shared" ca="1" si="174"/>
        <v/>
      </c>
      <c r="M916" s="60" t="str">
        <f t="shared" ca="1" si="175"/>
        <v/>
      </c>
      <c r="N916" s="1" t="str">
        <f t="shared" ca="1" si="172"/>
        <v/>
      </c>
      <c r="O916" s="1" t="str">
        <f t="shared" ca="1" si="173"/>
        <v/>
      </c>
    </row>
    <row r="917" spans="1:15" x14ac:dyDescent="0.4">
      <c r="A917" s="1">
        <f t="shared" si="169"/>
        <v>30</v>
      </c>
      <c r="B917" s="1">
        <f t="shared" si="170"/>
        <v>5</v>
      </c>
      <c r="E917" s="39" t="str" cm="1">
        <f t="array" aca="1" ref="E917" ca="1">IF(INDIRECT(VLOOKUP(B917,B$14:C$44,2,FALSE)&amp;(9*A917+6))="","",
INDIRECT(VLOOKUP(B917,B$14:C$44,2,FALSE)&amp;(9*A917+6)))</f>
        <v/>
      </c>
      <c r="F917" s="39" t="str">
        <f t="shared" ca="1" si="171"/>
        <v/>
      </c>
      <c r="G917" s="48" t="str" cm="1">
        <f t="array" aca="1" ref="G917" ca="1">IF(F917="","",
IF(INDIRECT(VLOOKUP(B917,B$14:C$44,2,FALSE)&amp;(9*A917+8))="","",
INDIRECT(VLOOKUP(B917,B$14:C$44,2,FALSE)&amp;(9*A917+8))))</f>
        <v/>
      </c>
      <c r="H917" s="48" t="str" cm="1">
        <f t="array" aca="1" ref="H917" ca="1">IF(F917="","",
IF(INDIRECT(VLOOKUP(B917,B$14:C$44,2,FALSE)&amp;(9*A917+9))="","",
INDIRECT(VLOOKUP(B917,B$14:C$44,2,FALSE)&amp;(9*A917+9))))</f>
        <v/>
      </c>
      <c r="I917" s="43" t="str" cm="1">
        <f t="array" aca="1" ref="I917" ca="1">IF(F917="","",
IF(INDIRECT(VLOOKUP(B917,B$14:C$44,2,FALSE)&amp;(9*A917+10))="","",
INDIRECT(VLOOKUP(B917,B$14:C$44,2,FALSE)&amp;(9*A917+10))))</f>
        <v/>
      </c>
      <c r="J917" s="43" t="str" cm="1">
        <f t="array" aca="1" ref="J917" ca="1">IF(F917="","",
IF(INDIRECT(VLOOKUP(B917,B$14:C$44,2,FALSE)&amp;(9*A917+11))="","",
INDIRECT(VLOOKUP(B917,B$14:C$44,2,FALSE)&amp;(9*A917+11))))</f>
        <v/>
      </c>
      <c r="K917" s="46" t="str" cm="1">
        <f t="array" aca="1" ref="K917" ca="1">IF(F917="","",
IF(AND(OR(F917="土",F917="日"),J917="●"),"指定",
IF(INDIRECT(VLOOKUP(B917,B$14:C$44,2,FALSE)&amp;(9*A917+12))="","",
INDIRECT(VLOOKUP(B917,B$14:C$44,2,FALSE)&amp;(9*A917+12)))))</f>
        <v/>
      </c>
      <c r="L917" s="42" t="str">
        <f t="shared" ca="1" si="174"/>
        <v/>
      </c>
      <c r="M917" s="60" t="str">
        <f t="shared" ca="1" si="175"/>
        <v/>
      </c>
      <c r="N917" s="1" t="str">
        <f t="shared" ca="1" si="172"/>
        <v/>
      </c>
      <c r="O917" s="1" t="str">
        <f t="shared" ca="1" si="173"/>
        <v/>
      </c>
    </row>
    <row r="918" spans="1:15" x14ac:dyDescent="0.4">
      <c r="A918" s="1">
        <f t="shared" si="169"/>
        <v>30</v>
      </c>
      <c r="B918" s="1">
        <f t="shared" si="170"/>
        <v>6</v>
      </c>
      <c r="E918" s="39" t="str" cm="1">
        <f t="array" aca="1" ref="E918" ca="1">IF(INDIRECT(VLOOKUP(B918,B$14:C$44,2,FALSE)&amp;(9*A918+6))="","",
INDIRECT(VLOOKUP(B918,B$14:C$44,2,FALSE)&amp;(9*A918+6)))</f>
        <v/>
      </c>
      <c r="F918" s="39" t="str">
        <f t="shared" ca="1" si="171"/>
        <v/>
      </c>
      <c r="G918" s="48" t="str" cm="1">
        <f t="array" aca="1" ref="G918" ca="1">IF(F918="","",
IF(INDIRECT(VLOOKUP(B918,B$14:C$44,2,FALSE)&amp;(9*A918+8))="","",
INDIRECT(VLOOKUP(B918,B$14:C$44,2,FALSE)&amp;(9*A918+8))))</f>
        <v/>
      </c>
      <c r="H918" s="48" t="str" cm="1">
        <f t="array" aca="1" ref="H918" ca="1">IF(F918="","",
IF(INDIRECT(VLOOKUP(B918,B$14:C$44,2,FALSE)&amp;(9*A918+9))="","",
INDIRECT(VLOOKUP(B918,B$14:C$44,2,FALSE)&amp;(9*A918+9))))</f>
        <v/>
      </c>
      <c r="I918" s="43" t="str" cm="1">
        <f t="array" aca="1" ref="I918" ca="1">IF(F918="","",
IF(INDIRECT(VLOOKUP(B918,B$14:C$44,2,FALSE)&amp;(9*A918+10))="","",
INDIRECT(VLOOKUP(B918,B$14:C$44,2,FALSE)&amp;(9*A918+10))))</f>
        <v/>
      </c>
      <c r="J918" s="43" t="str" cm="1">
        <f t="array" aca="1" ref="J918" ca="1">IF(F918="","",
IF(INDIRECT(VLOOKUP(B918,B$14:C$44,2,FALSE)&amp;(9*A918+11))="","",
INDIRECT(VLOOKUP(B918,B$14:C$44,2,FALSE)&amp;(9*A918+11))))</f>
        <v/>
      </c>
      <c r="K918" s="46" t="str" cm="1">
        <f t="array" aca="1" ref="K918" ca="1">IF(F918="","",
IF(AND(OR(F918="土",F918="日"),J918="●"),"指定",
IF(INDIRECT(VLOOKUP(B918,B$14:C$44,2,FALSE)&amp;(9*A918+12))="","",
INDIRECT(VLOOKUP(B918,B$14:C$44,2,FALSE)&amp;(9*A918+12)))))</f>
        <v/>
      </c>
      <c r="L918" s="42" t="str">
        <f t="shared" ca="1" si="174"/>
        <v/>
      </c>
      <c r="M918" s="60" t="str">
        <f t="shared" ca="1" si="175"/>
        <v/>
      </c>
      <c r="N918" s="1" t="str">
        <f t="shared" ca="1" si="172"/>
        <v/>
      </c>
      <c r="O918" s="1" t="str">
        <f t="shared" ca="1" si="173"/>
        <v/>
      </c>
    </row>
    <row r="919" spans="1:15" x14ac:dyDescent="0.4">
      <c r="A919" s="1">
        <f t="shared" si="169"/>
        <v>30</v>
      </c>
      <c r="B919" s="1">
        <f t="shared" si="170"/>
        <v>7</v>
      </c>
      <c r="E919" s="39" t="str" cm="1">
        <f t="array" aca="1" ref="E919" ca="1">IF(INDIRECT(VLOOKUP(B919,B$14:C$44,2,FALSE)&amp;(9*A919+6))="","",
INDIRECT(VLOOKUP(B919,B$14:C$44,2,FALSE)&amp;(9*A919+6)))</f>
        <v/>
      </c>
      <c r="F919" s="39" t="str">
        <f t="shared" ca="1" si="171"/>
        <v/>
      </c>
      <c r="G919" s="48" t="str" cm="1">
        <f t="array" aca="1" ref="G919" ca="1">IF(F919="","",
IF(INDIRECT(VLOOKUP(B919,B$14:C$44,2,FALSE)&amp;(9*A919+8))="","",
INDIRECT(VLOOKUP(B919,B$14:C$44,2,FALSE)&amp;(9*A919+8))))</f>
        <v/>
      </c>
      <c r="H919" s="48" t="str" cm="1">
        <f t="array" aca="1" ref="H919" ca="1">IF(F919="","",
IF(INDIRECT(VLOOKUP(B919,B$14:C$44,2,FALSE)&amp;(9*A919+9))="","",
INDIRECT(VLOOKUP(B919,B$14:C$44,2,FALSE)&amp;(9*A919+9))))</f>
        <v/>
      </c>
      <c r="I919" s="43" t="str" cm="1">
        <f t="array" aca="1" ref="I919" ca="1">IF(F919="","",
IF(INDIRECT(VLOOKUP(B919,B$14:C$44,2,FALSE)&amp;(9*A919+10))="","",
INDIRECT(VLOOKUP(B919,B$14:C$44,2,FALSE)&amp;(9*A919+10))))</f>
        <v/>
      </c>
      <c r="J919" s="43" t="str" cm="1">
        <f t="array" aca="1" ref="J919" ca="1">IF(F919="","",
IF(INDIRECT(VLOOKUP(B919,B$14:C$44,2,FALSE)&amp;(9*A919+11))="","",
INDIRECT(VLOOKUP(B919,B$14:C$44,2,FALSE)&amp;(9*A919+11))))</f>
        <v/>
      </c>
      <c r="K919" s="46" t="str" cm="1">
        <f t="array" aca="1" ref="K919" ca="1">IF(F919="","",
IF(AND(OR(F919="土",F919="日"),J919="●"),"指定",
IF(INDIRECT(VLOOKUP(B919,B$14:C$44,2,FALSE)&amp;(9*A919+12))="","",
INDIRECT(VLOOKUP(B919,B$14:C$44,2,FALSE)&amp;(9*A919+12)))))</f>
        <v/>
      </c>
      <c r="L919" s="42" t="str">
        <f t="shared" ca="1" si="174"/>
        <v/>
      </c>
      <c r="M919" s="60" t="str">
        <f t="shared" ca="1" si="175"/>
        <v/>
      </c>
      <c r="N919" s="1" t="str">
        <f t="shared" ca="1" si="172"/>
        <v/>
      </c>
      <c r="O919" s="1" t="str">
        <f t="shared" ca="1" si="173"/>
        <v/>
      </c>
    </row>
    <row r="920" spans="1:15" x14ac:dyDescent="0.4">
      <c r="A920" s="1">
        <f t="shared" si="169"/>
        <v>30</v>
      </c>
      <c r="B920" s="1">
        <f t="shared" si="170"/>
        <v>8</v>
      </c>
      <c r="E920" s="39" t="str" cm="1">
        <f t="array" aca="1" ref="E920" ca="1">IF(INDIRECT(VLOOKUP(B920,B$14:C$44,2,FALSE)&amp;(9*A920+6))="","",
INDIRECT(VLOOKUP(B920,B$14:C$44,2,FALSE)&amp;(9*A920+6)))</f>
        <v/>
      </c>
      <c r="F920" s="39" t="str">
        <f t="shared" ca="1" si="171"/>
        <v/>
      </c>
      <c r="G920" s="48" t="str" cm="1">
        <f t="array" aca="1" ref="G920" ca="1">IF(F920="","",
IF(INDIRECT(VLOOKUP(B920,B$14:C$44,2,FALSE)&amp;(9*A920+8))="","",
INDIRECT(VLOOKUP(B920,B$14:C$44,2,FALSE)&amp;(9*A920+8))))</f>
        <v/>
      </c>
      <c r="H920" s="48" t="str" cm="1">
        <f t="array" aca="1" ref="H920" ca="1">IF(F920="","",
IF(INDIRECT(VLOOKUP(B920,B$14:C$44,2,FALSE)&amp;(9*A920+9))="","",
INDIRECT(VLOOKUP(B920,B$14:C$44,2,FALSE)&amp;(9*A920+9))))</f>
        <v/>
      </c>
      <c r="I920" s="43" t="str" cm="1">
        <f t="array" aca="1" ref="I920" ca="1">IF(F920="","",
IF(INDIRECT(VLOOKUP(B920,B$14:C$44,2,FALSE)&amp;(9*A920+10))="","",
INDIRECT(VLOOKUP(B920,B$14:C$44,2,FALSE)&amp;(9*A920+10))))</f>
        <v/>
      </c>
      <c r="J920" s="43" t="str" cm="1">
        <f t="array" aca="1" ref="J920" ca="1">IF(F920="","",
IF(INDIRECT(VLOOKUP(B920,B$14:C$44,2,FALSE)&amp;(9*A920+11))="","",
INDIRECT(VLOOKUP(B920,B$14:C$44,2,FALSE)&amp;(9*A920+11))))</f>
        <v/>
      </c>
      <c r="K920" s="46" t="str" cm="1">
        <f t="array" aca="1" ref="K920" ca="1">IF(F920="","",
IF(AND(OR(F920="土",F920="日"),J920="●"),"指定",
IF(INDIRECT(VLOOKUP(B920,B$14:C$44,2,FALSE)&amp;(9*A920+12))="","",
INDIRECT(VLOOKUP(B920,B$14:C$44,2,FALSE)&amp;(9*A920+12)))))</f>
        <v/>
      </c>
      <c r="L920" s="42" t="str">
        <f t="shared" ca="1" si="174"/>
        <v/>
      </c>
      <c r="M920" s="60" t="str">
        <f t="shared" ca="1" si="175"/>
        <v/>
      </c>
      <c r="N920" s="1" t="str">
        <f t="shared" ca="1" si="172"/>
        <v/>
      </c>
      <c r="O920" s="1" t="str">
        <f t="shared" ca="1" si="173"/>
        <v/>
      </c>
    </row>
    <row r="921" spans="1:15" x14ac:dyDescent="0.4">
      <c r="A921" s="1">
        <f t="shared" ref="A921:A984" si="176">IF(B921=1,A920+1,A920)</f>
        <v>30</v>
      </c>
      <c r="B921" s="1">
        <f t="shared" ref="B921:B984" si="177">IF(B920=31,1,B920+1)</f>
        <v>9</v>
      </c>
      <c r="E921" s="39" t="str" cm="1">
        <f t="array" aca="1" ref="E921" ca="1">IF(INDIRECT(VLOOKUP(B921,B$14:C$44,2,FALSE)&amp;(9*A921+6))="","",
INDIRECT(VLOOKUP(B921,B$14:C$44,2,FALSE)&amp;(9*A921+6)))</f>
        <v/>
      </c>
      <c r="F921" s="39" t="str">
        <f t="shared" ca="1" si="171"/>
        <v/>
      </c>
      <c r="G921" s="48" t="str" cm="1">
        <f t="array" aca="1" ref="G921" ca="1">IF(F921="","",
IF(INDIRECT(VLOOKUP(B921,B$14:C$44,2,FALSE)&amp;(9*A921+8))="","",
INDIRECT(VLOOKUP(B921,B$14:C$44,2,FALSE)&amp;(9*A921+8))))</f>
        <v/>
      </c>
      <c r="H921" s="48" t="str" cm="1">
        <f t="array" aca="1" ref="H921" ca="1">IF(F921="","",
IF(INDIRECT(VLOOKUP(B921,B$14:C$44,2,FALSE)&amp;(9*A921+9))="","",
INDIRECT(VLOOKUP(B921,B$14:C$44,2,FALSE)&amp;(9*A921+9))))</f>
        <v/>
      </c>
      <c r="I921" s="43" t="str" cm="1">
        <f t="array" aca="1" ref="I921" ca="1">IF(F921="","",
IF(INDIRECT(VLOOKUP(B921,B$14:C$44,2,FALSE)&amp;(9*A921+10))="","",
INDIRECT(VLOOKUP(B921,B$14:C$44,2,FALSE)&amp;(9*A921+10))))</f>
        <v/>
      </c>
      <c r="J921" s="43" t="str" cm="1">
        <f t="array" aca="1" ref="J921" ca="1">IF(F921="","",
IF(INDIRECT(VLOOKUP(B921,B$14:C$44,2,FALSE)&amp;(9*A921+11))="","",
INDIRECT(VLOOKUP(B921,B$14:C$44,2,FALSE)&amp;(9*A921+11))))</f>
        <v/>
      </c>
      <c r="K921" s="46" t="str" cm="1">
        <f t="array" aca="1" ref="K921" ca="1">IF(F921="","",
IF(AND(OR(F921="土",F921="日"),J921="●"),"指定",
IF(INDIRECT(VLOOKUP(B921,B$14:C$44,2,FALSE)&amp;(9*A921+12))="","",
INDIRECT(VLOOKUP(B921,B$14:C$44,2,FALSE)&amp;(9*A921+12)))))</f>
        <v/>
      </c>
      <c r="L921" s="42" t="str">
        <f t="shared" ca="1" si="174"/>
        <v/>
      </c>
      <c r="M921" s="60" t="str">
        <f t="shared" ca="1" si="175"/>
        <v/>
      </c>
      <c r="N921" s="1" t="str">
        <f t="shared" ca="1" si="172"/>
        <v/>
      </c>
      <c r="O921" s="1" t="str">
        <f t="shared" ca="1" si="173"/>
        <v/>
      </c>
    </row>
    <row r="922" spans="1:15" x14ac:dyDescent="0.4">
      <c r="A922" s="1">
        <f t="shared" si="176"/>
        <v>30</v>
      </c>
      <c r="B922" s="1">
        <f t="shared" si="177"/>
        <v>10</v>
      </c>
      <c r="E922" s="39" t="str" cm="1">
        <f t="array" aca="1" ref="E922" ca="1">IF(INDIRECT(VLOOKUP(B922,B$14:C$44,2,FALSE)&amp;(9*A922+6))="","",
INDIRECT(VLOOKUP(B922,B$14:C$44,2,FALSE)&amp;(9*A922+6)))</f>
        <v/>
      </c>
      <c r="F922" s="39" t="str">
        <f t="shared" ca="1" si="171"/>
        <v/>
      </c>
      <c r="G922" s="48" t="str" cm="1">
        <f t="array" aca="1" ref="G922" ca="1">IF(F922="","",
IF(INDIRECT(VLOOKUP(B922,B$14:C$44,2,FALSE)&amp;(9*A922+8))="","",
INDIRECT(VLOOKUP(B922,B$14:C$44,2,FALSE)&amp;(9*A922+8))))</f>
        <v/>
      </c>
      <c r="H922" s="48" t="str" cm="1">
        <f t="array" aca="1" ref="H922" ca="1">IF(F922="","",
IF(INDIRECT(VLOOKUP(B922,B$14:C$44,2,FALSE)&amp;(9*A922+9))="","",
INDIRECT(VLOOKUP(B922,B$14:C$44,2,FALSE)&amp;(9*A922+9))))</f>
        <v/>
      </c>
      <c r="I922" s="43" t="str" cm="1">
        <f t="array" aca="1" ref="I922" ca="1">IF(F922="","",
IF(INDIRECT(VLOOKUP(B922,B$14:C$44,2,FALSE)&amp;(9*A922+10))="","",
INDIRECT(VLOOKUP(B922,B$14:C$44,2,FALSE)&amp;(9*A922+10))))</f>
        <v/>
      </c>
      <c r="J922" s="43" t="str" cm="1">
        <f t="array" aca="1" ref="J922" ca="1">IF(F922="","",
IF(INDIRECT(VLOOKUP(B922,B$14:C$44,2,FALSE)&amp;(9*A922+11))="","",
INDIRECT(VLOOKUP(B922,B$14:C$44,2,FALSE)&amp;(9*A922+11))))</f>
        <v/>
      </c>
      <c r="K922" s="46" t="str" cm="1">
        <f t="array" aca="1" ref="K922" ca="1">IF(F922="","",
IF(AND(OR(F922="土",F922="日"),J922="●"),"指定",
IF(INDIRECT(VLOOKUP(B922,B$14:C$44,2,FALSE)&amp;(9*A922+12))="","",
INDIRECT(VLOOKUP(B922,B$14:C$44,2,FALSE)&amp;(9*A922+12)))))</f>
        <v/>
      </c>
      <c r="L922" s="42" t="str">
        <f t="shared" ca="1" si="174"/>
        <v/>
      </c>
      <c r="M922" s="60" t="str">
        <f t="shared" ca="1" si="175"/>
        <v/>
      </c>
      <c r="N922" s="1" t="str">
        <f t="shared" ca="1" si="172"/>
        <v/>
      </c>
      <c r="O922" s="1" t="str">
        <f t="shared" ca="1" si="173"/>
        <v/>
      </c>
    </row>
    <row r="923" spans="1:15" x14ac:dyDescent="0.4">
      <c r="A923" s="1">
        <f t="shared" si="176"/>
        <v>30</v>
      </c>
      <c r="B923" s="1">
        <f t="shared" si="177"/>
        <v>11</v>
      </c>
      <c r="E923" s="39" t="str" cm="1">
        <f t="array" aca="1" ref="E923" ca="1">IF(INDIRECT(VLOOKUP(B923,B$14:C$44,2,FALSE)&amp;(9*A923+6))="","",
INDIRECT(VLOOKUP(B923,B$14:C$44,2,FALSE)&amp;(9*A923+6)))</f>
        <v/>
      </c>
      <c r="F923" s="39" t="str">
        <f t="shared" ca="1" si="171"/>
        <v/>
      </c>
      <c r="G923" s="48" t="str" cm="1">
        <f t="array" aca="1" ref="G923" ca="1">IF(F923="","",
IF(INDIRECT(VLOOKUP(B923,B$14:C$44,2,FALSE)&amp;(9*A923+8))="","",
INDIRECT(VLOOKUP(B923,B$14:C$44,2,FALSE)&amp;(9*A923+8))))</f>
        <v/>
      </c>
      <c r="H923" s="48" t="str" cm="1">
        <f t="array" aca="1" ref="H923" ca="1">IF(F923="","",
IF(INDIRECT(VLOOKUP(B923,B$14:C$44,2,FALSE)&amp;(9*A923+9))="","",
INDIRECT(VLOOKUP(B923,B$14:C$44,2,FALSE)&amp;(9*A923+9))))</f>
        <v/>
      </c>
      <c r="I923" s="43" t="str" cm="1">
        <f t="array" aca="1" ref="I923" ca="1">IF(F923="","",
IF(INDIRECT(VLOOKUP(B923,B$14:C$44,2,FALSE)&amp;(9*A923+10))="","",
INDIRECT(VLOOKUP(B923,B$14:C$44,2,FALSE)&amp;(9*A923+10))))</f>
        <v/>
      </c>
      <c r="J923" s="43" t="str" cm="1">
        <f t="array" aca="1" ref="J923" ca="1">IF(F923="","",
IF(INDIRECT(VLOOKUP(B923,B$14:C$44,2,FALSE)&amp;(9*A923+11))="","",
INDIRECT(VLOOKUP(B923,B$14:C$44,2,FALSE)&amp;(9*A923+11))))</f>
        <v/>
      </c>
      <c r="K923" s="46" t="str" cm="1">
        <f t="array" aca="1" ref="K923" ca="1">IF(F923="","",
IF(AND(OR(F923="土",F923="日"),J923="●"),"指定",
IF(INDIRECT(VLOOKUP(B923,B$14:C$44,2,FALSE)&amp;(9*A923+12))="","",
INDIRECT(VLOOKUP(B923,B$14:C$44,2,FALSE)&amp;(9*A923+12)))))</f>
        <v/>
      </c>
      <c r="L923" s="42" t="str">
        <f t="shared" ca="1" si="174"/>
        <v/>
      </c>
      <c r="M923" s="60" t="str">
        <f t="shared" ca="1" si="175"/>
        <v/>
      </c>
      <c r="N923" s="1" t="str">
        <f t="shared" ca="1" si="172"/>
        <v/>
      </c>
      <c r="O923" s="1" t="str">
        <f t="shared" ca="1" si="173"/>
        <v/>
      </c>
    </row>
    <row r="924" spans="1:15" x14ac:dyDescent="0.4">
      <c r="A924" s="1">
        <f t="shared" si="176"/>
        <v>30</v>
      </c>
      <c r="B924" s="1">
        <f t="shared" si="177"/>
        <v>12</v>
      </c>
      <c r="E924" s="39" t="str" cm="1">
        <f t="array" aca="1" ref="E924" ca="1">IF(INDIRECT(VLOOKUP(B924,B$14:C$44,2,FALSE)&amp;(9*A924+6))="","",
INDIRECT(VLOOKUP(B924,B$14:C$44,2,FALSE)&amp;(9*A924+6)))</f>
        <v/>
      </c>
      <c r="F924" s="39" t="str">
        <f t="shared" ca="1" si="171"/>
        <v/>
      </c>
      <c r="G924" s="48" t="str" cm="1">
        <f t="array" aca="1" ref="G924" ca="1">IF(F924="","",
IF(INDIRECT(VLOOKUP(B924,B$14:C$44,2,FALSE)&amp;(9*A924+8))="","",
INDIRECT(VLOOKUP(B924,B$14:C$44,2,FALSE)&amp;(9*A924+8))))</f>
        <v/>
      </c>
      <c r="H924" s="48" t="str" cm="1">
        <f t="array" aca="1" ref="H924" ca="1">IF(F924="","",
IF(INDIRECT(VLOOKUP(B924,B$14:C$44,2,FALSE)&amp;(9*A924+9))="","",
INDIRECT(VLOOKUP(B924,B$14:C$44,2,FALSE)&amp;(9*A924+9))))</f>
        <v/>
      </c>
      <c r="I924" s="43" t="str" cm="1">
        <f t="array" aca="1" ref="I924" ca="1">IF(F924="","",
IF(INDIRECT(VLOOKUP(B924,B$14:C$44,2,FALSE)&amp;(9*A924+10))="","",
INDIRECT(VLOOKUP(B924,B$14:C$44,2,FALSE)&amp;(9*A924+10))))</f>
        <v/>
      </c>
      <c r="J924" s="43" t="str" cm="1">
        <f t="array" aca="1" ref="J924" ca="1">IF(F924="","",
IF(INDIRECT(VLOOKUP(B924,B$14:C$44,2,FALSE)&amp;(9*A924+11))="","",
INDIRECT(VLOOKUP(B924,B$14:C$44,2,FALSE)&amp;(9*A924+11))))</f>
        <v/>
      </c>
      <c r="K924" s="46" t="str" cm="1">
        <f t="array" aca="1" ref="K924" ca="1">IF(F924="","",
IF(AND(OR(F924="土",F924="日"),J924="●"),"指定",
IF(INDIRECT(VLOOKUP(B924,B$14:C$44,2,FALSE)&amp;(9*A924+12))="","",
INDIRECT(VLOOKUP(B924,B$14:C$44,2,FALSE)&amp;(9*A924+12)))))</f>
        <v/>
      </c>
      <c r="L924" s="42" t="str">
        <f t="shared" ca="1" si="174"/>
        <v/>
      </c>
      <c r="M924" s="60" t="str">
        <f t="shared" ca="1" si="175"/>
        <v/>
      </c>
      <c r="N924" s="1" t="str">
        <f t="shared" ca="1" si="172"/>
        <v/>
      </c>
      <c r="O924" s="1" t="str">
        <f t="shared" ca="1" si="173"/>
        <v/>
      </c>
    </row>
    <row r="925" spans="1:15" x14ac:dyDescent="0.4">
      <c r="A925" s="1">
        <f t="shared" si="176"/>
        <v>30</v>
      </c>
      <c r="B925" s="1">
        <f t="shared" si="177"/>
        <v>13</v>
      </c>
      <c r="E925" s="39" t="str" cm="1">
        <f t="array" aca="1" ref="E925" ca="1">IF(INDIRECT(VLOOKUP(B925,B$14:C$44,2,FALSE)&amp;(9*A925+6))="","",
INDIRECT(VLOOKUP(B925,B$14:C$44,2,FALSE)&amp;(9*A925+6)))</f>
        <v/>
      </c>
      <c r="F925" s="39" t="str">
        <f t="shared" ca="1" si="171"/>
        <v/>
      </c>
      <c r="G925" s="48" t="str" cm="1">
        <f t="array" aca="1" ref="G925" ca="1">IF(F925="","",
IF(INDIRECT(VLOOKUP(B925,B$14:C$44,2,FALSE)&amp;(9*A925+8))="","",
INDIRECT(VLOOKUP(B925,B$14:C$44,2,FALSE)&amp;(9*A925+8))))</f>
        <v/>
      </c>
      <c r="H925" s="48" t="str" cm="1">
        <f t="array" aca="1" ref="H925" ca="1">IF(F925="","",
IF(INDIRECT(VLOOKUP(B925,B$14:C$44,2,FALSE)&amp;(9*A925+9))="","",
INDIRECT(VLOOKUP(B925,B$14:C$44,2,FALSE)&amp;(9*A925+9))))</f>
        <v/>
      </c>
      <c r="I925" s="43" t="str" cm="1">
        <f t="array" aca="1" ref="I925" ca="1">IF(F925="","",
IF(INDIRECT(VLOOKUP(B925,B$14:C$44,2,FALSE)&amp;(9*A925+10))="","",
INDIRECT(VLOOKUP(B925,B$14:C$44,2,FALSE)&amp;(9*A925+10))))</f>
        <v/>
      </c>
      <c r="J925" s="43" t="str" cm="1">
        <f t="array" aca="1" ref="J925" ca="1">IF(F925="","",
IF(INDIRECT(VLOOKUP(B925,B$14:C$44,2,FALSE)&amp;(9*A925+11))="","",
INDIRECT(VLOOKUP(B925,B$14:C$44,2,FALSE)&amp;(9*A925+11))))</f>
        <v/>
      </c>
      <c r="K925" s="46" t="str" cm="1">
        <f t="array" aca="1" ref="K925" ca="1">IF(F925="","",
IF(AND(OR(F925="土",F925="日"),J925="●"),"指定",
IF(INDIRECT(VLOOKUP(B925,B$14:C$44,2,FALSE)&amp;(9*A925+12))="","",
INDIRECT(VLOOKUP(B925,B$14:C$44,2,FALSE)&amp;(9*A925+12)))))</f>
        <v/>
      </c>
      <c r="L925" s="42" t="str">
        <f t="shared" ca="1" si="174"/>
        <v/>
      </c>
      <c r="M925" s="60" t="str">
        <f t="shared" ca="1" si="175"/>
        <v/>
      </c>
      <c r="N925" s="1" t="str">
        <f t="shared" ca="1" si="172"/>
        <v/>
      </c>
      <c r="O925" s="1" t="str">
        <f t="shared" ca="1" si="173"/>
        <v/>
      </c>
    </row>
    <row r="926" spans="1:15" x14ac:dyDescent="0.4">
      <c r="A926" s="1">
        <f t="shared" si="176"/>
        <v>30</v>
      </c>
      <c r="B926" s="1">
        <f t="shared" si="177"/>
        <v>14</v>
      </c>
      <c r="E926" s="39" t="str" cm="1">
        <f t="array" aca="1" ref="E926" ca="1">IF(INDIRECT(VLOOKUP(B926,B$14:C$44,2,FALSE)&amp;(9*A926+6))="","",
INDIRECT(VLOOKUP(B926,B$14:C$44,2,FALSE)&amp;(9*A926+6)))</f>
        <v/>
      </c>
      <c r="F926" s="39" t="str">
        <f t="shared" ca="1" si="171"/>
        <v/>
      </c>
      <c r="G926" s="48" t="str" cm="1">
        <f t="array" aca="1" ref="G926" ca="1">IF(F926="","",
IF(INDIRECT(VLOOKUP(B926,B$14:C$44,2,FALSE)&amp;(9*A926+8))="","",
INDIRECT(VLOOKUP(B926,B$14:C$44,2,FALSE)&amp;(9*A926+8))))</f>
        <v/>
      </c>
      <c r="H926" s="48" t="str" cm="1">
        <f t="array" aca="1" ref="H926" ca="1">IF(F926="","",
IF(INDIRECT(VLOOKUP(B926,B$14:C$44,2,FALSE)&amp;(9*A926+9))="","",
INDIRECT(VLOOKUP(B926,B$14:C$44,2,FALSE)&amp;(9*A926+9))))</f>
        <v/>
      </c>
      <c r="I926" s="43" t="str" cm="1">
        <f t="array" aca="1" ref="I926" ca="1">IF(F926="","",
IF(INDIRECT(VLOOKUP(B926,B$14:C$44,2,FALSE)&amp;(9*A926+10))="","",
INDIRECT(VLOOKUP(B926,B$14:C$44,2,FALSE)&amp;(9*A926+10))))</f>
        <v/>
      </c>
      <c r="J926" s="43" t="str" cm="1">
        <f t="array" aca="1" ref="J926" ca="1">IF(F926="","",
IF(INDIRECT(VLOOKUP(B926,B$14:C$44,2,FALSE)&amp;(9*A926+11))="","",
INDIRECT(VLOOKUP(B926,B$14:C$44,2,FALSE)&amp;(9*A926+11))))</f>
        <v/>
      </c>
      <c r="K926" s="46" t="str" cm="1">
        <f t="array" aca="1" ref="K926" ca="1">IF(F926="","",
IF(AND(OR(F926="土",F926="日"),J926="●"),"指定",
IF(INDIRECT(VLOOKUP(B926,B$14:C$44,2,FALSE)&amp;(9*A926+12))="","",
INDIRECT(VLOOKUP(B926,B$14:C$44,2,FALSE)&amp;(9*A926+12)))))</f>
        <v/>
      </c>
      <c r="L926" s="42" t="str">
        <f t="shared" ca="1" si="174"/>
        <v/>
      </c>
      <c r="M926" s="60" t="str">
        <f t="shared" ca="1" si="175"/>
        <v/>
      </c>
      <c r="N926" s="1" t="str">
        <f t="shared" ca="1" si="172"/>
        <v/>
      </c>
      <c r="O926" s="1" t="str">
        <f t="shared" ca="1" si="173"/>
        <v/>
      </c>
    </row>
    <row r="927" spans="1:15" x14ac:dyDescent="0.4">
      <c r="A927" s="1">
        <f t="shared" si="176"/>
        <v>30</v>
      </c>
      <c r="B927" s="1">
        <f t="shared" si="177"/>
        <v>15</v>
      </c>
      <c r="E927" s="39" t="str" cm="1">
        <f t="array" aca="1" ref="E927" ca="1">IF(INDIRECT(VLOOKUP(B927,B$14:C$44,2,FALSE)&amp;(9*A927+6))="","",
INDIRECT(VLOOKUP(B927,B$14:C$44,2,FALSE)&amp;(9*A927+6)))</f>
        <v/>
      </c>
      <c r="F927" s="39" t="str">
        <f t="shared" ca="1" si="171"/>
        <v/>
      </c>
      <c r="G927" s="48" t="str" cm="1">
        <f t="array" aca="1" ref="G927" ca="1">IF(F927="","",
IF(INDIRECT(VLOOKUP(B927,B$14:C$44,2,FALSE)&amp;(9*A927+8))="","",
INDIRECT(VLOOKUP(B927,B$14:C$44,2,FALSE)&amp;(9*A927+8))))</f>
        <v/>
      </c>
      <c r="H927" s="48" t="str" cm="1">
        <f t="array" aca="1" ref="H927" ca="1">IF(F927="","",
IF(INDIRECT(VLOOKUP(B927,B$14:C$44,2,FALSE)&amp;(9*A927+9))="","",
INDIRECT(VLOOKUP(B927,B$14:C$44,2,FALSE)&amp;(9*A927+9))))</f>
        <v/>
      </c>
      <c r="I927" s="43" t="str" cm="1">
        <f t="array" aca="1" ref="I927" ca="1">IF(F927="","",
IF(INDIRECT(VLOOKUP(B927,B$14:C$44,2,FALSE)&amp;(9*A927+10))="","",
INDIRECT(VLOOKUP(B927,B$14:C$44,2,FALSE)&amp;(9*A927+10))))</f>
        <v/>
      </c>
      <c r="J927" s="43" t="str" cm="1">
        <f t="array" aca="1" ref="J927" ca="1">IF(F927="","",
IF(INDIRECT(VLOOKUP(B927,B$14:C$44,2,FALSE)&amp;(9*A927+11))="","",
INDIRECT(VLOOKUP(B927,B$14:C$44,2,FALSE)&amp;(9*A927+11))))</f>
        <v/>
      </c>
      <c r="K927" s="46" t="str" cm="1">
        <f t="array" aca="1" ref="K927" ca="1">IF(F927="","",
IF(AND(OR(F927="土",F927="日"),J927="●"),"指定",
IF(INDIRECT(VLOOKUP(B927,B$14:C$44,2,FALSE)&amp;(9*A927+12))="","",
INDIRECT(VLOOKUP(B927,B$14:C$44,2,FALSE)&amp;(9*A927+12)))))</f>
        <v/>
      </c>
      <c r="L927" s="42" t="str">
        <f t="shared" ca="1" si="174"/>
        <v/>
      </c>
      <c r="M927" s="60" t="str">
        <f t="shared" ca="1" si="175"/>
        <v/>
      </c>
      <c r="N927" s="1" t="str">
        <f t="shared" ca="1" si="172"/>
        <v/>
      </c>
      <c r="O927" s="1" t="str">
        <f t="shared" ca="1" si="173"/>
        <v/>
      </c>
    </row>
    <row r="928" spans="1:15" x14ac:dyDescent="0.4">
      <c r="A928" s="1">
        <f t="shared" si="176"/>
        <v>30</v>
      </c>
      <c r="B928" s="1">
        <f t="shared" si="177"/>
        <v>16</v>
      </c>
      <c r="E928" s="39" t="str" cm="1">
        <f t="array" aca="1" ref="E928" ca="1">IF(INDIRECT(VLOOKUP(B928,B$14:C$44,2,FALSE)&amp;(9*A928+6))="","",
INDIRECT(VLOOKUP(B928,B$14:C$44,2,FALSE)&amp;(9*A928+6)))</f>
        <v/>
      </c>
      <c r="F928" s="39" t="str">
        <f t="shared" ca="1" si="171"/>
        <v/>
      </c>
      <c r="G928" s="48" t="str" cm="1">
        <f t="array" aca="1" ref="G928" ca="1">IF(F928="","",
IF(INDIRECT(VLOOKUP(B928,B$14:C$44,2,FALSE)&amp;(9*A928+8))="","",
INDIRECT(VLOOKUP(B928,B$14:C$44,2,FALSE)&amp;(9*A928+8))))</f>
        <v/>
      </c>
      <c r="H928" s="48" t="str" cm="1">
        <f t="array" aca="1" ref="H928" ca="1">IF(F928="","",
IF(INDIRECT(VLOOKUP(B928,B$14:C$44,2,FALSE)&amp;(9*A928+9))="","",
INDIRECT(VLOOKUP(B928,B$14:C$44,2,FALSE)&amp;(9*A928+9))))</f>
        <v/>
      </c>
      <c r="I928" s="43" t="str" cm="1">
        <f t="array" aca="1" ref="I928" ca="1">IF(F928="","",
IF(INDIRECT(VLOOKUP(B928,B$14:C$44,2,FALSE)&amp;(9*A928+10))="","",
INDIRECT(VLOOKUP(B928,B$14:C$44,2,FALSE)&amp;(9*A928+10))))</f>
        <v/>
      </c>
      <c r="J928" s="43" t="str" cm="1">
        <f t="array" aca="1" ref="J928" ca="1">IF(F928="","",
IF(INDIRECT(VLOOKUP(B928,B$14:C$44,2,FALSE)&amp;(9*A928+11))="","",
INDIRECT(VLOOKUP(B928,B$14:C$44,2,FALSE)&amp;(9*A928+11))))</f>
        <v/>
      </c>
      <c r="K928" s="46" t="str" cm="1">
        <f t="array" aca="1" ref="K928" ca="1">IF(F928="","",
IF(AND(OR(F928="土",F928="日"),J928="●"),"指定",
IF(INDIRECT(VLOOKUP(B928,B$14:C$44,2,FALSE)&amp;(9*A928+12))="","",
INDIRECT(VLOOKUP(B928,B$14:C$44,2,FALSE)&amp;(9*A928+12)))))</f>
        <v/>
      </c>
      <c r="L928" s="42" t="str">
        <f t="shared" ca="1" si="174"/>
        <v/>
      </c>
      <c r="M928" s="60" t="str">
        <f t="shared" ca="1" si="175"/>
        <v/>
      </c>
      <c r="N928" s="1" t="str">
        <f t="shared" ca="1" si="172"/>
        <v/>
      </c>
      <c r="O928" s="1" t="str">
        <f t="shared" ca="1" si="173"/>
        <v/>
      </c>
    </row>
    <row r="929" spans="1:15" x14ac:dyDescent="0.4">
      <c r="A929" s="1">
        <f t="shared" si="176"/>
        <v>30</v>
      </c>
      <c r="B929" s="1">
        <f t="shared" si="177"/>
        <v>17</v>
      </c>
      <c r="E929" s="39" t="str" cm="1">
        <f t="array" aca="1" ref="E929" ca="1">IF(INDIRECT(VLOOKUP(B929,B$14:C$44,2,FALSE)&amp;(9*A929+6))="","",
INDIRECT(VLOOKUP(B929,B$14:C$44,2,FALSE)&amp;(9*A929+6)))</f>
        <v/>
      </c>
      <c r="F929" s="39" t="str">
        <f t="shared" ca="1" si="171"/>
        <v/>
      </c>
      <c r="G929" s="48" t="str" cm="1">
        <f t="array" aca="1" ref="G929" ca="1">IF(F929="","",
IF(INDIRECT(VLOOKUP(B929,B$14:C$44,2,FALSE)&amp;(9*A929+8))="","",
INDIRECT(VLOOKUP(B929,B$14:C$44,2,FALSE)&amp;(9*A929+8))))</f>
        <v/>
      </c>
      <c r="H929" s="48" t="str" cm="1">
        <f t="array" aca="1" ref="H929" ca="1">IF(F929="","",
IF(INDIRECT(VLOOKUP(B929,B$14:C$44,2,FALSE)&amp;(9*A929+9))="","",
INDIRECT(VLOOKUP(B929,B$14:C$44,2,FALSE)&amp;(9*A929+9))))</f>
        <v/>
      </c>
      <c r="I929" s="43" t="str" cm="1">
        <f t="array" aca="1" ref="I929" ca="1">IF(F929="","",
IF(INDIRECT(VLOOKUP(B929,B$14:C$44,2,FALSE)&amp;(9*A929+10))="","",
INDIRECT(VLOOKUP(B929,B$14:C$44,2,FALSE)&amp;(9*A929+10))))</f>
        <v/>
      </c>
      <c r="J929" s="43" t="str" cm="1">
        <f t="array" aca="1" ref="J929" ca="1">IF(F929="","",
IF(INDIRECT(VLOOKUP(B929,B$14:C$44,2,FALSE)&amp;(9*A929+11))="","",
INDIRECT(VLOOKUP(B929,B$14:C$44,2,FALSE)&amp;(9*A929+11))))</f>
        <v/>
      </c>
      <c r="K929" s="46" t="str" cm="1">
        <f t="array" aca="1" ref="K929" ca="1">IF(F929="","",
IF(AND(OR(F929="土",F929="日"),J929="●"),"指定",
IF(INDIRECT(VLOOKUP(B929,B$14:C$44,2,FALSE)&amp;(9*A929+12))="","",
INDIRECT(VLOOKUP(B929,B$14:C$44,2,FALSE)&amp;(9*A929+12)))))</f>
        <v/>
      </c>
      <c r="L929" s="42" t="str">
        <f t="shared" ca="1" si="174"/>
        <v/>
      </c>
      <c r="M929" s="60" t="str">
        <f t="shared" ca="1" si="175"/>
        <v/>
      </c>
      <c r="N929" s="1" t="str">
        <f t="shared" ca="1" si="172"/>
        <v/>
      </c>
      <c r="O929" s="1" t="str">
        <f t="shared" ca="1" si="173"/>
        <v/>
      </c>
    </row>
    <row r="930" spans="1:15" x14ac:dyDescent="0.4">
      <c r="A930" s="1">
        <f t="shared" si="176"/>
        <v>30</v>
      </c>
      <c r="B930" s="1">
        <f t="shared" si="177"/>
        <v>18</v>
      </c>
      <c r="E930" s="39" t="str" cm="1">
        <f t="array" aca="1" ref="E930" ca="1">IF(INDIRECT(VLOOKUP(B930,B$14:C$44,2,FALSE)&amp;(9*A930+6))="","",
INDIRECT(VLOOKUP(B930,B$14:C$44,2,FALSE)&amp;(9*A930+6)))</f>
        <v/>
      </c>
      <c r="F930" s="39" t="str">
        <f t="shared" ca="1" si="171"/>
        <v/>
      </c>
      <c r="G930" s="48" t="str" cm="1">
        <f t="array" aca="1" ref="G930" ca="1">IF(F930="","",
IF(INDIRECT(VLOOKUP(B930,B$14:C$44,2,FALSE)&amp;(9*A930+8))="","",
INDIRECT(VLOOKUP(B930,B$14:C$44,2,FALSE)&amp;(9*A930+8))))</f>
        <v/>
      </c>
      <c r="H930" s="48" t="str" cm="1">
        <f t="array" aca="1" ref="H930" ca="1">IF(F930="","",
IF(INDIRECT(VLOOKUP(B930,B$14:C$44,2,FALSE)&amp;(9*A930+9))="","",
INDIRECT(VLOOKUP(B930,B$14:C$44,2,FALSE)&amp;(9*A930+9))))</f>
        <v/>
      </c>
      <c r="I930" s="43" t="str" cm="1">
        <f t="array" aca="1" ref="I930" ca="1">IF(F930="","",
IF(INDIRECT(VLOOKUP(B930,B$14:C$44,2,FALSE)&amp;(9*A930+10))="","",
INDIRECT(VLOOKUP(B930,B$14:C$44,2,FALSE)&amp;(9*A930+10))))</f>
        <v/>
      </c>
      <c r="J930" s="43" t="str" cm="1">
        <f t="array" aca="1" ref="J930" ca="1">IF(F930="","",
IF(INDIRECT(VLOOKUP(B930,B$14:C$44,2,FALSE)&amp;(9*A930+11))="","",
INDIRECT(VLOOKUP(B930,B$14:C$44,2,FALSE)&amp;(9*A930+11))))</f>
        <v/>
      </c>
      <c r="K930" s="46" t="str" cm="1">
        <f t="array" aca="1" ref="K930" ca="1">IF(F930="","",
IF(AND(OR(F930="土",F930="日"),J930="●"),"指定",
IF(INDIRECT(VLOOKUP(B930,B$14:C$44,2,FALSE)&amp;(9*A930+12))="","",
INDIRECT(VLOOKUP(B930,B$14:C$44,2,FALSE)&amp;(9*A930+12)))))</f>
        <v/>
      </c>
      <c r="L930" s="42" t="str">
        <f t="shared" ca="1" si="174"/>
        <v/>
      </c>
      <c r="M930" s="60" t="str">
        <f t="shared" ca="1" si="175"/>
        <v/>
      </c>
      <c r="N930" s="1" t="str">
        <f t="shared" ca="1" si="172"/>
        <v/>
      </c>
      <c r="O930" s="1" t="str">
        <f t="shared" ca="1" si="173"/>
        <v/>
      </c>
    </row>
    <row r="931" spans="1:15" x14ac:dyDescent="0.4">
      <c r="A931" s="1">
        <f t="shared" si="176"/>
        <v>30</v>
      </c>
      <c r="B931" s="1">
        <f t="shared" si="177"/>
        <v>19</v>
      </c>
      <c r="E931" s="39" t="str" cm="1">
        <f t="array" aca="1" ref="E931" ca="1">IF(INDIRECT(VLOOKUP(B931,B$14:C$44,2,FALSE)&amp;(9*A931+6))="","",
INDIRECT(VLOOKUP(B931,B$14:C$44,2,FALSE)&amp;(9*A931+6)))</f>
        <v/>
      </c>
      <c r="F931" s="39" t="str">
        <f t="shared" ca="1" si="171"/>
        <v/>
      </c>
      <c r="G931" s="48" t="str" cm="1">
        <f t="array" aca="1" ref="G931" ca="1">IF(F931="","",
IF(INDIRECT(VLOOKUP(B931,B$14:C$44,2,FALSE)&amp;(9*A931+8))="","",
INDIRECT(VLOOKUP(B931,B$14:C$44,2,FALSE)&amp;(9*A931+8))))</f>
        <v/>
      </c>
      <c r="H931" s="48" t="str" cm="1">
        <f t="array" aca="1" ref="H931" ca="1">IF(F931="","",
IF(INDIRECT(VLOOKUP(B931,B$14:C$44,2,FALSE)&amp;(9*A931+9))="","",
INDIRECT(VLOOKUP(B931,B$14:C$44,2,FALSE)&amp;(9*A931+9))))</f>
        <v/>
      </c>
      <c r="I931" s="43" t="str" cm="1">
        <f t="array" aca="1" ref="I931" ca="1">IF(F931="","",
IF(INDIRECT(VLOOKUP(B931,B$14:C$44,2,FALSE)&amp;(9*A931+10))="","",
INDIRECT(VLOOKUP(B931,B$14:C$44,2,FALSE)&amp;(9*A931+10))))</f>
        <v/>
      </c>
      <c r="J931" s="43" t="str" cm="1">
        <f t="array" aca="1" ref="J931" ca="1">IF(F931="","",
IF(INDIRECT(VLOOKUP(B931,B$14:C$44,2,FALSE)&amp;(9*A931+11))="","",
INDIRECT(VLOOKUP(B931,B$14:C$44,2,FALSE)&amp;(9*A931+11))))</f>
        <v/>
      </c>
      <c r="K931" s="46" t="str" cm="1">
        <f t="array" aca="1" ref="K931" ca="1">IF(F931="","",
IF(AND(OR(F931="土",F931="日"),J931="●"),"指定",
IF(INDIRECT(VLOOKUP(B931,B$14:C$44,2,FALSE)&amp;(9*A931+12))="","",
INDIRECT(VLOOKUP(B931,B$14:C$44,2,FALSE)&amp;(9*A931+12)))))</f>
        <v/>
      </c>
      <c r="L931" s="42" t="str">
        <f t="shared" ca="1" si="174"/>
        <v/>
      </c>
      <c r="M931" s="60" t="str">
        <f t="shared" ca="1" si="175"/>
        <v/>
      </c>
      <c r="N931" s="1" t="str">
        <f t="shared" ca="1" si="172"/>
        <v/>
      </c>
      <c r="O931" s="1" t="str">
        <f t="shared" ca="1" si="173"/>
        <v/>
      </c>
    </row>
    <row r="932" spans="1:15" x14ac:dyDescent="0.4">
      <c r="A932" s="1">
        <f t="shared" si="176"/>
        <v>30</v>
      </c>
      <c r="B932" s="1">
        <f t="shared" si="177"/>
        <v>20</v>
      </c>
      <c r="E932" s="39" t="str" cm="1">
        <f t="array" aca="1" ref="E932" ca="1">IF(INDIRECT(VLOOKUP(B932,B$14:C$44,2,FALSE)&amp;(9*A932+6))="","",
INDIRECT(VLOOKUP(B932,B$14:C$44,2,FALSE)&amp;(9*A932+6)))</f>
        <v/>
      </c>
      <c r="F932" s="39" t="str">
        <f t="shared" ca="1" si="171"/>
        <v/>
      </c>
      <c r="G932" s="48" t="str" cm="1">
        <f t="array" aca="1" ref="G932" ca="1">IF(F932="","",
IF(INDIRECT(VLOOKUP(B932,B$14:C$44,2,FALSE)&amp;(9*A932+8))="","",
INDIRECT(VLOOKUP(B932,B$14:C$44,2,FALSE)&amp;(9*A932+8))))</f>
        <v/>
      </c>
      <c r="H932" s="48" t="str" cm="1">
        <f t="array" aca="1" ref="H932" ca="1">IF(F932="","",
IF(INDIRECT(VLOOKUP(B932,B$14:C$44,2,FALSE)&amp;(9*A932+9))="","",
INDIRECT(VLOOKUP(B932,B$14:C$44,2,FALSE)&amp;(9*A932+9))))</f>
        <v/>
      </c>
      <c r="I932" s="43" t="str" cm="1">
        <f t="array" aca="1" ref="I932" ca="1">IF(F932="","",
IF(INDIRECT(VLOOKUP(B932,B$14:C$44,2,FALSE)&amp;(9*A932+10))="","",
INDIRECT(VLOOKUP(B932,B$14:C$44,2,FALSE)&amp;(9*A932+10))))</f>
        <v/>
      </c>
      <c r="J932" s="43" t="str" cm="1">
        <f t="array" aca="1" ref="J932" ca="1">IF(F932="","",
IF(INDIRECT(VLOOKUP(B932,B$14:C$44,2,FALSE)&amp;(9*A932+11))="","",
INDIRECT(VLOOKUP(B932,B$14:C$44,2,FALSE)&amp;(9*A932+11))))</f>
        <v/>
      </c>
      <c r="K932" s="46" t="str" cm="1">
        <f t="array" aca="1" ref="K932" ca="1">IF(F932="","",
IF(AND(OR(F932="土",F932="日"),J932="●"),"指定",
IF(INDIRECT(VLOOKUP(B932,B$14:C$44,2,FALSE)&amp;(9*A932+12))="","",
INDIRECT(VLOOKUP(B932,B$14:C$44,2,FALSE)&amp;(9*A932+12)))))</f>
        <v/>
      </c>
      <c r="L932" s="42" t="str">
        <f t="shared" ca="1" si="174"/>
        <v/>
      </c>
      <c r="M932" s="60" t="str">
        <f t="shared" ca="1" si="175"/>
        <v/>
      </c>
      <c r="N932" s="1" t="str">
        <f t="shared" ca="1" si="172"/>
        <v/>
      </c>
      <c r="O932" s="1" t="str">
        <f t="shared" ca="1" si="173"/>
        <v/>
      </c>
    </row>
    <row r="933" spans="1:15" x14ac:dyDescent="0.4">
      <c r="A933" s="1">
        <f t="shared" si="176"/>
        <v>30</v>
      </c>
      <c r="B933" s="1">
        <f t="shared" si="177"/>
        <v>21</v>
      </c>
      <c r="E933" s="39" t="str" cm="1">
        <f t="array" aca="1" ref="E933" ca="1">IF(INDIRECT(VLOOKUP(B933,B$14:C$44,2,FALSE)&amp;(9*A933+6))="","",
INDIRECT(VLOOKUP(B933,B$14:C$44,2,FALSE)&amp;(9*A933+6)))</f>
        <v/>
      </c>
      <c r="F933" s="39" t="str">
        <f t="shared" ca="1" si="171"/>
        <v/>
      </c>
      <c r="G933" s="48" t="str" cm="1">
        <f t="array" aca="1" ref="G933" ca="1">IF(F933="","",
IF(INDIRECT(VLOOKUP(B933,B$14:C$44,2,FALSE)&amp;(9*A933+8))="","",
INDIRECT(VLOOKUP(B933,B$14:C$44,2,FALSE)&amp;(9*A933+8))))</f>
        <v/>
      </c>
      <c r="H933" s="48" t="str" cm="1">
        <f t="array" aca="1" ref="H933" ca="1">IF(F933="","",
IF(INDIRECT(VLOOKUP(B933,B$14:C$44,2,FALSE)&amp;(9*A933+9))="","",
INDIRECT(VLOOKUP(B933,B$14:C$44,2,FALSE)&amp;(9*A933+9))))</f>
        <v/>
      </c>
      <c r="I933" s="43" t="str" cm="1">
        <f t="array" aca="1" ref="I933" ca="1">IF(F933="","",
IF(INDIRECT(VLOOKUP(B933,B$14:C$44,2,FALSE)&amp;(9*A933+10))="","",
INDIRECT(VLOOKUP(B933,B$14:C$44,2,FALSE)&amp;(9*A933+10))))</f>
        <v/>
      </c>
      <c r="J933" s="43" t="str" cm="1">
        <f t="array" aca="1" ref="J933" ca="1">IF(F933="","",
IF(INDIRECT(VLOOKUP(B933,B$14:C$44,2,FALSE)&amp;(9*A933+11))="","",
INDIRECT(VLOOKUP(B933,B$14:C$44,2,FALSE)&amp;(9*A933+11))))</f>
        <v/>
      </c>
      <c r="K933" s="46" t="str" cm="1">
        <f t="array" aca="1" ref="K933" ca="1">IF(F933="","",
IF(AND(OR(F933="土",F933="日"),J933="●"),"指定",
IF(INDIRECT(VLOOKUP(B933,B$14:C$44,2,FALSE)&amp;(9*A933+12))="","",
INDIRECT(VLOOKUP(B933,B$14:C$44,2,FALSE)&amp;(9*A933+12)))))</f>
        <v/>
      </c>
      <c r="L933" s="42" t="str">
        <f t="shared" ca="1" si="174"/>
        <v/>
      </c>
      <c r="M933" s="60" t="str">
        <f t="shared" ca="1" si="175"/>
        <v/>
      </c>
      <c r="N933" s="1" t="str">
        <f t="shared" ca="1" si="172"/>
        <v/>
      </c>
      <c r="O933" s="1" t="str">
        <f t="shared" ca="1" si="173"/>
        <v/>
      </c>
    </row>
    <row r="934" spans="1:15" x14ac:dyDescent="0.4">
      <c r="A934" s="1">
        <f t="shared" si="176"/>
        <v>30</v>
      </c>
      <c r="B934" s="1">
        <f t="shared" si="177"/>
        <v>22</v>
      </c>
      <c r="E934" s="39" t="str" cm="1">
        <f t="array" aca="1" ref="E934" ca="1">IF(INDIRECT(VLOOKUP(B934,B$14:C$44,2,FALSE)&amp;(9*A934+6))="","",
INDIRECT(VLOOKUP(B934,B$14:C$44,2,FALSE)&amp;(9*A934+6)))</f>
        <v/>
      </c>
      <c r="F934" s="39" t="str">
        <f t="shared" ca="1" si="171"/>
        <v/>
      </c>
      <c r="G934" s="48" t="str" cm="1">
        <f t="array" aca="1" ref="G934" ca="1">IF(F934="","",
IF(INDIRECT(VLOOKUP(B934,B$14:C$44,2,FALSE)&amp;(9*A934+8))="","",
INDIRECT(VLOOKUP(B934,B$14:C$44,2,FALSE)&amp;(9*A934+8))))</f>
        <v/>
      </c>
      <c r="H934" s="48" t="str" cm="1">
        <f t="array" aca="1" ref="H934" ca="1">IF(F934="","",
IF(INDIRECT(VLOOKUP(B934,B$14:C$44,2,FALSE)&amp;(9*A934+9))="","",
INDIRECT(VLOOKUP(B934,B$14:C$44,2,FALSE)&amp;(9*A934+9))))</f>
        <v/>
      </c>
      <c r="I934" s="43" t="str" cm="1">
        <f t="array" aca="1" ref="I934" ca="1">IF(F934="","",
IF(INDIRECT(VLOOKUP(B934,B$14:C$44,2,FALSE)&amp;(9*A934+10))="","",
INDIRECT(VLOOKUP(B934,B$14:C$44,2,FALSE)&amp;(9*A934+10))))</f>
        <v/>
      </c>
      <c r="J934" s="43" t="str" cm="1">
        <f t="array" aca="1" ref="J934" ca="1">IF(F934="","",
IF(INDIRECT(VLOOKUP(B934,B$14:C$44,2,FALSE)&amp;(9*A934+11))="","",
INDIRECT(VLOOKUP(B934,B$14:C$44,2,FALSE)&amp;(9*A934+11))))</f>
        <v/>
      </c>
      <c r="K934" s="46" t="str" cm="1">
        <f t="array" aca="1" ref="K934" ca="1">IF(F934="","",
IF(AND(OR(F934="土",F934="日"),J934="●"),"指定",
IF(INDIRECT(VLOOKUP(B934,B$14:C$44,2,FALSE)&amp;(9*A934+12))="","",
INDIRECT(VLOOKUP(B934,B$14:C$44,2,FALSE)&amp;(9*A934+12)))))</f>
        <v/>
      </c>
      <c r="L934" s="42" t="str">
        <f t="shared" ca="1" si="174"/>
        <v/>
      </c>
      <c r="M934" s="60" t="str">
        <f t="shared" ca="1" si="175"/>
        <v/>
      </c>
      <c r="N934" s="1" t="str">
        <f t="shared" ca="1" si="172"/>
        <v/>
      </c>
      <c r="O934" s="1" t="str">
        <f t="shared" ca="1" si="173"/>
        <v/>
      </c>
    </row>
    <row r="935" spans="1:15" x14ac:dyDescent="0.4">
      <c r="A935" s="1">
        <f t="shared" si="176"/>
        <v>30</v>
      </c>
      <c r="B935" s="1">
        <f t="shared" si="177"/>
        <v>23</v>
      </c>
      <c r="E935" s="39" t="str" cm="1">
        <f t="array" aca="1" ref="E935" ca="1">IF(INDIRECT(VLOOKUP(B935,B$14:C$44,2,FALSE)&amp;(9*A935+6))="","",
INDIRECT(VLOOKUP(B935,B$14:C$44,2,FALSE)&amp;(9*A935+6)))</f>
        <v/>
      </c>
      <c r="F935" s="39" t="str">
        <f t="shared" ca="1" si="171"/>
        <v/>
      </c>
      <c r="G935" s="48" t="str" cm="1">
        <f t="array" aca="1" ref="G935" ca="1">IF(F935="","",
IF(INDIRECT(VLOOKUP(B935,B$14:C$44,2,FALSE)&amp;(9*A935+8))="","",
INDIRECT(VLOOKUP(B935,B$14:C$44,2,FALSE)&amp;(9*A935+8))))</f>
        <v/>
      </c>
      <c r="H935" s="48" t="str" cm="1">
        <f t="array" aca="1" ref="H935" ca="1">IF(F935="","",
IF(INDIRECT(VLOOKUP(B935,B$14:C$44,2,FALSE)&amp;(9*A935+9))="","",
INDIRECT(VLOOKUP(B935,B$14:C$44,2,FALSE)&amp;(9*A935+9))))</f>
        <v/>
      </c>
      <c r="I935" s="43" t="str" cm="1">
        <f t="array" aca="1" ref="I935" ca="1">IF(F935="","",
IF(INDIRECT(VLOOKUP(B935,B$14:C$44,2,FALSE)&amp;(9*A935+10))="","",
INDIRECT(VLOOKUP(B935,B$14:C$44,2,FALSE)&amp;(9*A935+10))))</f>
        <v/>
      </c>
      <c r="J935" s="43" t="str" cm="1">
        <f t="array" aca="1" ref="J935" ca="1">IF(F935="","",
IF(INDIRECT(VLOOKUP(B935,B$14:C$44,2,FALSE)&amp;(9*A935+11))="","",
INDIRECT(VLOOKUP(B935,B$14:C$44,2,FALSE)&amp;(9*A935+11))))</f>
        <v/>
      </c>
      <c r="K935" s="46" t="str" cm="1">
        <f t="array" aca="1" ref="K935" ca="1">IF(F935="","",
IF(AND(OR(F935="土",F935="日"),J935="●"),"指定",
IF(INDIRECT(VLOOKUP(B935,B$14:C$44,2,FALSE)&amp;(9*A935+12))="","",
INDIRECT(VLOOKUP(B935,B$14:C$44,2,FALSE)&amp;(9*A935+12)))))</f>
        <v/>
      </c>
      <c r="L935" s="42" t="str">
        <f t="shared" ca="1" si="174"/>
        <v/>
      </c>
      <c r="M935" s="60" t="str">
        <f t="shared" ca="1" si="175"/>
        <v/>
      </c>
      <c r="N935" s="1" t="str">
        <f t="shared" ca="1" si="172"/>
        <v/>
      </c>
      <c r="O935" s="1" t="str">
        <f t="shared" ca="1" si="173"/>
        <v/>
      </c>
    </row>
    <row r="936" spans="1:15" x14ac:dyDescent="0.4">
      <c r="A936" s="1">
        <f t="shared" si="176"/>
        <v>30</v>
      </c>
      <c r="B936" s="1">
        <f t="shared" si="177"/>
        <v>24</v>
      </c>
      <c r="E936" s="39" t="str" cm="1">
        <f t="array" aca="1" ref="E936" ca="1">IF(INDIRECT(VLOOKUP(B936,B$14:C$44,2,FALSE)&amp;(9*A936+6))="","",
INDIRECT(VLOOKUP(B936,B$14:C$44,2,FALSE)&amp;(9*A936+6)))</f>
        <v/>
      </c>
      <c r="F936" s="39" t="str">
        <f t="shared" ca="1" si="171"/>
        <v/>
      </c>
      <c r="G936" s="48" t="str" cm="1">
        <f t="array" aca="1" ref="G936" ca="1">IF(F936="","",
IF(INDIRECT(VLOOKUP(B936,B$14:C$44,2,FALSE)&amp;(9*A936+8))="","",
INDIRECT(VLOOKUP(B936,B$14:C$44,2,FALSE)&amp;(9*A936+8))))</f>
        <v/>
      </c>
      <c r="H936" s="48" t="str" cm="1">
        <f t="array" aca="1" ref="H936" ca="1">IF(F936="","",
IF(INDIRECT(VLOOKUP(B936,B$14:C$44,2,FALSE)&amp;(9*A936+9))="","",
INDIRECT(VLOOKUP(B936,B$14:C$44,2,FALSE)&amp;(9*A936+9))))</f>
        <v/>
      </c>
      <c r="I936" s="43" t="str" cm="1">
        <f t="array" aca="1" ref="I936" ca="1">IF(F936="","",
IF(INDIRECT(VLOOKUP(B936,B$14:C$44,2,FALSE)&amp;(9*A936+10))="","",
INDIRECT(VLOOKUP(B936,B$14:C$44,2,FALSE)&amp;(9*A936+10))))</f>
        <v/>
      </c>
      <c r="J936" s="43" t="str" cm="1">
        <f t="array" aca="1" ref="J936" ca="1">IF(F936="","",
IF(INDIRECT(VLOOKUP(B936,B$14:C$44,2,FALSE)&amp;(9*A936+11))="","",
INDIRECT(VLOOKUP(B936,B$14:C$44,2,FALSE)&amp;(9*A936+11))))</f>
        <v/>
      </c>
      <c r="K936" s="46" t="str" cm="1">
        <f t="array" aca="1" ref="K936" ca="1">IF(F936="","",
IF(AND(OR(F936="土",F936="日"),J936="●"),"指定",
IF(INDIRECT(VLOOKUP(B936,B$14:C$44,2,FALSE)&amp;(9*A936+12))="","",
INDIRECT(VLOOKUP(B936,B$14:C$44,2,FALSE)&amp;(9*A936+12)))))</f>
        <v/>
      </c>
      <c r="L936" s="42" t="str">
        <f t="shared" ca="1" si="174"/>
        <v/>
      </c>
      <c r="M936" s="60" t="str">
        <f t="shared" ca="1" si="175"/>
        <v/>
      </c>
      <c r="N936" s="1" t="str">
        <f t="shared" ca="1" si="172"/>
        <v/>
      </c>
      <c r="O936" s="1" t="str">
        <f t="shared" ca="1" si="173"/>
        <v/>
      </c>
    </row>
    <row r="937" spans="1:15" x14ac:dyDescent="0.4">
      <c r="A937" s="1">
        <f t="shared" si="176"/>
        <v>30</v>
      </c>
      <c r="B937" s="1">
        <f t="shared" si="177"/>
        <v>25</v>
      </c>
      <c r="E937" s="39" t="str" cm="1">
        <f t="array" aca="1" ref="E937" ca="1">IF(INDIRECT(VLOOKUP(B937,B$14:C$44,2,FALSE)&amp;(9*A937+6))="","",
INDIRECT(VLOOKUP(B937,B$14:C$44,2,FALSE)&amp;(9*A937+6)))</f>
        <v/>
      </c>
      <c r="F937" s="39" t="str">
        <f t="shared" ca="1" si="171"/>
        <v/>
      </c>
      <c r="G937" s="48" t="str" cm="1">
        <f t="array" aca="1" ref="G937" ca="1">IF(F937="","",
IF(INDIRECT(VLOOKUP(B937,B$14:C$44,2,FALSE)&amp;(9*A937+8))="","",
INDIRECT(VLOOKUP(B937,B$14:C$44,2,FALSE)&amp;(9*A937+8))))</f>
        <v/>
      </c>
      <c r="H937" s="48" t="str" cm="1">
        <f t="array" aca="1" ref="H937" ca="1">IF(F937="","",
IF(INDIRECT(VLOOKUP(B937,B$14:C$44,2,FALSE)&amp;(9*A937+9))="","",
INDIRECT(VLOOKUP(B937,B$14:C$44,2,FALSE)&amp;(9*A937+9))))</f>
        <v/>
      </c>
      <c r="I937" s="43" t="str" cm="1">
        <f t="array" aca="1" ref="I937" ca="1">IF(F937="","",
IF(INDIRECT(VLOOKUP(B937,B$14:C$44,2,FALSE)&amp;(9*A937+10))="","",
INDIRECT(VLOOKUP(B937,B$14:C$44,2,FALSE)&amp;(9*A937+10))))</f>
        <v/>
      </c>
      <c r="J937" s="43" t="str" cm="1">
        <f t="array" aca="1" ref="J937" ca="1">IF(F937="","",
IF(INDIRECT(VLOOKUP(B937,B$14:C$44,2,FALSE)&amp;(9*A937+11))="","",
INDIRECT(VLOOKUP(B937,B$14:C$44,2,FALSE)&amp;(9*A937+11))))</f>
        <v/>
      </c>
      <c r="K937" s="46" t="str" cm="1">
        <f t="array" aca="1" ref="K937" ca="1">IF(F937="","",
IF(AND(OR(F937="土",F937="日"),J937="●"),"指定",
IF(INDIRECT(VLOOKUP(B937,B$14:C$44,2,FALSE)&amp;(9*A937+12))="","",
INDIRECT(VLOOKUP(B937,B$14:C$44,2,FALSE)&amp;(9*A937+12)))))</f>
        <v/>
      </c>
      <c r="L937" s="42" t="str">
        <f t="shared" ca="1" si="174"/>
        <v/>
      </c>
      <c r="M937" s="60" t="str">
        <f t="shared" ca="1" si="175"/>
        <v/>
      </c>
      <c r="N937" s="1" t="str">
        <f t="shared" ca="1" si="172"/>
        <v/>
      </c>
      <c r="O937" s="1" t="str">
        <f t="shared" ca="1" si="173"/>
        <v/>
      </c>
    </row>
    <row r="938" spans="1:15" x14ac:dyDescent="0.4">
      <c r="A938" s="1">
        <f t="shared" si="176"/>
        <v>30</v>
      </c>
      <c r="B938" s="1">
        <f t="shared" si="177"/>
        <v>26</v>
      </c>
      <c r="E938" s="39" t="str" cm="1">
        <f t="array" aca="1" ref="E938" ca="1">IF(INDIRECT(VLOOKUP(B938,B$14:C$44,2,FALSE)&amp;(9*A938+6))="","",
INDIRECT(VLOOKUP(B938,B$14:C$44,2,FALSE)&amp;(9*A938+6)))</f>
        <v/>
      </c>
      <c r="F938" s="39" t="str">
        <f t="shared" ca="1" si="171"/>
        <v/>
      </c>
      <c r="G938" s="48" t="str" cm="1">
        <f t="array" aca="1" ref="G938" ca="1">IF(F938="","",
IF(INDIRECT(VLOOKUP(B938,B$14:C$44,2,FALSE)&amp;(9*A938+8))="","",
INDIRECT(VLOOKUP(B938,B$14:C$44,2,FALSE)&amp;(9*A938+8))))</f>
        <v/>
      </c>
      <c r="H938" s="48" t="str" cm="1">
        <f t="array" aca="1" ref="H938" ca="1">IF(F938="","",
IF(INDIRECT(VLOOKUP(B938,B$14:C$44,2,FALSE)&amp;(9*A938+9))="","",
INDIRECT(VLOOKUP(B938,B$14:C$44,2,FALSE)&amp;(9*A938+9))))</f>
        <v/>
      </c>
      <c r="I938" s="43" t="str" cm="1">
        <f t="array" aca="1" ref="I938" ca="1">IF(F938="","",
IF(INDIRECT(VLOOKUP(B938,B$14:C$44,2,FALSE)&amp;(9*A938+10))="","",
INDIRECT(VLOOKUP(B938,B$14:C$44,2,FALSE)&amp;(9*A938+10))))</f>
        <v/>
      </c>
      <c r="J938" s="43" t="str" cm="1">
        <f t="array" aca="1" ref="J938" ca="1">IF(F938="","",
IF(INDIRECT(VLOOKUP(B938,B$14:C$44,2,FALSE)&amp;(9*A938+11))="","",
INDIRECT(VLOOKUP(B938,B$14:C$44,2,FALSE)&amp;(9*A938+11))))</f>
        <v/>
      </c>
      <c r="K938" s="46" t="str" cm="1">
        <f t="array" aca="1" ref="K938" ca="1">IF(F938="","",
IF(AND(OR(F938="土",F938="日"),J938="●"),"指定",
IF(INDIRECT(VLOOKUP(B938,B$14:C$44,2,FALSE)&amp;(9*A938+12))="","",
INDIRECT(VLOOKUP(B938,B$14:C$44,2,FALSE)&amp;(9*A938+12)))))</f>
        <v/>
      </c>
      <c r="L938" s="42" t="str">
        <f t="shared" ca="1" si="174"/>
        <v/>
      </c>
      <c r="M938" s="60" t="str">
        <f t="shared" ca="1" si="175"/>
        <v/>
      </c>
      <c r="N938" s="1" t="str">
        <f t="shared" ca="1" si="172"/>
        <v/>
      </c>
      <c r="O938" s="1" t="str">
        <f t="shared" ca="1" si="173"/>
        <v/>
      </c>
    </row>
    <row r="939" spans="1:15" x14ac:dyDescent="0.4">
      <c r="A939" s="1">
        <f t="shared" si="176"/>
        <v>30</v>
      </c>
      <c r="B939" s="1">
        <f t="shared" si="177"/>
        <v>27</v>
      </c>
      <c r="E939" s="39" t="str" cm="1">
        <f t="array" aca="1" ref="E939" ca="1">IF(INDIRECT(VLOOKUP(B939,B$14:C$44,2,FALSE)&amp;(9*A939+6))="","",
INDIRECT(VLOOKUP(B939,B$14:C$44,2,FALSE)&amp;(9*A939+6)))</f>
        <v/>
      </c>
      <c r="F939" s="39" t="str">
        <f t="shared" ca="1" si="171"/>
        <v/>
      </c>
      <c r="G939" s="48" t="str" cm="1">
        <f t="array" aca="1" ref="G939" ca="1">IF(F939="","",
IF(INDIRECT(VLOOKUP(B939,B$14:C$44,2,FALSE)&amp;(9*A939+8))="","",
INDIRECT(VLOOKUP(B939,B$14:C$44,2,FALSE)&amp;(9*A939+8))))</f>
        <v/>
      </c>
      <c r="H939" s="48" t="str" cm="1">
        <f t="array" aca="1" ref="H939" ca="1">IF(F939="","",
IF(INDIRECT(VLOOKUP(B939,B$14:C$44,2,FALSE)&amp;(9*A939+9))="","",
INDIRECT(VLOOKUP(B939,B$14:C$44,2,FALSE)&amp;(9*A939+9))))</f>
        <v/>
      </c>
      <c r="I939" s="43" t="str" cm="1">
        <f t="array" aca="1" ref="I939" ca="1">IF(F939="","",
IF(INDIRECT(VLOOKUP(B939,B$14:C$44,2,FALSE)&amp;(9*A939+10))="","",
INDIRECT(VLOOKUP(B939,B$14:C$44,2,FALSE)&amp;(9*A939+10))))</f>
        <v/>
      </c>
      <c r="J939" s="43" t="str" cm="1">
        <f t="array" aca="1" ref="J939" ca="1">IF(F939="","",
IF(INDIRECT(VLOOKUP(B939,B$14:C$44,2,FALSE)&amp;(9*A939+11))="","",
INDIRECT(VLOOKUP(B939,B$14:C$44,2,FALSE)&amp;(9*A939+11))))</f>
        <v/>
      </c>
      <c r="K939" s="46" t="str" cm="1">
        <f t="array" aca="1" ref="K939" ca="1">IF(F939="","",
IF(AND(OR(F939="土",F939="日"),J939="●"),"指定",
IF(INDIRECT(VLOOKUP(B939,B$14:C$44,2,FALSE)&amp;(9*A939+12))="","",
INDIRECT(VLOOKUP(B939,B$14:C$44,2,FALSE)&amp;(9*A939+12)))))</f>
        <v/>
      </c>
      <c r="L939" s="42" t="str">
        <f t="shared" ca="1" si="174"/>
        <v/>
      </c>
      <c r="M939" s="60" t="str">
        <f t="shared" ca="1" si="175"/>
        <v/>
      </c>
      <c r="N939" s="1" t="str">
        <f t="shared" ca="1" si="172"/>
        <v/>
      </c>
      <c r="O939" s="1" t="str">
        <f t="shared" ca="1" si="173"/>
        <v/>
      </c>
    </row>
    <row r="940" spans="1:15" x14ac:dyDescent="0.4">
      <c r="A940" s="1">
        <f t="shared" si="176"/>
        <v>30</v>
      </c>
      <c r="B940" s="1">
        <f t="shared" si="177"/>
        <v>28</v>
      </c>
      <c r="E940" s="39" t="str" cm="1">
        <f t="array" aca="1" ref="E940" ca="1">IF(INDIRECT(VLOOKUP(B940,B$14:C$44,2,FALSE)&amp;(9*A940+6))="","",
INDIRECT(VLOOKUP(B940,B$14:C$44,2,FALSE)&amp;(9*A940+6)))</f>
        <v/>
      </c>
      <c r="F940" s="39" t="str">
        <f t="shared" ca="1" si="171"/>
        <v/>
      </c>
      <c r="G940" s="48" t="str" cm="1">
        <f t="array" aca="1" ref="G940" ca="1">IF(F940="","",
IF(INDIRECT(VLOOKUP(B940,B$14:C$44,2,FALSE)&amp;(9*A940+8))="","",
INDIRECT(VLOOKUP(B940,B$14:C$44,2,FALSE)&amp;(9*A940+8))))</f>
        <v/>
      </c>
      <c r="H940" s="48" t="str" cm="1">
        <f t="array" aca="1" ref="H940" ca="1">IF(F940="","",
IF(INDIRECT(VLOOKUP(B940,B$14:C$44,2,FALSE)&amp;(9*A940+9))="","",
INDIRECT(VLOOKUP(B940,B$14:C$44,2,FALSE)&amp;(9*A940+9))))</f>
        <v/>
      </c>
      <c r="I940" s="43" t="str" cm="1">
        <f t="array" aca="1" ref="I940" ca="1">IF(F940="","",
IF(INDIRECT(VLOOKUP(B940,B$14:C$44,2,FALSE)&amp;(9*A940+10))="","",
INDIRECT(VLOOKUP(B940,B$14:C$44,2,FALSE)&amp;(9*A940+10))))</f>
        <v/>
      </c>
      <c r="J940" s="43" t="str" cm="1">
        <f t="array" aca="1" ref="J940" ca="1">IF(F940="","",
IF(INDIRECT(VLOOKUP(B940,B$14:C$44,2,FALSE)&amp;(9*A940+11))="","",
INDIRECT(VLOOKUP(B940,B$14:C$44,2,FALSE)&amp;(9*A940+11))))</f>
        <v/>
      </c>
      <c r="K940" s="46" t="str" cm="1">
        <f t="array" aca="1" ref="K940" ca="1">IF(F940="","",
IF(AND(OR(F940="土",F940="日"),J940="●"),"指定",
IF(INDIRECT(VLOOKUP(B940,B$14:C$44,2,FALSE)&amp;(9*A940+12))="","",
INDIRECT(VLOOKUP(B940,B$14:C$44,2,FALSE)&amp;(9*A940+12)))))</f>
        <v/>
      </c>
      <c r="L940" s="42" t="str">
        <f t="shared" ca="1" si="174"/>
        <v/>
      </c>
      <c r="M940" s="60" t="str">
        <f t="shared" ca="1" si="175"/>
        <v/>
      </c>
      <c r="N940" s="1" t="str">
        <f t="shared" ca="1" si="172"/>
        <v/>
      </c>
      <c r="O940" s="1" t="str">
        <f t="shared" ca="1" si="173"/>
        <v/>
      </c>
    </row>
    <row r="941" spans="1:15" x14ac:dyDescent="0.4">
      <c r="A941" s="1">
        <f t="shared" si="176"/>
        <v>30</v>
      </c>
      <c r="B941" s="1">
        <f t="shared" si="177"/>
        <v>29</v>
      </c>
      <c r="E941" s="39" t="str" cm="1">
        <f t="array" aca="1" ref="E941" ca="1">IF(INDIRECT(VLOOKUP(B941,B$14:C$44,2,FALSE)&amp;(9*A941+6))="","",
INDIRECT(VLOOKUP(B941,B$14:C$44,2,FALSE)&amp;(9*A941+6)))</f>
        <v/>
      </c>
      <c r="F941" s="39" t="str">
        <f t="shared" ca="1" si="171"/>
        <v/>
      </c>
      <c r="G941" s="48" t="str" cm="1">
        <f t="array" aca="1" ref="G941" ca="1">IF(F941="","",
IF(INDIRECT(VLOOKUP(B941,B$14:C$44,2,FALSE)&amp;(9*A941+8))="","",
INDIRECT(VLOOKUP(B941,B$14:C$44,2,FALSE)&amp;(9*A941+8))))</f>
        <v/>
      </c>
      <c r="H941" s="48" t="str" cm="1">
        <f t="array" aca="1" ref="H941" ca="1">IF(F941="","",
IF(INDIRECT(VLOOKUP(B941,B$14:C$44,2,FALSE)&amp;(9*A941+9))="","",
INDIRECT(VLOOKUP(B941,B$14:C$44,2,FALSE)&amp;(9*A941+9))))</f>
        <v/>
      </c>
      <c r="I941" s="43" t="str" cm="1">
        <f t="array" aca="1" ref="I941" ca="1">IF(F941="","",
IF(INDIRECT(VLOOKUP(B941,B$14:C$44,2,FALSE)&amp;(9*A941+10))="","",
INDIRECT(VLOOKUP(B941,B$14:C$44,2,FALSE)&amp;(9*A941+10))))</f>
        <v/>
      </c>
      <c r="J941" s="43" t="str" cm="1">
        <f t="array" aca="1" ref="J941" ca="1">IF(F941="","",
IF(INDIRECT(VLOOKUP(B941,B$14:C$44,2,FALSE)&amp;(9*A941+11))="","",
INDIRECT(VLOOKUP(B941,B$14:C$44,2,FALSE)&amp;(9*A941+11))))</f>
        <v/>
      </c>
      <c r="K941" s="46" t="str" cm="1">
        <f t="array" aca="1" ref="K941" ca="1">IF(F941="","",
IF(AND(OR(F941="土",F941="日"),J941="●"),"指定",
IF(INDIRECT(VLOOKUP(B941,B$14:C$44,2,FALSE)&amp;(9*A941+12))="","",
INDIRECT(VLOOKUP(B941,B$14:C$44,2,FALSE)&amp;(9*A941+12)))))</f>
        <v/>
      </c>
      <c r="L941" s="42" t="str">
        <f t="shared" ca="1" si="174"/>
        <v/>
      </c>
      <c r="M941" s="60" t="str">
        <f t="shared" ca="1" si="175"/>
        <v/>
      </c>
      <c r="N941" s="1" t="str">
        <f t="shared" ca="1" si="172"/>
        <v/>
      </c>
      <c r="O941" s="1" t="str">
        <f t="shared" ca="1" si="173"/>
        <v/>
      </c>
    </row>
    <row r="942" spans="1:15" x14ac:dyDescent="0.4">
      <c r="A942" s="1">
        <f t="shared" si="176"/>
        <v>30</v>
      </c>
      <c r="B942" s="1">
        <f t="shared" si="177"/>
        <v>30</v>
      </c>
      <c r="E942" s="39" t="str" cm="1">
        <f t="array" aca="1" ref="E942" ca="1">IF(INDIRECT(VLOOKUP(B942,B$14:C$44,2,FALSE)&amp;(9*A942+6))="","",
INDIRECT(VLOOKUP(B942,B$14:C$44,2,FALSE)&amp;(9*A942+6)))</f>
        <v/>
      </c>
      <c r="F942" s="39" t="str">
        <f t="shared" ca="1" si="171"/>
        <v/>
      </c>
      <c r="G942" s="48" t="str" cm="1">
        <f t="array" aca="1" ref="G942" ca="1">IF(F942="","",
IF(INDIRECT(VLOOKUP(B942,B$14:C$44,2,FALSE)&amp;(9*A942+8))="","",
INDIRECT(VLOOKUP(B942,B$14:C$44,2,FALSE)&amp;(9*A942+8))))</f>
        <v/>
      </c>
      <c r="H942" s="48" t="str" cm="1">
        <f t="array" aca="1" ref="H942" ca="1">IF(F942="","",
IF(INDIRECT(VLOOKUP(B942,B$14:C$44,2,FALSE)&amp;(9*A942+9))="","",
INDIRECT(VLOOKUP(B942,B$14:C$44,2,FALSE)&amp;(9*A942+9))))</f>
        <v/>
      </c>
      <c r="I942" s="43" t="str" cm="1">
        <f t="array" aca="1" ref="I942" ca="1">IF(F942="","",
IF(INDIRECT(VLOOKUP(B942,B$14:C$44,2,FALSE)&amp;(9*A942+10))="","",
INDIRECT(VLOOKUP(B942,B$14:C$44,2,FALSE)&amp;(9*A942+10))))</f>
        <v/>
      </c>
      <c r="J942" s="43" t="str" cm="1">
        <f t="array" aca="1" ref="J942" ca="1">IF(F942="","",
IF(INDIRECT(VLOOKUP(B942,B$14:C$44,2,FALSE)&amp;(9*A942+11))="","",
INDIRECT(VLOOKUP(B942,B$14:C$44,2,FALSE)&amp;(9*A942+11))))</f>
        <v/>
      </c>
      <c r="K942" s="46" t="str" cm="1">
        <f t="array" aca="1" ref="K942" ca="1">IF(F942="","",
IF(AND(OR(F942="土",F942="日"),J942="●"),"指定",
IF(INDIRECT(VLOOKUP(B942,B$14:C$44,2,FALSE)&amp;(9*A942+12))="","",
INDIRECT(VLOOKUP(B942,B$14:C$44,2,FALSE)&amp;(9*A942+12)))))</f>
        <v/>
      </c>
      <c r="L942" s="42" t="str">
        <f t="shared" ca="1" si="174"/>
        <v/>
      </c>
      <c r="M942" s="60" t="str">
        <f t="shared" ca="1" si="175"/>
        <v/>
      </c>
      <c r="N942" s="1" t="str">
        <f t="shared" ca="1" si="172"/>
        <v/>
      </c>
      <c r="O942" s="1" t="str">
        <f t="shared" ca="1" si="173"/>
        <v/>
      </c>
    </row>
    <row r="943" spans="1:15" x14ac:dyDescent="0.4">
      <c r="A943" s="1">
        <f t="shared" si="176"/>
        <v>30</v>
      </c>
      <c r="B943" s="1">
        <f t="shared" si="177"/>
        <v>31</v>
      </c>
      <c r="E943" s="39" t="str" cm="1">
        <f t="array" aca="1" ref="E943" ca="1">IF(INDIRECT(VLOOKUP(B943,B$14:C$44,2,FALSE)&amp;(9*A943+6))="","",
INDIRECT(VLOOKUP(B943,B$14:C$44,2,FALSE)&amp;(9*A943+6)))</f>
        <v/>
      </c>
      <c r="F943" s="39" t="str">
        <f t="shared" ca="1" si="171"/>
        <v/>
      </c>
      <c r="G943" s="48" t="str" cm="1">
        <f t="array" aca="1" ref="G943" ca="1">IF(F943="","",
IF(INDIRECT(VLOOKUP(B943,B$14:C$44,2,FALSE)&amp;(9*A943+8))="","",
INDIRECT(VLOOKUP(B943,B$14:C$44,2,FALSE)&amp;(9*A943+8))))</f>
        <v/>
      </c>
      <c r="H943" s="48" t="str" cm="1">
        <f t="array" aca="1" ref="H943" ca="1">IF(F943="","",
IF(INDIRECT(VLOOKUP(B943,B$14:C$44,2,FALSE)&amp;(9*A943+9))="","",
INDIRECT(VLOOKUP(B943,B$14:C$44,2,FALSE)&amp;(9*A943+9))))</f>
        <v/>
      </c>
      <c r="I943" s="43" t="str" cm="1">
        <f t="array" aca="1" ref="I943" ca="1">IF(F943="","",
IF(INDIRECT(VLOOKUP(B943,B$14:C$44,2,FALSE)&amp;(9*A943+10))="","",
INDIRECT(VLOOKUP(B943,B$14:C$44,2,FALSE)&amp;(9*A943+10))))</f>
        <v/>
      </c>
      <c r="J943" s="43" t="str" cm="1">
        <f t="array" aca="1" ref="J943" ca="1">IF(F943="","",
IF(INDIRECT(VLOOKUP(B943,B$14:C$44,2,FALSE)&amp;(9*A943+11))="","",
INDIRECT(VLOOKUP(B943,B$14:C$44,2,FALSE)&amp;(9*A943+11))))</f>
        <v/>
      </c>
      <c r="K943" s="46" t="str" cm="1">
        <f t="array" aca="1" ref="K943" ca="1">IF(F943="","",
IF(AND(OR(F943="土",F943="日"),J943="●"),"指定",
IF(INDIRECT(VLOOKUP(B943,B$14:C$44,2,FALSE)&amp;(9*A943+12))="","",
INDIRECT(VLOOKUP(B943,B$14:C$44,2,FALSE)&amp;(9*A943+12)))))</f>
        <v/>
      </c>
      <c r="L943" s="42" t="str">
        <f t="shared" ca="1" si="174"/>
        <v/>
      </c>
      <c r="M943" s="60" t="str">
        <f t="shared" ca="1" si="175"/>
        <v/>
      </c>
      <c r="N943" s="1" t="str">
        <f t="shared" ca="1" si="172"/>
        <v/>
      </c>
      <c r="O943" s="1" t="str">
        <f t="shared" ca="1" si="173"/>
        <v/>
      </c>
    </row>
    <row r="944" spans="1:15" x14ac:dyDescent="0.4">
      <c r="A944" s="1">
        <f t="shared" si="176"/>
        <v>31</v>
      </c>
      <c r="B944" s="1">
        <f t="shared" si="177"/>
        <v>1</v>
      </c>
      <c r="E944" s="39" t="str" cm="1">
        <f t="array" aca="1" ref="E944" ca="1">IF(INDIRECT(VLOOKUP(B944,B$14:C$44,2,FALSE)&amp;(9*A944+6))="","",
INDIRECT(VLOOKUP(B944,B$14:C$44,2,FALSE)&amp;(9*A944+6)))</f>
        <v/>
      </c>
      <c r="F944" s="39" t="str">
        <f t="shared" ca="1" si="171"/>
        <v/>
      </c>
      <c r="G944" s="48" t="str" cm="1">
        <f t="array" aca="1" ref="G944" ca="1">IF(F944="","",
IF(INDIRECT(VLOOKUP(B944,B$14:C$44,2,FALSE)&amp;(9*A944+8))="","",
INDIRECT(VLOOKUP(B944,B$14:C$44,2,FALSE)&amp;(9*A944+8))))</f>
        <v/>
      </c>
      <c r="H944" s="48" t="str" cm="1">
        <f t="array" aca="1" ref="H944" ca="1">IF(F944="","",
IF(INDIRECT(VLOOKUP(B944,B$14:C$44,2,FALSE)&amp;(9*A944+9))="","",
INDIRECT(VLOOKUP(B944,B$14:C$44,2,FALSE)&amp;(9*A944+9))))</f>
        <v/>
      </c>
      <c r="I944" s="43" t="str" cm="1">
        <f t="array" aca="1" ref="I944" ca="1">IF(F944="","",
IF(INDIRECT(VLOOKUP(B944,B$14:C$44,2,FALSE)&amp;(9*A944+10))="","",
INDIRECT(VLOOKUP(B944,B$14:C$44,2,FALSE)&amp;(9*A944+10))))</f>
        <v/>
      </c>
      <c r="J944" s="43" t="str" cm="1">
        <f t="array" aca="1" ref="J944" ca="1">IF(F944="","",
IF(INDIRECT(VLOOKUP(B944,B$14:C$44,2,FALSE)&amp;(9*A944+11))="","",
INDIRECT(VLOOKUP(B944,B$14:C$44,2,FALSE)&amp;(9*A944+11))))</f>
        <v/>
      </c>
      <c r="K944" s="46" t="str" cm="1">
        <f t="array" aca="1" ref="K944" ca="1">IF(F944="","",
IF(AND(OR(F944="土",F944="日"),J944="●"),"指定",
IF(INDIRECT(VLOOKUP(B944,B$14:C$44,2,FALSE)&amp;(9*A944+12))="","",
INDIRECT(VLOOKUP(B944,B$14:C$44,2,FALSE)&amp;(9*A944+12)))))</f>
        <v/>
      </c>
      <c r="L944" s="42" t="str">
        <f t="shared" ca="1" si="174"/>
        <v/>
      </c>
      <c r="M944" s="60" t="str">
        <f t="shared" ca="1" si="175"/>
        <v/>
      </c>
      <c r="N944" s="1" t="str">
        <f t="shared" ca="1" si="172"/>
        <v/>
      </c>
      <c r="O944" s="1" t="str">
        <f t="shared" ca="1" si="173"/>
        <v/>
      </c>
    </row>
    <row r="945" spans="1:15" x14ac:dyDescent="0.4">
      <c r="A945" s="1">
        <f t="shared" si="176"/>
        <v>31</v>
      </c>
      <c r="B945" s="1">
        <f t="shared" si="177"/>
        <v>2</v>
      </c>
      <c r="E945" s="39" t="str" cm="1">
        <f t="array" aca="1" ref="E945" ca="1">IF(INDIRECT(VLOOKUP(B945,B$14:C$44,2,FALSE)&amp;(9*A945+6))="","",
INDIRECT(VLOOKUP(B945,B$14:C$44,2,FALSE)&amp;(9*A945+6)))</f>
        <v/>
      </c>
      <c r="F945" s="39" t="str">
        <f t="shared" ca="1" si="171"/>
        <v/>
      </c>
      <c r="G945" s="48" t="str" cm="1">
        <f t="array" aca="1" ref="G945" ca="1">IF(F945="","",
IF(INDIRECT(VLOOKUP(B945,B$14:C$44,2,FALSE)&amp;(9*A945+8))="","",
INDIRECT(VLOOKUP(B945,B$14:C$44,2,FALSE)&amp;(9*A945+8))))</f>
        <v/>
      </c>
      <c r="H945" s="48" t="str" cm="1">
        <f t="array" aca="1" ref="H945" ca="1">IF(F945="","",
IF(INDIRECT(VLOOKUP(B945,B$14:C$44,2,FALSE)&amp;(9*A945+9))="","",
INDIRECT(VLOOKUP(B945,B$14:C$44,2,FALSE)&amp;(9*A945+9))))</f>
        <v/>
      </c>
      <c r="I945" s="43" t="str" cm="1">
        <f t="array" aca="1" ref="I945" ca="1">IF(F945="","",
IF(INDIRECT(VLOOKUP(B945,B$14:C$44,2,FALSE)&amp;(9*A945+10))="","",
INDIRECT(VLOOKUP(B945,B$14:C$44,2,FALSE)&amp;(9*A945+10))))</f>
        <v/>
      </c>
      <c r="J945" s="43" t="str" cm="1">
        <f t="array" aca="1" ref="J945" ca="1">IF(F945="","",
IF(INDIRECT(VLOOKUP(B945,B$14:C$44,2,FALSE)&amp;(9*A945+11))="","",
INDIRECT(VLOOKUP(B945,B$14:C$44,2,FALSE)&amp;(9*A945+11))))</f>
        <v/>
      </c>
      <c r="K945" s="46" t="str" cm="1">
        <f t="array" aca="1" ref="K945" ca="1">IF(F945="","",
IF(AND(OR(F945="土",F945="日"),J945="●"),"指定",
IF(INDIRECT(VLOOKUP(B945,B$14:C$44,2,FALSE)&amp;(9*A945+12))="","",
INDIRECT(VLOOKUP(B945,B$14:C$44,2,FALSE)&amp;(9*A945+12)))))</f>
        <v/>
      </c>
      <c r="L945" s="42" t="str">
        <f t="shared" ca="1" si="174"/>
        <v/>
      </c>
      <c r="M945" s="60" t="str">
        <f t="shared" ca="1" si="175"/>
        <v/>
      </c>
      <c r="N945" s="1" t="str">
        <f t="shared" ca="1" si="172"/>
        <v/>
      </c>
      <c r="O945" s="1" t="str">
        <f t="shared" ca="1" si="173"/>
        <v/>
      </c>
    </row>
    <row r="946" spans="1:15" x14ac:dyDescent="0.4">
      <c r="A946" s="1">
        <f t="shared" si="176"/>
        <v>31</v>
      </c>
      <c r="B946" s="1">
        <f t="shared" si="177"/>
        <v>3</v>
      </c>
      <c r="E946" s="39" t="str" cm="1">
        <f t="array" aca="1" ref="E946" ca="1">IF(INDIRECT(VLOOKUP(B946,B$14:C$44,2,FALSE)&amp;(9*A946+6))="","",
INDIRECT(VLOOKUP(B946,B$14:C$44,2,FALSE)&amp;(9*A946+6)))</f>
        <v/>
      </c>
      <c r="F946" s="39" t="str">
        <f t="shared" ca="1" si="171"/>
        <v/>
      </c>
      <c r="G946" s="48" t="str" cm="1">
        <f t="array" aca="1" ref="G946" ca="1">IF(F946="","",
IF(INDIRECT(VLOOKUP(B946,B$14:C$44,2,FALSE)&amp;(9*A946+8))="","",
INDIRECT(VLOOKUP(B946,B$14:C$44,2,FALSE)&amp;(9*A946+8))))</f>
        <v/>
      </c>
      <c r="H946" s="48" t="str" cm="1">
        <f t="array" aca="1" ref="H946" ca="1">IF(F946="","",
IF(INDIRECT(VLOOKUP(B946,B$14:C$44,2,FALSE)&amp;(9*A946+9))="","",
INDIRECT(VLOOKUP(B946,B$14:C$44,2,FALSE)&amp;(9*A946+9))))</f>
        <v/>
      </c>
      <c r="I946" s="43" t="str" cm="1">
        <f t="array" aca="1" ref="I946" ca="1">IF(F946="","",
IF(INDIRECT(VLOOKUP(B946,B$14:C$44,2,FALSE)&amp;(9*A946+10))="","",
INDIRECT(VLOOKUP(B946,B$14:C$44,2,FALSE)&amp;(9*A946+10))))</f>
        <v/>
      </c>
      <c r="J946" s="43" t="str" cm="1">
        <f t="array" aca="1" ref="J946" ca="1">IF(F946="","",
IF(INDIRECT(VLOOKUP(B946,B$14:C$44,2,FALSE)&amp;(9*A946+11))="","",
INDIRECT(VLOOKUP(B946,B$14:C$44,2,FALSE)&amp;(9*A946+11))))</f>
        <v/>
      </c>
      <c r="K946" s="46" t="str" cm="1">
        <f t="array" aca="1" ref="K946" ca="1">IF(F946="","",
IF(AND(OR(F946="土",F946="日"),J946="●"),"指定",
IF(INDIRECT(VLOOKUP(B946,B$14:C$44,2,FALSE)&amp;(9*A946+12))="","",
INDIRECT(VLOOKUP(B946,B$14:C$44,2,FALSE)&amp;(9*A946+12)))))</f>
        <v/>
      </c>
      <c r="L946" s="42" t="str">
        <f t="shared" ca="1" si="174"/>
        <v/>
      </c>
      <c r="M946" s="60" t="str">
        <f t="shared" ca="1" si="175"/>
        <v/>
      </c>
      <c r="N946" s="1" t="str">
        <f t="shared" ca="1" si="172"/>
        <v/>
      </c>
      <c r="O946" s="1" t="str">
        <f t="shared" ca="1" si="173"/>
        <v/>
      </c>
    </row>
    <row r="947" spans="1:15" x14ac:dyDescent="0.4">
      <c r="A947" s="1">
        <f t="shared" si="176"/>
        <v>31</v>
      </c>
      <c r="B947" s="1">
        <f t="shared" si="177"/>
        <v>4</v>
      </c>
      <c r="E947" s="39" t="str" cm="1">
        <f t="array" aca="1" ref="E947" ca="1">IF(INDIRECT(VLOOKUP(B947,B$14:C$44,2,FALSE)&amp;(9*A947+6))="","",
INDIRECT(VLOOKUP(B947,B$14:C$44,2,FALSE)&amp;(9*A947+6)))</f>
        <v/>
      </c>
      <c r="F947" s="39" t="str">
        <f t="shared" ca="1" si="171"/>
        <v/>
      </c>
      <c r="G947" s="48" t="str" cm="1">
        <f t="array" aca="1" ref="G947" ca="1">IF(F947="","",
IF(INDIRECT(VLOOKUP(B947,B$14:C$44,2,FALSE)&amp;(9*A947+8))="","",
INDIRECT(VLOOKUP(B947,B$14:C$44,2,FALSE)&amp;(9*A947+8))))</f>
        <v/>
      </c>
      <c r="H947" s="48" t="str" cm="1">
        <f t="array" aca="1" ref="H947" ca="1">IF(F947="","",
IF(INDIRECT(VLOOKUP(B947,B$14:C$44,2,FALSE)&amp;(9*A947+9))="","",
INDIRECT(VLOOKUP(B947,B$14:C$44,2,FALSE)&amp;(9*A947+9))))</f>
        <v/>
      </c>
      <c r="I947" s="43" t="str" cm="1">
        <f t="array" aca="1" ref="I947" ca="1">IF(F947="","",
IF(INDIRECT(VLOOKUP(B947,B$14:C$44,2,FALSE)&amp;(9*A947+10))="","",
INDIRECT(VLOOKUP(B947,B$14:C$44,2,FALSE)&amp;(9*A947+10))))</f>
        <v/>
      </c>
      <c r="J947" s="43" t="str" cm="1">
        <f t="array" aca="1" ref="J947" ca="1">IF(F947="","",
IF(INDIRECT(VLOOKUP(B947,B$14:C$44,2,FALSE)&amp;(9*A947+11))="","",
INDIRECT(VLOOKUP(B947,B$14:C$44,2,FALSE)&amp;(9*A947+11))))</f>
        <v/>
      </c>
      <c r="K947" s="46" t="str" cm="1">
        <f t="array" aca="1" ref="K947" ca="1">IF(F947="","",
IF(AND(OR(F947="土",F947="日"),J947="●"),"指定",
IF(INDIRECT(VLOOKUP(B947,B$14:C$44,2,FALSE)&amp;(9*A947+12))="","",
INDIRECT(VLOOKUP(B947,B$14:C$44,2,FALSE)&amp;(9*A947+12)))))</f>
        <v/>
      </c>
      <c r="L947" s="42" t="str">
        <f t="shared" ca="1" si="174"/>
        <v/>
      </c>
      <c r="M947" s="60" t="str">
        <f t="shared" ca="1" si="175"/>
        <v/>
      </c>
      <c r="N947" s="1" t="str">
        <f t="shared" ca="1" si="172"/>
        <v/>
      </c>
      <c r="O947" s="1" t="str">
        <f t="shared" ca="1" si="173"/>
        <v/>
      </c>
    </row>
    <row r="948" spans="1:15" x14ac:dyDescent="0.4">
      <c r="A948" s="1">
        <f t="shared" si="176"/>
        <v>31</v>
      </c>
      <c r="B948" s="1">
        <f t="shared" si="177"/>
        <v>5</v>
      </c>
      <c r="E948" s="39" t="str" cm="1">
        <f t="array" aca="1" ref="E948" ca="1">IF(INDIRECT(VLOOKUP(B948,B$14:C$44,2,FALSE)&amp;(9*A948+6))="","",
INDIRECT(VLOOKUP(B948,B$14:C$44,2,FALSE)&amp;(9*A948+6)))</f>
        <v/>
      </c>
      <c r="F948" s="39" t="str">
        <f t="shared" ca="1" si="171"/>
        <v/>
      </c>
      <c r="G948" s="48" t="str" cm="1">
        <f t="array" aca="1" ref="G948" ca="1">IF(F948="","",
IF(INDIRECT(VLOOKUP(B948,B$14:C$44,2,FALSE)&amp;(9*A948+8))="","",
INDIRECT(VLOOKUP(B948,B$14:C$44,2,FALSE)&amp;(9*A948+8))))</f>
        <v/>
      </c>
      <c r="H948" s="48" t="str" cm="1">
        <f t="array" aca="1" ref="H948" ca="1">IF(F948="","",
IF(INDIRECT(VLOOKUP(B948,B$14:C$44,2,FALSE)&amp;(9*A948+9))="","",
INDIRECT(VLOOKUP(B948,B$14:C$44,2,FALSE)&amp;(9*A948+9))))</f>
        <v/>
      </c>
      <c r="I948" s="43" t="str" cm="1">
        <f t="array" aca="1" ref="I948" ca="1">IF(F948="","",
IF(INDIRECT(VLOOKUP(B948,B$14:C$44,2,FALSE)&amp;(9*A948+10))="","",
INDIRECT(VLOOKUP(B948,B$14:C$44,2,FALSE)&amp;(9*A948+10))))</f>
        <v/>
      </c>
      <c r="J948" s="43" t="str" cm="1">
        <f t="array" aca="1" ref="J948" ca="1">IF(F948="","",
IF(INDIRECT(VLOOKUP(B948,B$14:C$44,2,FALSE)&amp;(9*A948+11))="","",
INDIRECT(VLOOKUP(B948,B$14:C$44,2,FALSE)&amp;(9*A948+11))))</f>
        <v/>
      </c>
      <c r="K948" s="46" t="str" cm="1">
        <f t="array" aca="1" ref="K948" ca="1">IF(F948="","",
IF(AND(OR(F948="土",F948="日"),J948="●"),"指定",
IF(INDIRECT(VLOOKUP(B948,B$14:C$44,2,FALSE)&amp;(9*A948+12))="","",
INDIRECT(VLOOKUP(B948,B$14:C$44,2,FALSE)&amp;(9*A948+12)))))</f>
        <v/>
      </c>
      <c r="L948" s="42" t="str">
        <f t="shared" ca="1" si="174"/>
        <v/>
      </c>
      <c r="M948" s="60" t="str">
        <f t="shared" ca="1" si="175"/>
        <v/>
      </c>
      <c r="N948" s="1" t="str">
        <f t="shared" ca="1" si="172"/>
        <v/>
      </c>
      <c r="O948" s="1" t="str">
        <f t="shared" ca="1" si="173"/>
        <v/>
      </c>
    </row>
    <row r="949" spans="1:15" x14ac:dyDescent="0.4">
      <c r="A949" s="1">
        <f t="shared" si="176"/>
        <v>31</v>
      </c>
      <c r="B949" s="1">
        <f t="shared" si="177"/>
        <v>6</v>
      </c>
      <c r="E949" s="39" t="str" cm="1">
        <f t="array" aca="1" ref="E949" ca="1">IF(INDIRECT(VLOOKUP(B949,B$14:C$44,2,FALSE)&amp;(9*A949+6))="","",
INDIRECT(VLOOKUP(B949,B$14:C$44,2,FALSE)&amp;(9*A949+6)))</f>
        <v/>
      </c>
      <c r="F949" s="39" t="str">
        <f t="shared" ca="1" si="171"/>
        <v/>
      </c>
      <c r="G949" s="48" t="str" cm="1">
        <f t="array" aca="1" ref="G949" ca="1">IF(F949="","",
IF(INDIRECT(VLOOKUP(B949,B$14:C$44,2,FALSE)&amp;(9*A949+8))="","",
INDIRECT(VLOOKUP(B949,B$14:C$44,2,FALSE)&amp;(9*A949+8))))</f>
        <v/>
      </c>
      <c r="H949" s="48" t="str" cm="1">
        <f t="array" aca="1" ref="H949" ca="1">IF(F949="","",
IF(INDIRECT(VLOOKUP(B949,B$14:C$44,2,FALSE)&amp;(9*A949+9))="","",
INDIRECT(VLOOKUP(B949,B$14:C$44,2,FALSE)&amp;(9*A949+9))))</f>
        <v/>
      </c>
      <c r="I949" s="43" t="str" cm="1">
        <f t="array" aca="1" ref="I949" ca="1">IF(F949="","",
IF(INDIRECT(VLOOKUP(B949,B$14:C$44,2,FALSE)&amp;(9*A949+10))="","",
INDIRECT(VLOOKUP(B949,B$14:C$44,2,FALSE)&amp;(9*A949+10))))</f>
        <v/>
      </c>
      <c r="J949" s="43" t="str" cm="1">
        <f t="array" aca="1" ref="J949" ca="1">IF(F949="","",
IF(INDIRECT(VLOOKUP(B949,B$14:C$44,2,FALSE)&amp;(9*A949+11))="","",
INDIRECT(VLOOKUP(B949,B$14:C$44,2,FALSE)&amp;(9*A949+11))))</f>
        <v/>
      </c>
      <c r="K949" s="46" t="str" cm="1">
        <f t="array" aca="1" ref="K949" ca="1">IF(F949="","",
IF(AND(OR(F949="土",F949="日"),J949="●"),"指定",
IF(INDIRECT(VLOOKUP(B949,B$14:C$44,2,FALSE)&amp;(9*A949+12))="","",
INDIRECT(VLOOKUP(B949,B$14:C$44,2,FALSE)&amp;(9*A949+12)))))</f>
        <v/>
      </c>
      <c r="L949" s="42" t="str">
        <f t="shared" ca="1" si="174"/>
        <v/>
      </c>
      <c r="M949" s="60" t="str">
        <f t="shared" ca="1" si="175"/>
        <v/>
      </c>
      <c r="N949" s="1" t="str">
        <f t="shared" ca="1" si="172"/>
        <v/>
      </c>
      <c r="O949" s="1" t="str">
        <f t="shared" ca="1" si="173"/>
        <v/>
      </c>
    </row>
    <row r="950" spans="1:15" x14ac:dyDescent="0.4">
      <c r="A950" s="1">
        <f t="shared" si="176"/>
        <v>31</v>
      </c>
      <c r="B950" s="1">
        <f t="shared" si="177"/>
        <v>7</v>
      </c>
      <c r="E950" s="39" t="str" cm="1">
        <f t="array" aca="1" ref="E950" ca="1">IF(INDIRECT(VLOOKUP(B950,B$14:C$44,2,FALSE)&amp;(9*A950+6))="","",
INDIRECT(VLOOKUP(B950,B$14:C$44,2,FALSE)&amp;(9*A950+6)))</f>
        <v/>
      </c>
      <c r="F950" s="39" t="str">
        <f t="shared" ca="1" si="171"/>
        <v/>
      </c>
      <c r="G950" s="48" t="str" cm="1">
        <f t="array" aca="1" ref="G950" ca="1">IF(F950="","",
IF(INDIRECT(VLOOKUP(B950,B$14:C$44,2,FALSE)&amp;(9*A950+8))="","",
INDIRECT(VLOOKUP(B950,B$14:C$44,2,FALSE)&amp;(9*A950+8))))</f>
        <v/>
      </c>
      <c r="H950" s="48" t="str" cm="1">
        <f t="array" aca="1" ref="H950" ca="1">IF(F950="","",
IF(INDIRECT(VLOOKUP(B950,B$14:C$44,2,FALSE)&amp;(9*A950+9))="","",
INDIRECT(VLOOKUP(B950,B$14:C$44,2,FALSE)&amp;(9*A950+9))))</f>
        <v/>
      </c>
      <c r="I950" s="43" t="str" cm="1">
        <f t="array" aca="1" ref="I950" ca="1">IF(F950="","",
IF(INDIRECT(VLOOKUP(B950,B$14:C$44,2,FALSE)&amp;(9*A950+10))="","",
INDIRECT(VLOOKUP(B950,B$14:C$44,2,FALSE)&amp;(9*A950+10))))</f>
        <v/>
      </c>
      <c r="J950" s="43" t="str" cm="1">
        <f t="array" aca="1" ref="J950" ca="1">IF(F950="","",
IF(INDIRECT(VLOOKUP(B950,B$14:C$44,2,FALSE)&amp;(9*A950+11))="","",
INDIRECT(VLOOKUP(B950,B$14:C$44,2,FALSE)&amp;(9*A950+11))))</f>
        <v/>
      </c>
      <c r="K950" s="46" t="str" cm="1">
        <f t="array" aca="1" ref="K950" ca="1">IF(F950="","",
IF(AND(OR(F950="土",F950="日"),J950="●"),"指定",
IF(INDIRECT(VLOOKUP(B950,B$14:C$44,2,FALSE)&amp;(9*A950+12))="","",
INDIRECT(VLOOKUP(B950,B$14:C$44,2,FALSE)&amp;(9*A950+12)))))</f>
        <v/>
      </c>
      <c r="L950" s="42" t="str">
        <f t="shared" ca="1" si="174"/>
        <v/>
      </c>
      <c r="M950" s="60" t="str">
        <f t="shared" ca="1" si="175"/>
        <v/>
      </c>
      <c r="N950" s="1" t="str">
        <f t="shared" ca="1" si="172"/>
        <v/>
      </c>
      <c r="O950" s="1" t="str">
        <f t="shared" ca="1" si="173"/>
        <v/>
      </c>
    </row>
    <row r="951" spans="1:15" x14ac:dyDescent="0.4">
      <c r="A951" s="1">
        <f t="shared" si="176"/>
        <v>31</v>
      </c>
      <c r="B951" s="1">
        <f t="shared" si="177"/>
        <v>8</v>
      </c>
      <c r="E951" s="39" t="str" cm="1">
        <f t="array" aca="1" ref="E951" ca="1">IF(INDIRECT(VLOOKUP(B951,B$14:C$44,2,FALSE)&amp;(9*A951+6))="","",
INDIRECT(VLOOKUP(B951,B$14:C$44,2,FALSE)&amp;(9*A951+6)))</f>
        <v/>
      </c>
      <c r="F951" s="39" t="str">
        <f t="shared" ca="1" si="171"/>
        <v/>
      </c>
      <c r="G951" s="48" t="str" cm="1">
        <f t="array" aca="1" ref="G951" ca="1">IF(F951="","",
IF(INDIRECT(VLOOKUP(B951,B$14:C$44,2,FALSE)&amp;(9*A951+8))="","",
INDIRECT(VLOOKUP(B951,B$14:C$44,2,FALSE)&amp;(9*A951+8))))</f>
        <v/>
      </c>
      <c r="H951" s="48" t="str" cm="1">
        <f t="array" aca="1" ref="H951" ca="1">IF(F951="","",
IF(INDIRECT(VLOOKUP(B951,B$14:C$44,2,FALSE)&amp;(9*A951+9))="","",
INDIRECT(VLOOKUP(B951,B$14:C$44,2,FALSE)&amp;(9*A951+9))))</f>
        <v/>
      </c>
      <c r="I951" s="43" t="str" cm="1">
        <f t="array" aca="1" ref="I951" ca="1">IF(F951="","",
IF(INDIRECT(VLOOKUP(B951,B$14:C$44,2,FALSE)&amp;(9*A951+10))="","",
INDIRECT(VLOOKUP(B951,B$14:C$44,2,FALSE)&amp;(9*A951+10))))</f>
        <v/>
      </c>
      <c r="J951" s="43" t="str" cm="1">
        <f t="array" aca="1" ref="J951" ca="1">IF(F951="","",
IF(INDIRECT(VLOOKUP(B951,B$14:C$44,2,FALSE)&amp;(9*A951+11))="","",
INDIRECT(VLOOKUP(B951,B$14:C$44,2,FALSE)&amp;(9*A951+11))))</f>
        <v/>
      </c>
      <c r="K951" s="46" t="str" cm="1">
        <f t="array" aca="1" ref="K951" ca="1">IF(F951="","",
IF(AND(OR(F951="土",F951="日"),J951="●"),"指定",
IF(INDIRECT(VLOOKUP(B951,B$14:C$44,2,FALSE)&amp;(9*A951+12))="","",
INDIRECT(VLOOKUP(B951,B$14:C$44,2,FALSE)&amp;(9*A951+12)))))</f>
        <v/>
      </c>
      <c r="L951" s="42" t="str">
        <f t="shared" ca="1" si="174"/>
        <v/>
      </c>
      <c r="M951" s="60" t="str">
        <f t="shared" ca="1" si="175"/>
        <v/>
      </c>
      <c r="N951" s="1" t="str">
        <f t="shared" ca="1" si="172"/>
        <v/>
      </c>
      <c r="O951" s="1" t="str">
        <f t="shared" ca="1" si="173"/>
        <v/>
      </c>
    </row>
    <row r="952" spans="1:15" x14ac:dyDescent="0.4">
      <c r="A952" s="1">
        <f t="shared" si="176"/>
        <v>31</v>
      </c>
      <c r="B952" s="1">
        <f t="shared" si="177"/>
        <v>9</v>
      </c>
      <c r="E952" s="39" t="str" cm="1">
        <f t="array" aca="1" ref="E952" ca="1">IF(INDIRECT(VLOOKUP(B952,B$14:C$44,2,FALSE)&amp;(9*A952+6))="","",
INDIRECT(VLOOKUP(B952,B$14:C$44,2,FALSE)&amp;(9*A952+6)))</f>
        <v/>
      </c>
      <c r="F952" s="39" t="str">
        <f t="shared" ca="1" si="171"/>
        <v/>
      </c>
      <c r="G952" s="48" t="str" cm="1">
        <f t="array" aca="1" ref="G952" ca="1">IF(F952="","",
IF(INDIRECT(VLOOKUP(B952,B$14:C$44,2,FALSE)&amp;(9*A952+8))="","",
INDIRECT(VLOOKUP(B952,B$14:C$44,2,FALSE)&amp;(9*A952+8))))</f>
        <v/>
      </c>
      <c r="H952" s="48" t="str" cm="1">
        <f t="array" aca="1" ref="H952" ca="1">IF(F952="","",
IF(INDIRECT(VLOOKUP(B952,B$14:C$44,2,FALSE)&amp;(9*A952+9))="","",
INDIRECT(VLOOKUP(B952,B$14:C$44,2,FALSE)&amp;(9*A952+9))))</f>
        <v/>
      </c>
      <c r="I952" s="43" t="str" cm="1">
        <f t="array" aca="1" ref="I952" ca="1">IF(F952="","",
IF(INDIRECT(VLOOKUP(B952,B$14:C$44,2,FALSE)&amp;(9*A952+10))="","",
INDIRECT(VLOOKUP(B952,B$14:C$44,2,FALSE)&amp;(9*A952+10))))</f>
        <v/>
      </c>
      <c r="J952" s="43" t="str" cm="1">
        <f t="array" aca="1" ref="J952" ca="1">IF(F952="","",
IF(INDIRECT(VLOOKUP(B952,B$14:C$44,2,FALSE)&amp;(9*A952+11))="","",
INDIRECT(VLOOKUP(B952,B$14:C$44,2,FALSE)&amp;(9*A952+11))))</f>
        <v/>
      </c>
      <c r="K952" s="46" t="str" cm="1">
        <f t="array" aca="1" ref="K952" ca="1">IF(F952="","",
IF(AND(OR(F952="土",F952="日"),J952="●"),"指定",
IF(INDIRECT(VLOOKUP(B952,B$14:C$44,2,FALSE)&amp;(9*A952+12))="","",
INDIRECT(VLOOKUP(B952,B$14:C$44,2,FALSE)&amp;(9*A952+12)))))</f>
        <v/>
      </c>
      <c r="L952" s="42" t="str">
        <f t="shared" ca="1" si="174"/>
        <v/>
      </c>
      <c r="M952" s="60" t="str">
        <f t="shared" ca="1" si="175"/>
        <v/>
      </c>
      <c r="N952" s="1" t="str">
        <f t="shared" ca="1" si="172"/>
        <v/>
      </c>
      <c r="O952" s="1" t="str">
        <f t="shared" ca="1" si="173"/>
        <v/>
      </c>
    </row>
    <row r="953" spans="1:15" x14ac:dyDescent="0.4">
      <c r="A953" s="1">
        <f t="shared" si="176"/>
        <v>31</v>
      </c>
      <c r="B953" s="1">
        <f t="shared" si="177"/>
        <v>10</v>
      </c>
      <c r="E953" s="39" t="str" cm="1">
        <f t="array" aca="1" ref="E953" ca="1">IF(INDIRECT(VLOOKUP(B953,B$14:C$44,2,FALSE)&amp;(9*A953+6))="","",
INDIRECT(VLOOKUP(B953,B$14:C$44,2,FALSE)&amp;(9*A953+6)))</f>
        <v/>
      </c>
      <c r="F953" s="39" t="str">
        <f t="shared" ca="1" si="171"/>
        <v/>
      </c>
      <c r="G953" s="48" t="str" cm="1">
        <f t="array" aca="1" ref="G953" ca="1">IF(F953="","",
IF(INDIRECT(VLOOKUP(B953,B$14:C$44,2,FALSE)&amp;(9*A953+8))="","",
INDIRECT(VLOOKUP(B953,B$14:C$44,2,FALSE)&amp;(9*A953+8))))</f>
        <v/>
      </c>
      <c r="H953" s="48" t="str" cm="1">
        <f t="array" aca="1" ref="H953" ca="1">IF(F953="","",
IF(INDIRECT(VLOOKUP(B953,B$14:C$44,2,FALSE)&amp;(9*A953+9))="","",
INDIRECT(VLOOKUP(B953,B$14:C$44,2,FALSE)&amp;(9*A953+9))))</f>
        <v/>
      </c>
      <c r="I953" s="43" t="str" cm="1">
        <f t="array" aca="1" ref="I953" ca="1">IF(F953="","",
IF(INDIRECT(VLOOKUP(B953,B$14:C$44,2,FALSE)&amp;(9*A953+10))="","",
INDIRECT(VLOOKUP(B953,B$14:C$44,2,FALSE)&amp;(9*A953+10))))</f>
        <v/>
      </c>
      <c r="J953" s="43" t="str" cm="1">
        <f t="array" aca="1" ref="J953" ca="1">IF(F953="","",
IF(INDIRECT(VLOOKUP(B953,B$14:C$44,2,FALSE)&amp;(9*A953+11))="","",
INDIRECT(VLOOKUP(B953,B$14:C$44,2,FALSE)&amp;(9*A953+11))))</f>
        <v/>
      </c>
      <c r="K953" s="46" t="str" cm="1">
        <f t="array" aca="1" ref="K953" ca="1">IF(F953="","",
IF(AND(OR(F953="土",F953="日"),J953="●"),"指定",
IF(INDIRECT(VLOOKUP(B953,B$14:C$44,2,FALSE)&amp;(9*A953+12))="","",
INDIRECT(VLOOKUP(B953,B$14:C$44,2,FALSE)&amp;(9*A953+12)))))</f>
        <v/>
      </c>
      <c r="L953" s="42" t="str">
        <f t="shared" ca="1" si="174"/>
        <v/>
      </c>
      <c r="M953" s="60" t="str">
        <f t="shared" ca="1" si="175"/>
        <v/>
      </c>
      <c r="N953" s="1" t="str">
        <f t="shared" ca="1" si="172"/>
        <v/>
      </c>
      <c r="O953" s="1" t="str">
        <f t="shared" ca="1" si="173"/>
        <v/>
      </c>
    </row>
    <row r="954" spans="1:15" x14ac:dyDescent="0.4">
      <c r="A954" s="1">
        <f t="shared" si="176"/>
        <v>31</v>
      </c>
      <c r="B954" s="1">
        <f t="shared" si="177"/>
        <v>11</v>
      </c>
      <c r="E954" s="39" t="str" cm="1">
        <f t="array" aca="1" ref="E954" ca="1">IF(INDIRECT(VLOOKUP(B954,B$14:C$44,2,FALSE)&amp;(9*A954+6))="","",
INDIRECT(VLOOKUP(B954,B$14:C$44,2,FALSE)&amp;(9*A954+6)))</f>
        <v/>
      </c>
      <c r="F954" s="39" t="str">
        <f t="shared" ca="1" si="171"/>
        <v/>
      </c>
      <c r="G954" s="48" t="str" cm="1">
        <f t="array" aca="1" ref="G954" ca="1">IF(F954="","",
IF(INDIRECT(VLOOKUP(B954,B$14:C$44,2,FALSE)&amp;(9*A954+8))="","",
INDIRECT(VLOOKUP(B954,B$14:C$44,2,FALSE)&amp;(9*A954+8))))</f>
        <v/>
      </c>
      <c r="H954" s="48" t="str" cm="1">
        <f t="array" aca="1" ref="H954" ca="1">IF(F954="","",
IF(INDIRECT(VLOOKUP(B954,B$14:C$44,2,FALSE)&amp;(9*A954+9))="","",
INDIRECT(VLOOKUP(B954,B$14:C$44,2,FALSE)&amp;(9*A954+9))))</f>
        <v/>
      </c>
      <c r="I954" s="43" t="str" cm="1">
        <f t="array" aca="1" ref="I954" ca="1">IF(F954="","",
IF(INDIRECT(VLOOKUP(B954,B$14:C$44,2,FALSE)&amp;(9*A954+10))="","",
INDIRECT(VLOOKUP(B954,B$14:C$44,2,FALSE)&amp;(9*A954+10))))</f>
        <v/>
      </c>
      <c r="J954" s="43" t="str" cm="1">
        <f t="array" aca="1" ref="J954" ca="1">IF(F954="","",
IF(INDIRECT(VLOOKUP(B954,B$14:C$44,2,FALSE)&amp;(9*A954+11))="","",
INDIRECT(VLOOKUP(B954,B$14:C$44,2,FALSE)&amp;(9*A954+11))))</f>
        <v/>
      </c>
      <c r="K954" s="46" t="str" cm="1">
        <f t="array" aca="1" ref="K954" ca="1">IF(F954="","",
IF(AND(OR(F954="土",F954="日"),J954="●"),"指定",
IF(INDIRECT(VLOOKUP(B954,B$14:C$44,2,FALSE)&amp;(9*A954+12))="","",
INDIRECT(VLOOKUP(B954,B$14:C$44,2,FALSE)&amp;(9*A954+12)))))</f>
        <v/>
      </c>
      <c r="L954" s="42" t="str">
        <f t="shared" ca="1" si="174"/>
        <v/>
      </c>
      <c r="M954" s="60" t="str">
        <f t="shared" ca="1" si="175"/>
        <v/>
      </c>
      <c r="N954" s="1" t="str">
        <f t="shared" ca="1" si="172"/>
        <v/>
      </c>
      <c r="O954" s="1" t="str">
        <f t="shared" ca="1" si="173"/>
        <v/>
      </c>
    </row>
    <row r="955" spans="1:15" x14ac:dyDescent="0.4">
      <c r="A955" s="1">
        <f t="shared" si="176"/>
        <v>31</v>
      </c>
      <c r="B955" s="1">
        <f t="shared" si="177"/>
        <v>12</v>
      </c>
      <c r="E955" s="39" t="str" cm="1">
        <f t="array" aca="1" ref="E955" ca="1">IF(INDIRECT(VLOOKUP(B955,B$14:C$44,2,FALSE)&amp;(9*A955+6))="","",
INDIRECT(VLOOKUP(B955,B$14:C$44,2,FALSE)&amp;(9*A955+6)))</f>
        <v/>
      </c>
      <c r="F955" s="39" t="str">
        <f t="shared" ca="1" si="171"/>
        <v/>
      </c>
      <c r="G955" s="48" t="str" cm="1">
        <f t="array" aca="1" ref="G955" ca="1">IF(F955="","",
IF(INDIRECT(VLOOKUP(B955,B$14:C$44,2,FALSE)&amp;(9*A955+8))="","",
INDIRECT(VLOOKUP(B955,B$14:C$44,2,FALSE)&amp;(9*A955+8))))</f>
        <v/>
      </c>
      <c r="H955" s="48" t="str" cm="1">
        <f t="array" aca="1" ref="H955" ca="1">IF(F955="","",
IF(INDIRECT(VLOOKUP(B955,B$14:C$44,2,FALSE)&amp;(9*A955+9))="","",
INDIRECT(VLOOKUP(B955,B$14:C$44,2,FALSE)&amp;(9*A955+9))))</f>
        <v/>
      </c>
      <c r="I955" s="43" t="str" cm="1">
        <f t="array" aca="1" ref="I955" ca="1">IF(F955="","",
IF(INDIRECT(VLOOKUP(B955,B$14:C$44,2,FALSE)&amp;(9*A955+10))="","",
INDIRECT(VLOOKUP(B955,B$14:C$44,2,FALSE)&amp;(9*A955+10))))</f>
        <v/>
      </c>
      <c r="J955" s="43" t="str" cm="1">
        <f t="array" aca="1" ref="J955" ca="1">IF(F955="","",
IF(INDIRECT(VLOOKUP(B955,B$14:C$44,2,FALSE)&amp;(9*A955+11))="","",
INDIRECT(VLOOKUP(B955,B$14:C$44,2,FALSE)&amp;(9*A955+11))))</f>
        <v/>
      </c>
      <c r="K955" s="46" t="str" cm="1">
        <f t="array" aca="1" ref="K955" ca="1">IF(F955="","",
IF(AND(OR(F955="土",F955="日"),J955="●"),"指定",
IF(INDIRECT(VLOOKUP(B955,B$14:C$44,2,FALSE)&amp;(9*A955+12))="","",
INDIRECT(VLOOKUP(B955,B$14:C$44,2,FALSE)&amp;(9*A955+12)))))</f>
        <v/>
      </c>
      <c r="L955" s="42" t="str">
        <f t="shared" ca="1" si="174"/>
        <v/>
      </c>
      <c r="M955" s="60" t="str">
        <f t="shared" ca="1" si="175"/>
        <v/>
      </c>
      <c r="N955" s="1" t="str">
        <f t="shared" ca="1" si="172"/>
        <v/>
      </c>
      <c r="O955" s="1" t="str">
        <f t="shared" ca="1" si="173"/>
        <v/>
      </c>
    </row>
    <row r="956" spans="1:15" x14ac:dyDescent="0.4">
      <c r="A956" s="1">
        <f t="shared" si="176"/>
        <v>31</v>
      </c>
      <c r="B956" s="1">
        <f t="shared" si="177"/>
        <v>13</v>
      </c>
      <c r="E956" s="39" t="str" cm="1">
        <f t="array" aca="1" ref="E956" ca="1">IF(INDIRECT(VLOOKUP(B956,B$14:C$44,2,FALSE)&amp;(9*A956+6))="","",
INDIRECT(VLOOKUP(B956,B$14:C$44,2,FALSE)&amp;(9*A956+6)))</f>
        <v/>
      </c>
      <c r="F956" s="39" t="str">
        <f t="shared" ca="1" si="171"/>
        <v/>
      </c>
      <c r="G956" s="48" t="str" cm="1">
        <f t="array" aca="1" ref="G956" ca="1">IF(F956="","",
IF(INDIRECT(VLOOKUP(B956,B$14:C$44,2,FALSE)&amp;(9*A956+8))="","",
INDIRECT(VLOOKUP(B956,B$14:C$44,2,FALSE)&amp;(9*A956+8))))</f>
        <v/>
      </c>
      <c r="H956" s="48" t="str" cm="1">
        <f t="array" aca="1" ref="H956" ca="1">IF(F956="","",
IF(INDIRECT(VLOOKUP(B956,B$14:C$44,2,FALSE)&amp;(9*A956+9))="","",
INDIRECT(VLOOKUP(B956,B$14:C$44,2,FALSE)&amp;(9*A956+9))))</f>
        <v/>
      </c>
      <c r="I956" s="43" t="str" cm="1">
        <f t="array" aca="1" ref="I956" ca="1">IF(F956="","",
IF(INDIRECT(VLOOKUP(B956,B$14:C$44,2,FALSE)&amp;(9*A956+10))="","",
INDIRECT(VLOOKUP(B956,B$14:C$44,2,FALSE)&amp;(9*A956+10))))</f>
        <v/>
      </c>
      <c r="J956" s="43" t="str" cm="1">
        <f t="array" aca="1" ref="J956" ca="1">IF(F956="","",
IF(INDIRECT(VLOOKUP(B956,B$14:C$44,2,FALSE)&amp;(9*A956+11))="","",
INDIRECT(VLOOKUP(B956,B$14:C$44,2,FALSE)&amp;(9*A956+11))))</f>
        <v/>
      </c>
      <c r="K956" s="46" t="str" cm="1">
        <f t="array" aca="1" ref="K956" ca="1">IF(F956="","",
IF(AND(OR(F956="土",F956="日"),J956="●"),"指定",
IF(INDIRECT(VLOOKUP(B956,B$14:C$44,2,FALSE)&amp;(9*A956+12))="","",
INDIRECT(VLOOKUP(B956,B$14:C$44,2,FALSE)&amp;(9*A956+12)))))</f>
        <v/>
      </c>
      <c r="L956" s="42" t="str">
        <f t="shared" ca="1" si="174"/>
        <v/>
      </c>
      <c r="M956" s="60" t="str">
        <f t="shared" ca="1" si="175"/>
        <v/>
      </c>
      <c r="N956" s="1" t="str">
        <f t="shared" ca="1" si="172"/>
        <v/>
      </c>
      <c r="O956" s="1" t="str">
        <f t="shared" ca="1" si="173"/>
        <v/>
      </c>
    </row>
    <row r="957" spans="1:15" x14ac:dyDescent="0.4">
      <c r="A957" s="1">
        <f t="shared" si="176"/>
        <v>31</v>
      </c>
      <c r="B957" s="1">
        <f t="shared" si="177"/>
        <v>14</v>
      </c>
      <c r="E957" s="39" t="str" cm="1">
        <f t="array" aca="1" ref="E957" ca="1">IF(INDIRECT(VLOOKUP(B957,B$14:C$44,2,FALSE)&amp;(9*A957+6))="","",
INDIRECT(VLOOKUP(B957,B$14:C$44,2,FALSE)&amp;(9*A957+6)))</f>
        <v/>
      </c>
      <c r="F957" s="39" t="str">
        <f t="shared" ca="1" si="171"/>
        <v/>
      </c>
      <c r="G957" s="48" t="str" cm="1">
        <f t="array" aca="1" ref="G957" ca="1">IF(F957="","",
IF(INDIRECT(VLOOKUP(B957,B$14:C$44,2,FALSE)&amp;(9*A957+8))="","",
INDIRECT(VLOOKUP(B957,B$14:C$44,2,FALSE)&amp;(9*A957+8))))</f>
        <v/>
      </c>
      <c r="H957" s="48" t="str" cm="1">
        <f t="array" aca="1" ref="H957" ca="1">IF(F957="","",
IF(INDIRECT(VLOOKUP(B957,B$14:C$44,2,FALSE)&amp;(9*A957+9))="","",
INDIRECT(VLOOKUP(B957,B$14:C$44,2,FALSE)&amp;(9*A957+9))))</f>
        <v/>
      </c>
      <c r="I957" s="43" t="str" cm="1">
        <f t="array" aca="1" ref="I957" ca="1">IF(F957="","",
IF(INDIRECT(VLOOKUP(B957,B$14:C$44,2,FALSE)&amp;(9*A957+10))="","",
INDIRECT(VLOOKUP(B957,B$14:C$44,2,FALSE)&amp;(9*A957+10))))</f>
        <v/>
      </c>
      <c r="J957" s="43" t="str" cm="1">
        <f t="array" aca="1" ref="J957" ca="1">IF(F957="","",
IF(INDIRECT(VLOOKUP(B957,B$14:C$44,2,FALSE)&amp;(9*A957+11))="","",
INDIRECT(VLOOKUP(B957,B$14:C$44,2,FALSE)&amp;(9*A957+11))))</f>
        <v/>
      </c>
      <c r="K957" s="46" t="str" cm="1">
        <f t="array" aca="1" ref="K957" ca="1">IF(F957="","",
IF(AND(OR(F957="土",F957="日"),J957="●"),"指定",
IF(INDIRECT(VLOOKUP(B957,B$14:C$44,2,FALSE)&amp;(9*A957+12))="","",
INDIRECT(VLOOKUP(B957,B$14:C$44,2,FALSE)&amp;(9*A957+12)))))</f>
        <v/>
      </c>
      <c r="L957" s="42" t="str">
        <f t="shared" ca="1" si="174"/>
        <v/>
      </c>
      <c r="M957" s="60" t="str">
        <f t="shared" ca="1" si="175"/>
        <v/>
      </c>
      <c r="N957" s="1" t="str">
        <f t="shared" ca="1" si="172"/>
        <v/>
      </c>
      <c r="O957" s="1" t="str">
        <f t="shared" ca="1" si="173"/>
        <v/>
      </c>
    </row>
    <row r="958" spans="1:15" x14ac:dyDescent="0.4">
      <c r="A958" s="1">
        <f t="shared" si="176"/>
        <v>31</v>
      </c>
      <c r="B958" s="1">
        <f t="shared" si="177"/>
        <v>15</v>
      </c>
      <c r="E958" s="39" t="str" cm="1">
        <f t="array" aca="1" ref="E958" ca="1">IF(INDIRECT(VLOOKUP(B958,B$14:C$44,2,FALSE)&amp;(9*A958+6))="","",
INDIRECT(VLOOKUP(B958,B$14:C$44,2,FALSE)&amp;(9*A958+6)))</f>
        <v/>
      </c>
      <c r="F958" s="39" t="str">
        <f t="shared" ca="1" si="171"/>
        <v/>
      </c>
      <c r="G958" s="48" t="str" cm="1">
        <f t="array" aca="1" ref="G958" ca="1">IF(F958="","",
IF(INDIRECT(VLOOKUP(B958,B$14:C$44,2,FALSE)&amp;(9*A958+8))="","",
INDIRECT(VLOOKUP(B958,B$14:C$44,2,FALSE)&amp;(9*A958+8))))</f>
        <v/>
      </c>
      <c r="H958" s="48" t="str" cm="1">
        <f t="array" aca="1" ref="H958" ca="1">IF(F958="","",
IF(INDIRECT(VLOOKUP(B958,B$14:C$44,2,FALSE)&amp;(9*A958+9))="","",
INDIRECT(VLOOKUP(B958,B$14:C$44,2,FALSE)&amp;(9*A958+9))))</f>
        <v/>
      </c>
      <c r="I958" s="43" t="str" cm="1">
        <f t="array" aca="1" ref="I958" ca="1">IF(F958="","",
IF(INDIRECT(VLOOKUP(B958,B$14:C$44,2,FALSE)&amp;(9*A958+10))="","",
INDIRECT(VLOOKUP(B958,B$14:C$44,2,FALSE)&amp;(9*A958+10))))</f>
        <v/>
      </c>
      <c r="J958" s="43" t="str" cm="1">
        <f t="array" aca="1" ref="J958" ca="1">IF(F958="","",
IF(INDIRECT(VLOOKUP(B958,B$14:C$44,2,FALSE)&amp;(9*A958+11))="","",
INDIRECT(VLOOKUP(B958,B$14:C$44,2,FALSE)&amp;(9*A958+11))))</f>
        <v/>
      </c>
      <c r="K958" s="46" t="str" cm="1">
        <f t="array" aca="1" ref="K958" ca="1">IF(F958="","",
IF(AND(OR(F958="土",F958="日"),J958="●"),"指定",
IF(INDIRECT(VLOOKUP(B958,B$14:C$44,2,FALSE)&amp;(9*A958+12))="","",
INDIRECT(VLOOKUP(B958,B$14:C$44,2,FALSE)&amp;(9*A958+12)))))</f>
        <v/>
      </c>
      <c r="L958" s="42" t="str">
        <f t="shared" ca="1" si="174"/>
        <v/>
      </c>
      <c r="M958" s="60" t="str">
        <f t="shared" ca="1" si="175"/>
        <v/>
      </c>
      <c r="N958" s="1" t="str">
        <f t="shared" ca="1" si="172"/>
        <v/>
      </c>
      <c r="O958" s="1" t="str">
        <f t="shared" ca="1" si="173"/>
        <v/>
      </c>
    </row>
    <row r="959" spans="1:15" x14ac:dyDescent="0.4">
      <c r="A959" s="1">
        <f t="shared" si="176"/>
        <v>31</v>
      </c>
      <c r="B959" s="1">
        <f t="shared" si="177"/>
        <v>16</v>
      </c>
      <c r="E959" s="39" t="str" cm="1">
        <f t="array" aca="1" ref="E959" ca="1">IF(INDIRECT(VLOOKUP(B959,B$14:C$44,2,FALSE)&amp;(9*A959+6))="","",
INDIRECT(VLOOKUP(B959,B$14:C$44,2,FALSE)&amp;(9*A959+6)))</f>
        <v/>
      </c>
      <c r="F959" s="39" t="str">
        <f t="shared" ca="1" si="171"/>
        <v/>
      </c>
      <c r="G959" s="48" t="str" cm="1">
        <f t="array" aca="1" ref="G959" ca="1">IF(F959="","",
IF(INDIRECT(VLOOKUP(B959,B$14:C$44,2,FALSE)&amp;(9*A959+8))="","",
INDIRECT(VLOOKUP(B959,B$14:C$44,2,FALSE)&amp;(9*A959+8))))</f>
        <v/>
      </c>
      <c r="H959" s="48" t="str" cm="1">
        <f t="array" aca="1" ref="H959" ca="1">IF(F959="","",
IF(INDIRECT(VLOOKUP(B959,B$14:C$44,2,FALSE)&amp;(9*A959+9))="","",
INDIRECT(VLOOKUP(B959,B$14:C$44,2,FALSE)&amp;(9*A959+9))))</f>
        <v/>
      </c>
      <c r="I959" s="43" t="str" cm="1">
        <f t="array" aca="1" ref="I959" ca="1">IF(F959="","",
IF(INDIRECT(VLOOKUP(B959,B$14:C$44,2,FALSE)&amp;(9*A959+10))="","",
INDIRECT(VLOOKUP(B959,B$14:C$44,2,FALSE)&amp;(9*A959+10))))</f>
        <v/>
      </c>
      <c r="J959" s="43" t="str" cm="1">
        <f t="array" aca="1" ref="J959" ca="1">IF(F959="","",
IF(INDIRECT(VLOOKUP(B959,B$14:C$44,2,FALSE)&amp;(9*A959+11))="","",
INDIRECT(VLOOKUP(B959,B$14:C$44,2,FALSE)&amp;(9*A959+11))))</f>
        <v/>
      </c>
      <c r="K959" s="46" t="str" cm="1">
        <f t="array" aca="1" ref="K959" ca="1">IF(F959="","",
IF(AND(OR(F959="土",F959="日"),J959="●"),"指定",
IF(INDIRECT(VLOOKUP(B959,B$14:C$44,2,FALSE)&amp;(9*A959+12))="","",
INDIRECT(VLOOKUP(B959,B$14:C$44,2,FALSE)&amp;(9*A959+12)))))</f>
        <v/>
      </c>
      <c r="L959" s="42" t="str">
        <f t="shared" ca="1" si="174"/>
        <v/>
      </c>
      <c r="M959" s="60" t="str">
        <f t="shared" ca="1" si="175"/>
        <v/>
      </c>
      <c r="N959" s="1" t="str">
        <f t="shared" ca="1" si="172"/>
        <v/>
      </c>
      <c r="O959" s="1" t="str">
        <f t="shared" ca="1" si="173"/>
        <v/>
      </c>
    </row>
    <row r="960" spans="1:15" x14ac:dyDescent="0.4">
      <c r="A960" s="1">
        <f t="shared" si="176"/>
        <v>31</v>
      </c>
      <c r="B960" s="1">
        <f t="shared" si="177"/>
        <v>17</v>
      </c>
      <c r="E960" s="39" t="str" cm="1">
        <f t="array" aca="1" ref="E960" ca="1">IF(INDIRECT(VLOOKUP(B960,B$14:C$44,2,FALSE)&amp;(9*A960+6))="","",
INDIRECT(VLOOKUP(B960,B$14:C$44,2,FALSE)&amp;(9*A960+6)))</f>
        <v/>
      </c>
      <c r="F960" s="39" t="str">
        <f t="shared" ca="1" si="171"/>
        <v/>
      </c>
      <c r="G960" s="48" t="str" cm="1">
        <f t="array" aca="1" ref="G960" ca="1">IF(F960="","",
IF(INDIRECT(VLOOKUP(B960,B$14:C$44,2,FALSE)&amp;(9*A960+8))="","",
INDIRECT(VLOOKUP(B960,B$14:C$44,2,FALSE)&amp;(9*A960+8))))</f>
        <v/>
      </c>
      <c r="H960" s="48" t="str" cm="1">
        <f t="array" aca="1" ref="H960" ca="1">IF(F960="","",
IF(INDIRECT(VLOOKUP(B960,B$14:C$44,2,FALSE)&amp;(9*A960+9))="","",
INDIRECT(VLOOKUP(B960,B$14:C$44,2,FALSE)&amp;(9*A960+9))))</f>
        <v/>
      </c>
      <c r="I960" s="43" t="str" cm="1">
        <f t="array" aca="1" ref="I960" ca="1">IF(F960="","",
IF(INDIRECT(VLOOKUP(B960,B$14:C$44,2,FALSE)&amp;(9*A960+10))="","",
INDIRECT(VLOOKUP(B960,B$14:C$44,2,FALSE)&amp;(9*A960+10))))</f>
        <v/>
      </c>
      <c r="J960" s="43" t="str" cm="1">
        <f t="array" aca="1" ref="J960" ca="1">IF(F960="","",
IF(INDIRECT(VLOOKUP(B960,B$14:C$44,2,FALSE)&amp;(9*A960+11))="","",
INDIRECT(VLOOKUP(B960,B$14:C$44,2,FALSE)&amp;(9*A960+11))))</f>
        <v/>
      </c>
      <c r="K960" s="46" t="str" cm="1">
        <f t="array" aca="1" ref="K960" ca="1">IF(F960="","",
IF(AND(OR(F960="土",F960="日"),J960="●"),"指定",
IF(INDIRECT(VLOOKUP(B960,B$14:C$44,2,FALSE)&amp;(9*A960+12))="","",
INDIRECT(VLOOKUP(B960,B$14:C$44,2,FALSE)&amp;(9*A960+12)))))</f>
        <v/>
      </c>
      <c r="L960" s="42" t="str">
        <f t="shared" ca="1" si="174"/>
        <v/>
      </c>
      <c r="M960" s="60" t="str">
        <f t="shared" ca="1" si="175"/>
        <v/>
      </c>
      <c r="N960" s="1" t="str">
        <f t="shared" ca="1" si="172"/>
        <v/>
      </c>
      <c r="O960" s="1" t="str">
        <f t="shared" ca="1" si="173"/>
        <v/>
      </c>
    </row>
    <row r="961" spans="1:15" x14ac:dyDescent="0.4">
      <c r="A961" s="1">
        <f t="shared" si="176"/>
        <v>31</v>
      </c>
      <c r="B961" s="1">
        <f t="shared" si="177"/>
        <v>18</v>
      </c>
      <c r="E961" s="39" t="str" cm="1">
        <f t="array" aca="1" ref="E961" ca="1">IF(INDIRECT(VLOOKUP(B961,B$14:C$44,2,FALSE)&amp;(9*A961+6))="","",
INDIRECT(VLOOKUP(B961,B$14:C$44,2,FALSE)&amp;(9*A961+6)))</f>
        <v/>
      </c>
      <c r="F961" s="39" t="str">
        <f t="shared" ca="1" si="171"/>
        <v/>
      </c>
      <c r="G961" s="48" t="str" cm="1">
        <f t="array" aca="1" ref="G961" ca="1">IF(F961="","",
IF(INDIRECT(VLOOKUP(B961,B$14:C$44,2,FALSE)&amp;(9*A961+8))="","",
INDIRECT(VLOOKUP(B961,B$14:C$44,2,FALSE)&amp;(9*A961+8))))</f>
        <v/>
      </c>
      <c r="H961" s="48" t="str" cm="1">
        <f t="array" aca="1" ref="H961" ca="1">IF(F961="","",
IF(INDIRECT(VLOOKUP(B961,B$14:C$44,2,FALSE)&amp;(9*A961+9))="","",
INDIRECT(VLOOKUP(B961,B$14:C$44,2,FALSE)&amp;(9*A961+9))))</f>
        <v/>
      </c>
      <c r="I961" s="43" t="str" cm="1">
        <f t="array" aca="1" ref="I961" ca="1">IF(F961="","",
IF(INDIRECT(VLOOKUP(B961,B$14:C$44,2,FALSE)&amp;(9*A961+10))="","",
INDIRECT(VLOOKUP(B961,B$14:C$44,2,FALSE)&amp;(9*A961+10))))</f>
        <v/>
      </c>
      <c r="J961" s="43" t="str" cm="1">
        <f t="array" aca="1" ref="J961" ca="1">IF(F961="","",
IF(INDIRECT(VLOOKUP(B961,B$14:C$44,2,FALSE)&amp;(9*A961+11))="","",
INDIRECT(VLOOKUP(B961,B$14:C$44,2,FALSE)&amp;(9*A961+11))))</f>
        <v/>
      </c>
      <c r="K961" s="46" t="str" cm="1">
        <f t="array" aca="1" ref="K961" ca="1">IF(F961="","",
IF(AND(OR(F961="土",F961="日"),J961="●"),"指定",
IF(INDIRECT(VLOOKUP(B961,B$14:C$44,2,FALSE)&amp;(9*A961+12))="","",
INDIRECT(VLOOKUP(B961,B$14:C$44,2,FALSE)&amp;(9*A961+12)))))</f>
        <v/>
      </c>
      <c r="L961" s="42" t="str">
        <f t="shared" ca="1" si="174"/>
        <v/>
      </c>
      <c r="M961" s="60" t="str">
        <f t="shared" ca="1" si="175"/>
        <v/>
      </c>
      <c r="N961" s="1" t="str">
        <f t="shared" ca="1" si="172"/>
        <v/>
      </c>
      <c r="O961" s="1" t="str">
        <f t="shared" ca="1" si="173"/>
        <v/>
      </c>
    </row>
    <row r="962" spans="1:15" x14ac:dyDescent="0.4">
      <c r="A962" s="1">
        <f t="shared" si="176"/>
        <v>31</v>
      </c>
      <c r="B962" s="1">
        <f t="shared" si="177"/>
        <v>19</v>
      </c>
      <c r="E962" s="39" t="str" cm="1">
        <f t="array" aca="1" ref="E962" ca="1">IF(INDIRECT(VLOOKUP(B962,B$14:C$44,2,FALSE)&amp;(9*A962+6))="","",
INDIRECT(VLOOKUP(B962,B$14:C$44,2,FALSE)&amp;(9*A962+6)))</f>
        <v/>
      </c>
      <c r="F962" s="39" t="str">
        <f t="shared" ca="1" si="171"/>
        <v/>
      </c>
      <c r="G962" s="48" t="str" cm="1">
        <f t="array" aca="1" ref="G962" ca="1">IF(F962="","",
IF(INDIRECT(VLOOKUP(B962,B$14:C$44,2,FALSE)&amp;(9*A962+8))="","",
INDIRECT(VLOOKUP(B962,B$14:C$44,2,FALSE)&amp;(9*A962+8))))</f>
        <v/>
      </c>
      <c r="H962" s="48" t="str" cm="1">
        <f t="array" aca="1" ref="H962" ca="1">IF(F962="","",
IF(INDIRECT(VLOOKUP(B962,B$14:C$44,2,FALSE)&amp;(9*A962+9))="","",
INDIRECT(VLOOKUP(B962,B$14:C$44,2,FALSE)&amp;(9*A962+9))))</f>
        <v/>
      </c>
      <c r="I962" s="43" t="str" cm="1">
        <f t="array" aca="1" ref="I962" ca="1">IF(F962="","",
IF(INDIRECT(VLOOKUP(B962,B$14:C$44,2,FALSE)&amp;(9*A962+10))="","",
INDIRECT(VLOOKUP(B962,B$14:C$44,2,FALSE)&amp;(9*A962+10))))</f>
        <v/>
      </c>
      <c r="J962" s="43" t="str" cm="1">
        <f t="array" aca="1" ref="J962" ca="1">IF(F962="","",
IF(INDIRECT(VLOOKUP(B962,B$14:C$44,2,FALSE)&amp;(9*A962+11))="","",
INDIRECT(VLOOKUP(B962,B$14:C$44,2,FALSE)&amp;(9*A962+11))))</f>
        <v/>
      </c>
      <c r="K962" s="46" t="str" cm="1">
        <f t="array" aca="1" ref="K962" ca="1">IF(F962="","",
IF(AND(OR(F962="土",F962="日"),J962="●"),"指定",
IF(INDIRECT(VLOOKUP(B962,B$14:C$44,2,FALSE)&amp;(9*A962+12))="","",
INDIRECT(VLOOKUP(B962,B$14:C$44,2,FALSE)&amp;(9*A962+12)))))</f>
        <v/>
      </c>
      <c r="L962" s="42" t="str">
        <f t="shared" ca="1" si="174"/>
        <v/>
      </c>
      <c r="M962" s="60" t="str">
        <f t="shared" ca="1" si="175"/>
        <v/>
      </c>
      <c r="N962" s="1" t="str">
        <f t="shared" ca="1" si="172"/>
        <v/>
      </c>
      <c r="O962" s="1" t="str">
        <f t="shared" ca="1" si="173"/>
        <v/>
      </c>
    </row>
    <row r="963" spans="1:15" x14ac:dyDescent="0.4">
      <c r="A963" s="1">
        <f t="shared" si="176"/>
        <v>31</v>
      </c>
      <c r="B963" s="1">
        <f t="shared" si="177"/>
        <v>20</v>
      </c>
      <c r="E963" s="39" t="str" cm="1">
        <f t="array" aca="1" ref="E963" ca="1">IF(INDIRECT(VLOOKUP(B963,B$14:C$44,2,FALSE)&amp;(9*A963+6))="","",
INDIRECT(VLOOKUP(B963,B$14:C$44,2,FALSE)&amp;(9*A963+6)))</f>
        <v/>
      </c>
      <c r="F963" s="39" t="str">
        <f t="shared" ca="1" si="171"/>
        <v/>
      </c>
      <c r="G963" s="48" t="str" cm="1">
        <f t="array" aca="1" ref="G963" ca="1">IF(F963="","",
IF(INDIRECT(VLOOKUP(B963,B$14:C$44,2,FALSE)&amp;(9*A963+8))="","",
INDIRECT(VLOOKUP(B963,B$14:C$44,2,FALSE)&amp;(9*A963+8))))</f>
        <v/>
      </c>
      <c r="H963" s="48" t="str" cm="1">
        <f t="array" aca="1" ref="H963" ca="1">IF(F963="","",
IF(INDIRECT(VLOOKUP(B963,B$14:C$44,2,FALSE)&amp;(9*A963+9))="","",
INDIRECT(VLOOKUP(B963,B$14:C$44,2,FALSE)&amp;(9*A963+9))))</f>
        <v/>
      </c>
      <c r="I963" s="43" t="str" cm="1">
        <f t="array" aca="1" ref="I963" ca="1">IF(F963="","",
IF(INDIRECT(VLOOKUP(B963,B$14:C$44,2,FALSE)&amp;(9*A963+10))="","",
INDIRECT(VLOOKUP(B963,B$14:C$44,2,FALSE)&amp;(9*A963+10))))</f>
        <v/>
      </c>
      <c r="J963" s="43" t="str" cm="1">
        <f t="array" aca="1" ref="J963" ca="1">IF(F963="","",
IF(INDIRECT(VLOOKUP(B963,B$14:C$44,2,FALSE)&amp;(9*A963+11))="","",
INDIRECT(VLOOKUP(B963,B$14:C$44,2,FALSE)&amp;(9*A963+11))))</f>
        <v/>
      </c>
      <c r="K963" s="46" t="str" cm="1">
        <f t="array" aca="1" ref="K963" ca="1">IF(F963="","",
IF(AND(OR(F963="土",F963="日"),J963="●"),"指定",
IF(INDIRECT(VLOOKUP(B963,B$14:C$44,2,FALSE)&amp;(9*A963+12))="","",
INDIRECT(VLOOKUP(B963,B$14:C$44,2,FALSE)&amp;(9*A963+12)))))</f>
        <v/>
      </c>
      <c r="L963" s="42" t="str">
        <f t="shared" ca="1" si="174"/>
        <v/>
      </c>
      <c r="M963" s="60" t="str">
        <f t="shared" ca="1" si="175"/>
        <v/>
      </c>
      <c r="N963" s="1" t="str">
        <f t="shared" ca="1" si="172"/>
        <v/>
      </c>
      <c r="O963" s="1" t="str">
        <f t="shared" ca="1" si="173"/>
        <v/>
      </c>
    </row>
    <row r="964" spans="1:15" x14ac:dyDescent="0.4">
      <c r="A964" s="1">
        <f t="shared" si="176"/>
        <v>31</v>
      </c>
      <c r="B964" s="1">
        <f t="shared" si="177"/>
        <v>21</v>
      </c>
      <c r="E964" s="39" t="str" cm="1">
        <f t="array" aca="1" ref="E964" ca="1">IF(INDIRECT(VLOOKUP(B964,B$14:C$44,2,FALSE)&amp;(9*A964+6))="","",
INDIRECT(VLOOKUP(B964,B$14:C$44,2,FALSE)&amp;(9*A964+6)))</f>
        <v/>
      </c>
      <c r="F964" s="39" t="str">
        <f t="shared" ca="1" si="171"/>
        <v/>
      </c>
      <c r="G964" s="48" t="str" cm="1">
        <f t="array" aca="1" ref="G964" ca="1">IF(F964="","",
IF(INDIRECT(VLOOKUP(B964,B$14:C$44,2,FALSE)&amp;(9*A964+8))="","",
INDIRECT(VLOOKUP(B964,B$14:C$44,2,FALSE)&amp;(9*A964+8))))</f>
        <v/>
      </c>
      <c r="H964" s="48" t="str" cm="1">
        <f t="array" aca="1" ref="H964" ca="1">IF(F964="","",
IF(INDIRECT(VLOOKUP(B964,B$14:C$44,2,FALSE)&amp;(9*A964+9))="","",
INDIRECT(VLOOKUP(B964,B$14:C$44,2,FALSE)&amp;(9*A964+9))))</f>
        <v/>
      </c>
      <c r="I964" s="43" t="str" cm="1">
        <f t="array" aca="1" ref="I964" ca="1">IF(F964="","",
IF(INDIRECT(VLOOKUP(B964,B$14:C$44,2,FALSE)&amp;(9*A964+10))="","",
INDIRECT(VLOOKUP(B964,B$14:C$44,2,FALSE)&amp;(9*A964+10))))</f>
        <v/>
      </c>
      <c r="J964" s="43" t="str" cm="1">
        <f t="array" aca="1" ref="J964" ca="1">IF(F964="","",
IF(INDIRECT(VLOOKUP(B964,B$14:C$44,2,FALSE)&amp;(9*A964+11))="","",
INDIRECT(VLOOKUP(B964,B$14:C$44,2,FALSE)&amp;(9*A964+11))))</f>
        <v/>
      </c>
      <c r="K964" s="46" t="str" cm="1">
        <f t="array" aca="1" ref="K964" ca="1">IF(F964="","",
IF(AND(OR(F964="土",F964="日"),J964="●"),"指定",
IF(INDIRECT(VLOOKUP(B964,B$14:C$44,2,FALSE)&amp;(9*A964+12))="","",
INDIRECT(VLOOKUP(B964,B$14:C$44,2,FALSE)&amp;(9*A964+12)))))</f>
        <v/>
      </c>
      <c r="L964" s="42" t="str">
        <f t="shared" ca="1" si="174"/>
        <v/>
      </c>
      <c r="M964" s="60" t="str">
        <f t="shared" ca="1" si="175"/>
        <v/>
      </c>
      <c r="N964" s="1" t="str">
        <f t="shared" ca="1" si="172"/>
        <v/>
      </c>
      <c r="O964" s="1" t="str">
        <f t="shared" ca="1" si="173"/>
        <v/>
      </c>
    </row>
    <row r="965" spans="1:15" x14ac:dyDescent="0.4">
      <c r="A965" s="1">
        <f t="shared" si="176"/>
        <v>31</v>
      </c>
      <c r="B965" s="1">
        <f t="shared" si="177"/>
        <v>22</v>
      </c>
      <c r="E965" s="39" t="str" cm="1">
        <f t="array" aca="1" ref="E965" ca="1">IF(INDIRECT(VLOOKUP(B965,B$14:C$44,2,FALSE)&amp;(9*A965+6))="","",
INDIRECT(VLOOKUP(B965,B$14:C$44,2,FALSE)&amp;(9*A965+6)))</f>
        <v/>
      </c>
      <c r="F965" s="39" t="str">
        <f t="shared" ca="1" si="171"/>
        <v/>
      </c>
      <c r="G965" s="48" t="str" cm="1">
        <f t="array" aca="1" ref="G965" ca="1">IF(F965="","",
IF(INDIRECT(VLOOKUP(B965,B$14:C$44,2,FALSE)&amp;(9*A965+8))="","",
INDIRECT(VLOOKUP(B965,B$14:C$44,2,FALSE)&amp;(9*A965+8))))</f>
        <v/>
      </c>
      <c r="H965" s="48" t="str" cm="1">
        <f t="array" aca="1" ref="H965" ca="1">IF(F965="","",
IF(INDIRECT(VLOOKUP(B965,B$14:C$44,2,FALSE)&amp;(9*A965+9))="","",
INDIRECT(VLOOKUP(B965,B$14:C$44,2,FALSE)&amp;(9*A965+9))))</f>
        <v/>
      </c>
      <c r="I965" s="43" t="str" cm="1">
        <f t="array" aca="1" ref="I965" ca="1">IF(F965="","",
IF(INDIRECT(VLOOKUP(B965,B$14:C$44,2,FALSE)&amp;(9*A965+10))="","",
INDIRECT(VLOOKUP(B965,B$14:C$44,2,FALSE)&amp;(9*A965+10))))</f>
        <v/>
      </c>
      <c r="J965" s="43" t="str" cm="1">
        <f t="array" aca="1" ref="J965" ca="1">IF(F965="","",
IF(INDIRECT(VLOOKUP(B965,B$14:C$44,2,FALSE)&amp;(9*A965+11))="","",
INDIRECT(VLOOKUP(B965,B$14:C$44,2,FALSE)&amp;(9*A965+11))))</f>
        <v/>
      </c>
      <c r="K965" s="46" t="str" cm="1">
        <f t="array" aca="1" ref="K965" ca="1">IF(F965="","",
IF(AND(OR(F965="土",F965="日"),J965="●"),"指定",
IF(INDIRECT(VLOOKUP(B965,B$14:C$44,2,FALSE)&amp;(9*A965+12))="","",
INDIRECT(VLOOKUP(B965,B$14:C$44,2,FALSE)&amp;(9*A965+12)))))</f>
        <v/>
      </c>
      <c r="L965" s="42" t="str">
        <f t="shared" ca="1" si="174"/>
        <v/>
      </c>
      <c r="M965" s="60" t="str">
        <f t="shared" ca="1" si="175"/>
        <v/>
      </c>
      <c r="N965" s="1" t="str">
        <f t="shared" ca="1" si="172"/>
        <v/>
      </c>
      <c r="O965" s="1" t="str">
        <f t="shared" ca="1" si="173"/>
        <v/>
      </c>
    </row>
    <row r="966" spans="1:15" x14ac:dyDescent="0.4">
      <c r="A966" s="1">
        <f t="shared" si="176"/>
        <v>31</v>
      </c>
      <c r="B966" s="1">
        <f t="shared" si="177"/>
        <v>23</v>
      </c>
      <c r="E966" s="39" t="str" cm="1">
        <f t="array" aca="1" ref="E966" ca="1">IF(INDIRECT(VLOOKUP(B966,B$14:C$44,2,FALSE)&amp;(9*A966+6))="","",
INDIRECT(VLOOKUP(B966,B$14:C$44,2,FALSE)&amp;(9*A966+6)))</f>
        <v/>
      </c>
      <c r="F966" s="39" t="str">
        <f t="shared" ca="1" si="171"/>
        <v/>
      </c>
      <c r="G966" s="48" t="str" cm="1">
        <f t="array" aca="1" ref="G966" ca="1">IF(F966="","",
IF(INDIRECT(VLOOKUP(B966,B$14:C$44,2,FALSE)&amp;(9*A966+8))="","",
INDIRECT(VLOOKUP(B966,B$14:C$44,2,FALSE)&amp;(9*A966+8))))</f>
        <v/>
      </c>
      <c r="H966" s="48" t="str" cm="1">
        <f t="array" aca="1" ref="H966" ca="1">IF(F966="","",
IF(INDIRECT(VLOOKUP(B966,B$14:C$44,2,FALSE)&amp;(9*A966+9))="","",
INDIRECT(VLOOKUP(B966,B$14:C$44,2,FALSE)&amp;(9*A966+9))))</f>
        <v/>
      </c>
      <c r="I966" s="43" t="str" cm="1">
        <f t="array" aca="1" ref="I966" ca="1">IF(F966="","",
IF(INDIRECT(VLOOKUP(B966,B$14:C$44,2,FALSE)&amp;(9*A966+10))="","",
INDIRECT(VLOOKUP(B966,B$14:C$44,2,FALSE)&amp;(9*A966+10))))</f>
        <v/>
      </c>
      <c r="J966" s="43" t="str" cm="1">
        <f t="array" aca="1" ref="J966" ca="1">IF(F966="","",
IF(INDIRECT(VLOOKUP(B966,B$14:C$44,2,FALSE)&amp;(9*A966+11))="","",
INDIRECT(VLOOKUP(B966,B$14:C$44,2,FALSE)&amp;(9*A966+11))))</f>
        <v/>
      </c>
      <c r="K966" s="46" t="str" cm="1">
        <f t="array" aca="1" ref="K966" ca="1">IF(F966="","",
IF(AND(OR(F966="土",F966="日"),J966="●"),"指定",
IF(INDIRECT(VLOOKUP(B966,B$14:C$44,2,FALSE)&amp;(9*A966+12))="","",
INDIRECT(VLOOKUP(B966,B$14:C$44,2,FALSE)&amp;(9*A966+12)))))</f>
        <v/>
      </c>
      <c r="L966" s="42" t="str">
        <f t="shared" ca="1" si="174"/>
        <v/>
      </c>
      <c r="M966" s="60" t="str">
        <f t="shared" ca="1" si="175"/>
        <v/>
      </c>
      <c r="N966" s="1" t="str">
        <f t="shared" ca="1" si="172"/>
        <v/>
      </c>
      <c r="O966" s="1" t="str">
        <f t="shared" ca="1" si="173"/>
        <v/>
      </c>
    </row>
    <row r="967" spans="1:15" x14ac:dyDescent="0.4">
      <c r="A967" s="1">
        <f t="shared" si="176"/>
        <v>31</v>
      </c>
      <c r="B967" s="1">
        <f t="shared" si="177"/>
        <v>24</v>
      </c>
      <c r="E967" s="39" t="str" cm="1">
        <f t="array" aca="1" ref="E967" ca="1">IF(INDIRECT(VLOOKUP(B967,B$14:C$44,2,FALSE)&amp;(9*A967+6))="","",
INDIRECT(VLOOKUP(B967,B$14:C$44,2,FALSE)&amp;(9*A967+6)))</f>
        <v/>
      </c>
      <c r="F967" s="39" t="str">
        <f t="shared" ca="1" si="171"/>
        <v/>
      </c>
      <c r="G967" s="48" t="str" cm="1">
        <f t="array" aca="1" ref="G967" ca="1">IF(F967="","",
IF(INDIRECT(VLOOKUP(B967,B$14:C$44,2,FALSE)&amp;(9*A967+8))="","",
INDIRECT(VLOOKUP(B967,B$14:C$44,2,FALSE)&amp;(9*A967+8))))</f>
        <v/>
      </c>
      <c r="H967" s="48" t="str" cm="1">
        <f t="array" aca="1" ref="H967" ca="1">IF(F967="","",
IF(INDIRECT(VLOOKUP(B967,B$14:C$44,2,FALSE)&amp;(9*A967+9))="","",
INDIRECT(VLOOKUP(B967,B$14:C$44,2,FALSE)&amp;(9*A967+9))))</f>
        <v/>
      </c>
      <c r="I967" s="43" t="str" cm="1">
        <f t="array" aca="1" ref="I967" ca="1">IF(F967="","",
IF(INDIRECT(VLOOKUP(B967,B$14:C$44,2,FALSE)&amp;(9*A967+10))="","",
INDIRECT(VLOOKUP(B967,B$14:C$44,2,FALSE)&amp;(9*A967+10))))</f>
        <v/>
      </c>
      <c r="J967" s="43" t="str" cm="1">
        <f t="array" aca="1" ref="J967" ca="1">IF(F967="","",
IF(INDIRECT(VLOOKUP(B967,B$14:C$44,2,FALSE)&amp;(9*A967+11))="","",
INDIRECT(VLOOKUP(B967,B$14:C$44,2,FALSE)&amp;(9*A967+11))))</f>
        <v/>
      </c>
      <c r="K967" s="46" t="str" cm="1">
        <f t="array" aca="1" ref="K967" ca="1">IF(F967="","",
IF(AND(OR(F967="土",F967="日"),J967="●"),"指定",
IF(INDIRECT(VLOOKUP(B967,B$14:C$44,2,FALSE)&amp;(9*A967+12))="","",
INDIRECT(VLOOKUP(B967,B$14:C$44,2,FALSE)&amp;(9*A967+12)))))</f>
        <v/>
      </c>
      <c r="L967" s="42" t="str">
        <f t="shared" ca="1" si="174"/>
        <v/>
      </c>
      <c r="M967" s="60" t="str">
        <f t="shared" ca="1" si="175"/>
        <v/>
      </c>
      <c r="N967" s="1" t="str">
        <f t="shared" ca="1" si="172"/>
        <v/>
      </c>
      <c r="O967" s="1" t="str">
        <f t="shared" ca="1" si="173"/>
        <v/>
      </c>
    </row>
    <row r="968" spans="1:15" x14ac:dyDescent="0.4">
      <c r="A968" s="1">
        <f t="shared" si="176"/>
        <v>31</v>
      </c>
      <c r="B968" s="1">
        <f t="shared" si="177"/>
        <v>25</v>
      </c>
      <c r="E968" s="39" t="str" cm="1">
        <f t="array" aca="1" ref="E968" ca="1">IF(INDIRECT(VLOOKUP(B968,B$14:C$44,2,FALSE)&amp;(9*A968+6))="","",
INDIRECT(VLOOKUP(B968,B$14:C$44,2,FALSE)&amp;(9*A968+6)))</f>
        <v/>
      </c>
      <c r="F968" s="39" t="str">
        <f t="shared" ca="1" si="171"/>
        <v/>
      </c>
      <c r="G968" s="48" t="str" cm="1">
        <f t="array" aca="1" ref="G968" ca="1">IF(F968="","",
IF(INDIRECT(VLOOKUP(B968,B$14:C$44,2,FALSE)&amp;(9*A968+8))="","",
INDIRECT(VLOOKUP(B968,B$14:C$44,2,FALSE)&amp;(9*A968+8))))</f>
        <v/>
      </c>
      <c r="H968" s="48" t="str" cm="1">
        <f t="array" aca="1" ref="H968" ca="1">IF(F968="","",
IF(INDIRECT(VLOOKUP(B968,B$14:C$44,2,FALSE)&amp;(9*A968+9))="","",
INDIRECT(VLOOKUP(B968,B$14:C$44,2,FALSE)&amp;(9*A968+9))))</f>
        <v/>
      </c>
      <c r="I968" s="43" t="str" cm="1">
        <f t="array" aca="1" ref="I968" ca="1">IF(F968="","",
IF(INDIRECT(VLOOKUP(B968,B$14:C$44,2,FALSE)&amp;(9*A968+10))="","",
INDIRECT(VLOOKUP(B968,B$14:C$44,2,FALSE)&amp;(9*A968+10))))</f>
        <v/>
      </c>
      <c r="J968" s="43" t="str" cm="1">
        <f t="array" aca="1" ref="J968" ca="1">IF(F968="","",
IF(INDIRECT(VLOOKUP(B968,B$14:C$44,2,FALSE)&amp;(9*A968+11))="","",
INDIRECT(VLOOKUP(B968,B$14:C$44,2,FALSE)&amp;(9*A968+11))))</f>
        <v/>
      </c>
      <c r="K968" s="46" t="str" cm="1">
        <f t="array" aca="1" ref="K968" ca="1">IF(F968="","",
IF(AND(OR(F968="土",F968="日"),J968="●"),"指定",
IF(INDIRECT(VLOOKUP(B968,B$14:C$44,2,FALSE)&amp;(9*A968+12))="","",
INDIRECT(VLOOKUP(B968,B$14:C$44,2,FALSE)&amp;(9*A968+12)))))</f>
        <v/>
      </c>
      <c r="L968" s="42" t="str">
        <f t="shared" ca="1" si="174"/>
        <v/>
      </c>
      <c r="M968" s="60" t="str">
        <f t="shared" ca="1" si="175"/>
        <v/>
      </c>
      <c r="N968" s="1" t="str">
        <f t="shared" ca="1" si="172"/>
        <v/>
      </c>
      <c r="O968" s="1" t="str">
        <f t="shared" ca="1" si="173"/>
        <v/>
      </c>
    </row>
    <row r="969" spans="1:15" x14ac:dyDescent="0.4">
      <c r="A969" s="1">
        <f t="shared" si="176"/>
        <v>31</v>
      </c>
      <c r="B969" s="1">
        <f t="shared" si="177"/>
        <v>26</v>
      </c>
      <c r="E969" s="39" t="str" cm="1">
        <f t="array" aca="1" ref="E969" ca="1">IF(INDIRECT(VLOOKUP(B969,B$14:C$44,2,FALSE)&amp;(9*A969+6))="","",
INDIRECT(VLOOKUP(B969,B$14:C$44,2,FALSE)&amp;(9*A969+6)))</f>
        <v/>
      </c>
      <c r="F969" s="39" t="str">
        <f t="shared" ca="1" si="171"/>
        <v/>
      </c>
      <c r="G969" s="48" t="str" cm="1">
        <f t="array" aca="1" ref="G969" ca="1">IF(F969="","",
IF(INDIRECT(VLOOKUP(B969,B$14:C$44,2,FALSE)&amp;(9*A969+8))="","",
INDIRECT(VLOOKUP(B969,B$14:C$44,2,FALSE)&amp;(9*A969+8))))</f>
        <v/>
      </c>
      <c r="H969" s="48" t="str" cm="1">
        <f t="array" aca="1" ref="H969" ca="1">IF(F969="","",
IF(INDIRECT(VLOOKUP(B969,B$14:C$44,2,FALSE)&amp;(9*A969+9))="","",
INDIRECT(VLOOKUP(B969,B$14:C$44,2,FALSE)&amp;(9*A969+9))))</f>
        <v/>
      </c>
      <c r="I969" s="43" t="str" cm="1">
        <f t="array" aca="1" ref="I969" ca="1">IF(F969="","",
IF(INDIRECT(VLOOKUP(B969,B$14:C$44,2,FALSE)&amp;(9*A969+10))="","",
INDIRECT(VLOOKUP(B969,B$14:C$44,2,FALSE)&amp;(9*A969+10))))</f>
        <v/>
      </c>
      <c r="J969" s="43" t="str" cm="1">
        <f t="array" aca="1" ref="J969" ca="1">IF(F969="","",
IF(INDIRECT(VLOOKUP(B969,B$14:C$44,2,FALSE)&amp;(9*A969+11))="","",
INDIRECT(VLOOKUP(B969,B$14:C$44,2,FALSE)&amp;(9*A969+11))))</f>
        <v/>
      </c>
      <c r="K969" s="46" t="str" cm="1">
        <f t="array" aca="1" ref="K969" ca="1">IF(F969="","",
IF(AND(OR(F969="土",F969="日"),J969="●"),"指定",
IF(INDIRECT(VLOOKUP(B969,B$14:C$44,2,FALSE)&amp;(9*A969+12))="","",
INDIRECT(VLOOKUP(B969,B$14:C$44,2,FALSE)&amp;(9*A969+12)))))</f>
        <v/>
      </c>
      <c r="L969" s="42" t="str">
        <f t="shared" ca="1" si="174"/>
        <v/>
      </c>
      <c r="M969" s="60" t="str">
        <f t="shared" ca="1" si="175"/>
        <v/>
      </c>
      <c r="N969" s="1" t="str">
        <f t="shared" ca="1" si="172"/>
        <v/>
      </c>
      <c r="O969" s="1" t="str">
        <f t="shared" ca="1" si="173"/>
        <v/>
      </c>
    </row>
    <row r="970" spans="1:15" x14ac:dyDescent="0.4">
      <c r="A970" s="1">
        <f t="shared" si="176"/>
        <v>31</v>
      </c>
      <c r="B970" s="1">
        <f t="shared" si="177"/>
        <v>27</v>
      </c>
      <c r="E970" s="39" t="str" cm="1">
        <f t="array" aca="1" ref="E970" ca="1">IF(INDIRECT(VLOOKUP(B970,B$14:C$44,2,FALSE)&amp;(9*A970+6))="","",
INDIRECT(VLOOKUP(B970,B$14:C$44,2,FALSE)&amp;(9*A970+6)))</f>
        <v/>
      </c>
      <c r="F970" s="39" t="str">
        <f t="shared" ca="1" si="171"/>
        <v/>
      </c>
      <c r="G970" s="48" t="str" cm="1">
        <f t="array" aca="1" ref="G970" ca="1">IF(F970="","",
IF(INDIRECT(VLOOKUP(B970,B$14:C$44,2,FALSE)&amp;(9*A970+8))="","",
INDIRECT(VLOOKUP(B970,B$14:C$44,2,FALSE)&amp;(9*A970+8))))</f>
        <v/>
      </c>
      <c r="H970" s="48" t="str" cm="1">
        <f t="array" aca="1" ref="H970" ca="1">IF(F970="","",
IF(INDIRECT(VLOOKUP(B970,B$14:C$44,2,FALSE)&amp;(9*A970+9))="","",
INDIRECT(VLOOKUP(B970,B$14:C$44,2,FALSE)&amp;(9*A970+9))))</f>
        <v/>
      </c>
      <c r="I970" s="43" t="str" cm="1">
        <f t="array" aca="1" ref="I970" ca="1">IF(F970="","",
IF(INDIRECT(VLOOKUP(B970,B$14:C$44,2,FALSE)&amp;(9*A970+10))="","",
INDIRECT(VLOOKUP(B970,B$14:C$44,2,FALSE)&amp;(9*A970+10))))</f>
        <v/>
      </c>
      <c r="J970" s="43" t="str" cm="1">
        <f t="array" aca="1" ref="J970" ca="1">IF(F970="","",
IF(INDIRECT(VLOOKUP(B970,B$14:C$44,2,FALSE)&amp;(9*A970+11))="","",
INDIRECT(VLOOKUP(B970,B$14:C$44,2,FALSE)&amp;(9*A970+11))))</f>
        <v/>
      </c>
      <c r="K970" s="46" t="str" cm="1">
        <f t="array" aca="1" ref="K970" ca="1">IF(F970="","",
IF(AND(OR(F970="土",F970="日"),J970="●"),"指定",
IF(INDIRECT(VLOOKUP(B970,B$14:C$44,2,FALSE)&amp;(9*A970+12))="","",
INDIRECT(VLOOKUP(B970,B$14:C$44,2,FALSE)&amp;(9*A970+12)))))</f>
        <v/>
      </c>
      <c r="L970" s="42" t="str">
        <f t="shared" ca="1" si="174"/>
        <v/>
      </c>
      <c r="M970" s="60" t="str">
        <f t="shared" ca="1" si="175"/>
        <v/>
      </c>
      <c r="N970" s="1" t="str">
        <f t="shared" ca="1" si="172"/>
        <v/>
      </c>
      <c r="O970" s="1" t="str">
        <f t="shared" ca="1" si="173"/>
        <v/>
      </c>
    </row>
    <row r="971" spans="1:15" x14ac:dyDescent="0.4">
      <c r="A971" s="1">
        <f t="shared" si="176"/>
        <v>31</v>
      </c>
      <c r="B971" s="1">
        <f t="shared" si="177"/>
        <v>28</v>
      </c>
      <c r="E971" s="39" t="str" cm="1">
        <f t="array" aca="1" ref="E971" ca="1">IF(INDIRECT(VLOOKUP(B971,B$14:C$44,2,FALSE)&amp;(9*A971+6))="","",
INDIRECT(VLOOKUP(B971,B$14:C$44,2,FALSE)&amp;(9*A971+6)))</f>
        <v/>
      </c>
      <c r="F971" s="39" t="str">
        <f t="shared" ca="1" si="171"/>
        <v/>
      </c>
      <c r="G971" s="48" t="str" cm="1">
        <f t="array" aca="1" ref="G971" ca="1">IF(F971="","",
IF(INDIRECT(VLOOKUP(B971,B$14:C$44,2,FALSE)&amp;(9*A971+8))="","",
INDIRECT(VLOOKUP(B971,B$14:C$44,2,FALSE)&amp;(9*A971+8))))</f>
        <v/>
      </c>
      <c r="H971" s="48" t="str" cm="1">
        <f t="array" aca="1" ref="H971" ca="1">IF(F971="","",
IF(INDIRECT(VLOOKUP(B971,B$14:C$44,2,FALSE)&amp;(9*A971+9))="","",
INDIRECT(VLOOKUP(B971,B$14:C$44,2,FALSE)&amp;(9*A971+9))))</f>
        <v/>
      </c>
      <c r="I971" s="43" t="str" cm="1">
        <f t="array" aca="1" ref="I971" ca="1">IF(F971="","",
IF(INDIRECT(VLOOKUP(B971,B$14:C$44,2,FALSE)&amp;(9*A971+10))="","",
INDIRECT(VLOOKUP(B971,B$14:C$44,2,FALSE)&amp;(9*A971+10))))</f>
        <v/>
      </c>
      <c r="J971" s="43" t="str" cm="1">
        <f t="array" aca="1" ref="J971" ca="1">IF(F971="","",
IF(INDIRECT(VLOOKUP(B971,B$14:C$44,2,FALSE)&amp;(9*A971+11))="","",
INDIRECT(VLOOKUP(B971,B$14:C$44,2,FALSE)&amp;(9*A971+11))))</f>
        <v/>
      </c>
      <c r="K971" s="46" t="str" cm="1">
        <f t="array" aca="1" ref="K971" ca="1">IF(F971="","",
IF(AND(OR(F971="土",F971="日"),J971="●"),"指定",
IF(INDIRECT(VLOOKUP(B971,B$14:C$44,2,FALSE)&amp;(9*A971+12))="","",
INDIRECT(VLOOKUP(B971,B$14:C$44,2,FALSE)&amp;(9*A971+12)))))</f>
        <v/>
      </c>
      <c r="L971" s="42" t="str">
        <f t="shared" ca="1" si="174"/>
        <v/>
      </c>
      <c r="M971" s="60" t="str">
        <f t="shared" ca="1" si="175"/>
        <v/>
      </c>
      <c r="N971" s="1" t="str">
        <f t="shared" ca="1" si="172"/>
        <v/>
      </c>
      <c r="O971" s="1" t="str">
        <f t="shared" ca="1" si="173"/>
        <v/>
      </c>
    </row>
    <row r="972" spans="1:15" x14ac:dyDescent="0.4">
      <c r="A972" s="1">
        <f t="shared" si="176"/>
        <v>31</v>
      </c>
      <c r="B972" s="1">
        <f t="shared" si="177"/>
        <v>29</v>
      </c>
      <c r="E972" s="39" t="str" cm="1">
        <f t="array" aca="1" ref="E972" ca="1">IF(INDIRECT(VLOOKUP(B972,B$14:C$44,2,FALSE)&amp;(9*A972+6))="","",
INDIRECT(VLOOKUP(B972,B$14:C$44,2,FALSE)&amp;(9*A972+6)))</f>
        <v/>
      </c>
      <c r="F972" s="39" t="str">
        <f t="shared" ca="1" si="171"/>
        <v/>
      </c>
      <c r="G972" s="48" t="str" cm="1">
        <f t="array" aca="1" ref="G972" ca="1">IF(F972="","",
IF(INDIRECT(VLOOKUP(B972,B$14:C$44,2,FALSE)&amp;(9*A972+8))="","",
INDIRECT(VLOOKUP(B972,B$14:C$44,2,FALSE)&amp;(9*A972+8))))</f>
        <v/>
      </c>
      <c r="H972" s="48" t="str" cm="1">
        <f t="array" aca="1" ref="H972" ca="1">IF(F972="","",
IF(INDIRECT(VLOOKUP(B972,B$14:C$44,2,FALSE)&amp;(9*A972+9))="","",
INDIRECT(VLOOKUP(B972,B$14:C$44,2,FALSE)&amp;(9*A972+9))))</f>
        <v/>
      </c>
      <c r="I972" s="43" t="str" cm="1">
        <f t="array" aca="1" ref="I972" ca="1">IF(F972="","",
IF(INDIRECT(VLOOKUP(B972,B$14:C$44,2,FALSE)&amp;(9*A972+10))="","",
INDIRECT(VLOOKUP(B972,B$14:C$44,2,FALSE)&amp;(9*A972+10))))</f>
        <v/>
      </c>
      <c r="J972" s="43" t="str" cm="1">
        <f t="array" aca="1" ref="J972" ca="1">IF(F972="","",
IF(INDIRECT(VLOOKUP(B972,B$14:C$44,2,FALSE)&amp;(9*A972+11))="","",
INDIRECT(VLOOKUP(B972,B$14:C$44,2,FALSE)&amp;(9*A972+11))))</f>
        <v/>
      </c>
      <c r="K972" s="46" t="str" cm="1">
        <f t="array" aca="1" ref="K972" ca="1">IF(F972="","",
IF(AND(OR(F972="土",F972="日"),J972="●"),"指定",
IF(INDIRECT(VLOOKUP(B972,B$14:C$44,2,FALSE)&amp;(9*A972+12))="","",
INDIRECT(VLOOKUP(B972,B$14:C$44,2,FALSE)&amp;(9*A972+12)))))</f>
        <v/>
      </c>
      <c r="L972" s="42" t="str">
        <f t="shared" ca="1" si="174"/>
        <v/>
      </c>
      <c r="M972" s="60" t="str">
        <f t="shared" ca="1" si="175"/>
        <v/>
      </c>
      <c r="N972" s="1" t="str">
        <f t="shared" ca="1" si="172"/>
        <v/>
      </c>
      <c r="O972" s="1" t="str">
        <f t="shared" ca="1" si="173"/>
        <v/>
      </c>
    </row>
    <row r="973" spans="1:15" x14ac:dyDescent="0.4">
      <c r="A973" s="1">
        <f t="shared" si="176"/>
        <v>31</v>
      </c>
      <c r="B973" s="1">
        <f t="shared" si="177"/>
        <v>30</v>
      </c>
      <c r="E973" s="39" t="str" cm="1">
        <f t="array" aca="1" ref="E973" ca="1">IF(INDIRECT(VLOOKUP(B973,B$14:C$44,2,FALSE)&amp;(9*A973+6))="","",
INDIRECT(VLOOKUP(B973,B$14:C$44,2,FALSE)&amp;(9*A973+6)))</f>
        <v/>
      </c>
      <c r="F973" s="39" t="str">
        <f t="shared" ca="1" si="171"/>
        <v/>
      </c>
      <c r="G973" s="48" t="str" cm="1">
        <f t="array" aca="1" ref="G973" ca="1">IF(F973="","",
IF(INDIRECT(VLOOKUP(B973,B$14:C$44,2,FALSE)&amp;(9*A973+8))="","",
INDIRECT(VLOOKUP(B973,B$14:C$44,2,FALSE)&amp;(9*A973+8))))</f>
        <v/>
      </c>
      <c r="H973" s="48" t="str" cm="1">
        <f t="array" aca="1" ref="H973" ca="1">IF(F973="","",
IF(INDIRECT(VLOOKUP(B973,B$14:C$44,2,FALSE)&amp;(9*A973+9))="","",
INDIRECT(VLOOKUP(B973,B$14:C$44,2,FALSE)&amp;(9*A973+9))))</f>
        <v/>
      </c>
      <c r="I973" s="43" t="str" cm="1">
        <f t="array" aca="1" ref="I973" ca="1">IF(F973="","",
IF(INDIRECT(VLOOKUP(B973,B$14:C$44,2,FALSE)&amp;(9*A973+10))="","",
INDIRECT(VLOOKUP(B973,B$14:C$44,2,FALSE)&amp;(9*A973+10))))</f>
        <v/>
      </c>
      <c r="J973" s="43" t="str" cm="1">
        <f t="array" aca="1" ref="J973" ca="1">IF(F973="","",
IF(INDIRECT(VLOOKUP(B973,B$14:C$44,2,FALSE)&amp;(9*A973+11))="","",
INDIRECT(VLOOKUP(B973,B$14:C$44,2,FALSE)&amp;(9*A973+11))))</f>
        <v/>
      </c>
      <c r="K973" s="46" t="str" cm="1">
        <f t="array" aca="1" ref="K973" ca="1">IF(F973="","",
IF(AND(OR(F973="土",F973="日"),J973="●"),"指定",
IF(INDIRECT(VLOOKUP(B973,B$14:C$44,2,FALSE)&amp;(9*A973+12))="","",
INDIRECT(VLOOKUP(B973,B$14:C$44,2,FALSE)&amp;(9*A973+12)))))</f>
        <v/>
      </c>
      <c r="L973" s="42" t="str">
        <f t="shared" ca="1" si="174"/>
        <v/>
      </c>
      <c r="M973" s="60" t="str">
        <f t="shared" ca="1" si="175"/>
        <v/>
      </c>
      <c r="N973" s="1" t="str">
        <f t="shared" ca="1" si="172"/>
        <v/>
      </c>
      <c r="O973" s="1" t="str">
        <f t="shared" ca="1" si="173"/>
        <v/>
      </c>
    </row>
    <row r="974" spans="1:15" x14ac:dyDescent="0.4">
      <c r="A974" s="1">
        <f t="shared" si="176"/>
        <v>31</v>
      </c>
      <c r="B974" s="1">
        <f t="shared" si="177"/>
        <v>31</v>
      </c>
      <c r="E974" s="39" t="str" cm="1">
        <f t="array" aca="1" ref="E974" ca="1">IF(INDIRECT(VLOOKUP(B974,B$14:C$44,2,FALSE)&amp;(9*A974+6))="","",
INDIRECT(VLOOKUP(B974,B$14:C$44,2,FALSE)&amp;(9*A974+6)))</f>
        <v/>
      </c>
      <c r="F974" s="39" t="str">
        <f t="shared" ref="F974:F1037" ca="1" si="178">IF(OR(E974="",E974&lt;X$5,AF$5&lt;E974),"",
IF(WEEKDAY(E974,1)=1,"日",
IF(WEEKDAY(E974,1)=2,"月",
IF(WEEKDAY(E974,1)=3,"火",
IF(WEEKDAY(E974,1)=4,"水",
IF(WEEKDAY(E974,1)=5,"木",
IF(WEEKDAY(E974,1)=6,"金","土")))))))</f>
        <v/>
      </c>
      <c r="G974" s="48" t="str" cm="1">
        <f t="array" aca="1" ref="G974" ca="1">IF(F974="","",
IF(INDIRECT(VLOOKUP(B974,B$14:C$44,2,FALSE)&amp;(9*A974+8))="","",
INDIRECT(VLOOKUP(B974,B$14:C$44,2,FALSE)&amp;(9*A974+8))))</f>
        <v/>
      </c>
      <c r="H974" s="48" t="str" cm="1">
        <f t="array" aca="1" ref="H974" ca="1">IF(F974="","",
IF(INDIRECT(VLOOKUP(B974,B$14:C$44,2,FALSE)&amp;(9*A974+9))="","",
INDIRECT(VLOOKUP(B974,B$14:C$44,2,FALSE)&amp;(9*A974+9))))</f>
        <v/>
      </c>
      <c r="I974" s="43" t="str" cm="1">
        <f t="array" aca="1" ref="I974" ca="1">IF(F974="","",
IF(INDIRECT(VLOOKUP(B974,B$14:C$44,2,FALSE)&amp;(9*A974+10))="","",
INDIRECT(VLOOKUP(B974,B$14:C$44,2,FALSE)&amp;(9*A974+10))))</f>
        <v/>
      </c>
      <c r="J974" s="43" t="str" cm="1">
        <f t="array" aca="1" ref="J974" ca="1">IF(F974="","",
IF(INDIRECT(VLOOKUP(B974,B$14:C$44,2,FALSE)&amp;(9*A974+11))="","",
INDIRECT(VLOOKUP(B974,B$14:C$44,2,FALSE)&amp;(9*A974+11))))</f>
        <v/>
      </c>
      <c r="K974" s="46" t="str" cm="1">
        <f t="array" aca="1" ref="K974" ca="1">IF(F974="","",
IF(AND(OR(F974="土",F974="日"),J974="●"),"指定",
IF(INDIRECT(VLOOKUP(B974,B$14:C$44,2,FALSE)&amp;(9*A974+12))="","",
INDIRECT(VLOOKUP(B974,B$14:C$44,2,FALSE)&amp;(9*A974+12)))))</f>
        <v/>
      </c>
      <c r="L974" s="42" t="str">
        <f t="shared" ca="1" si="174"/>
        <v/>
      </c>
      <c r="M974" s="60" t="str">
        <f t="shared" ca="1" si="175"/>
        <v/>
      </c>
      <c r="N974" s="1" t="str">
        <f t="shared" ref="N974:N1037" ca="1" si="179">IF(OR(E974="",F974=""),"",
YEAR(E974))</f>
        <v/>
      </c>
      <c r="O974" s="1" t="str">
        <f t="shared" ref="O974:O1037" ca="1" si="180">IF(OR(E974="",F974=""),"",
MONTH(E974))</f>
        <v/>
      </c>
    </row>
    <row r="975" spans="1:15" x14ac:dyDescent="0.4">
      <c r="A975" s="1">
        <f t="shared" si="176"/>
        <v>32</v>
      </c>
      <c r="B975" s="1">
        <f t="shared" si="177"/>
        <v>1</v>
      </c>
      <c r="E975" s="39" t="str" cm="1">
        <f t="array" aca="1" ref="E975" ca="1">IF(INDIRECT(VLOOKUP(B975,B$14:C$44,2,FALSE)&amp;(9*A975+6))="","",
INDIRECT(VLOOKUP(B975,B$14:C$44,2,FALSE)&amp;(9*A975+6)))</f>
        <v/>
      </c>
      <c r="F975" s="39" t="str">
        <f t="shared" ca="1" si="178"/>
        <v/>
      </c>
      <c r="G975" s="48" t="str" cm="1">
        <f t="array" aca="1" ref="G975" ca="1">IF(F975="","",
IF(INDIRECT(VLOOKUP(B975,B$14:C$44,2,FALSE)&amp;(9*A975+8))="","",
INDIRECT(VLOOKUP(B975,B$14:C$44,2,FALSE)&amp;(9*A975+8))))</f>
        <v/>
      </c>
      <c r="H975" s="48" t="str" cm="1">
        <f t="array" aca="1" ref="H975" ca="1">IF(F975="","",
IF(INDIRECT(VLOOKUP(B975,B$14:C$44,2,FALSE)&amp;(9*A975+9))="","",
INDIRECT(VLOOKUP(B975,B$14:C$44,2,FALSE)&amp;(9*A975+9))))</f>
        <v/>
      </c>
      <c r="I975" s="43" t="str" cm="1">
        <f t="array" aca="1" ref="I975" ca="1">IF(F975="","",
IF(INDIRECT(VLOOKUP(B975,B$14:C$44,2,FALSE)&amp;(9*A975+10))="","",
INDIRECT(VLOOKUP(B975,B$14:C$44,2,FALSE)&amp;(9*A975+10))))</f>
        <v/>
      </c>
      <c r="J975" s="43" t="str" cm="1">
        <f t="array" aca="1" ref="J975" ca="1">IF(F975="","",
IF(INDIRECT(VLOOKUP(B975,B$14:C$44,2,FALSE)&amp;(9*A975+11))="","",
INDIRECT(VLOOKUP(B975,B$14:C$44,2,FALSE)&amp;(9*A975+11))))</f>
        <v/>
      </c>
      <c r="K975" s="46" t="str" cm="1">
        <f t="array" aca="1" ref="K975" ca="1">IF(F975="","",
IF(AND(OR(F975="土",F975="日"),J975="●"),"指定",
IF(INDIRECT(VLOOKUP(B975,B$14:C$44,2,FALSE)&amp;(9*A975+12))="","",
INDIRECT(VLOOKUP(B975,B$14:C$44,2,FALSE)&amp;(9*A975+12)))))</f>
        <v/>
      </c>
      <c r="L975" s="42" t="str">
        <f t="shared" ref="L975:L1038" ca="1" si="181">IF(F975="","",
IF(I975="準","準備",
IF(I975="夏","夏休",
IF(I975="年","年末年始休",
IF(I975="製","工場製作",
IF(I975="片","片付",
IF(I975="事","事故",
IF(I975="災","災害",
IF(I975="他","その他",
IF(AND(F975&lt;&gt;"土",F975&lt;&gt;"日",J975="●",K975="振替"),"振替",
IF(AND(OR(F975="土",F975="日"),J975="●",K975="指定"),"閉所",
IF(AND(OR(F975="土",F975="日"),J975="",K975="事前"),"事前",
IF(AND(F975&lt;&gt;"土",F975&lt;&gt;"日",J975="●",K975=""),"閉所","")))))))))))))</f>
        <v/>
      </c>
      <c r="M975" s="60" t="str">
        <f t="shared" ref="M975:M1038" ca="1" si="182">IFERROR(IF(VLOOKUP(E975,BJ:BL,3,FALSE)="〇","適",""),"")</f>
        <v/>
      </c>
      <c r="N975" s="1" t="str">
        <f t="shared" ca="1" si="179"/>
        <v/>
      </c>
      <c r="O975" s="1" t="str">
        <f t="shared" ca="1" si="180"/>
        <v/>
      </c>
    </row>
    <row r="976" spans="1:15" x14ac:dyDescent="0.4">
      <c r="A976" s="1">
        <f t="shared" si="176"/>
        <v>32</v>
      </c>
      <c r="B976" s="1">
        <f t="shared" si="177"/>
        <v>2</v>
      </c>
      <c r="E976" s="39" t="str" cm="1">
        <f t="array" aca="1" ref="E976" ca="1">IF(INDIRECT(VLOOKUP(B976,B$14:C$44,2,FALSE)&amp;(9*A976+6))="","",
INDIRECT(VLOOKUP(B976,B$14:C$44,2,FALSE)&amp;(9*A976+6)))</f>
        <v/>
      </c>
      <c r="F976" s="39" t="str">
        <f t="shared" ca="1" si="178"/>
        <v/>
      </c>
      <c r="G976" s="48" t="str" cm="1">
        <f t="array" aca="1" ref="G976" ca="1">IF(F976="","",
IF(INDIRECT(VLOOKUP(B976,B$14:C$44,2,FALSE)&amp;(9*A976+8))="","",
INDIRECT(VLOOKUP(B976,B$14:C$44,2,FALSE)&amp;(9*A976+8))))</f>
        <v/>
      </c>
      <c r="H976" s="48" t="str" cm="1">
        <f t="array" aca="1" ref="H976" ca="1">IF(F976="","",
IF(INDIRECT(VLOOKUP(B976,B$14:C$44,2,FALSE)&amp;(9*A976+9))="","",
INDIRECT(VLOOKUP(B976,B$14:C$44,2,FALSE)&amp;(9*A976+9))))</f>
        <v/>
      </c>
      <c r="I976" s="43" t="str" cm="1">
        <f t="array" aca="1" ref="I976" ca="1">IF(F976="","",
IF(INDIRECT(VLOOKUP(B976,B$14:C$44,2,FALSE)&amp;(9*A976+10))="","",
INDIRECT(VLOOKUP(B976,B$14:C$44,2,FALSE)&amp;(9*A976+10))))</f>
        <v/>
      </c>
      <c r="J976" s="43" t="str" cm="1">
        <f t="array" aca="1" ref="J976" ca="1">IF(F976="","",
IF(INDIRECT(VLOOKUP(B976,B$14:C$44,2,FALSE)&amp;(9*A976+11))="","",
INDIRECT(VLOOKUP(B976,B$14:C$44,2,FALSE)&amp;(9*A976+11))))</f>
        <v/>
      </c>
      <c r="K976" s="46" t="str" cm="1">
        <f t="array" aca="1" ref="K976" ca="1">IF(F976="","",
IF(AND(OR(F976="土",F976="日"),J976="●"),"指定",
IF(INDIRECT(VLOOKUP(B976,B$14:C$44,2,FALSE)&amp;(9*A976+12))="","",
INDIRECT(VLOOKUP(B976,B$14:C$44,2,FALSE)&amp;(9*A976+12)))))</f>
        <v/>
      </c>
      <c r="L976" s="42" t="str">
        <f t="shared" ca="1" si="181"/>
        <v/>
      </c>
      <c r="M976" s="60" t="str">
        <f t="shared" ca="1" si="182"/>
        <v/>
      </c>
      <c r="N976" s="1" t="str">
        <f t="shared" ca="1" si="179"/>
        <v/>
      </c>
      <c r="O976" s="1" t="str">
        <f t="shared" ca="1" si="180"/>
        <v/>
      </c>
    </row>
    <row r="977" spans="1:15" x14ac:dyDescent="0.4">
      <c r="A977" s="1">
        <f t="shared" si="176"/>
        <v>32</v>
      </c>
      <c r="B977" s="1">
        <f t="shared" si="177"/>
        <v>3</v>
      </c>
      <c r="E977" s="39" t="str" cm="1">
        <f t="array" aca="1" ref="E977" ca="1">IF(INDIRECT(VLOOKUP(B977,B$14:C$44,2,FALSE)&amp;(9*A977+6))="","",
INDIRECT(VLOOKUP(B977,B$14:C$44,2,FALSE)&amp;(9*A977+6)))</f>
        <v/>
      </c>
      <c r="F977" s="39" t="str">
        <f t="shared" ca="1" si="178"/>
        <v/>
      </c>
      <c r="G977" s="48" t="str" cm="1">
        <f t="array" aca="1" ref="G977" ca="1">IF(F977="","",
IF(INDIRECT(VLOOKUP(B977,B$14:C$44,2,FALSE)&amp;(9*A977+8))="","",
INDIRECT(VLOOKUP(B977,B$14:C$44,2,FALSE)&amp;(9*A977+8))))</f>
        <v/>
      </c>
      <c r="H977" s="48" t="str" cm="1">
        <f t="array" aca="1" ref="H977" ca="1">IF(F977="","",
IF(INDIRECT(VLOOKUP(B977,B$14:C$44,2,FALSE)&amp;(9*A977+9))="","",
INDIRECT(VLOOKUP(B977,B$14:C$44,2,FALSE)&amp;(9*A977+9))))</f>
        <v/>
      </c>
      <c r="I977" s="43" t="str" cm="1">
        <f t="array" aca="1" ref="I977" ca="1">IF(F977="","",
IF(INDIRECT(VLOOKUP(B977,B$14:C$44,2,FALSE)&amp;(9*A977+10))="","",
INDIRECT(VLOOKUP(B977,B$14:C$44,2,FALSE)&amp;(9*A977+10))))</f>
        <v/>
      </c>
      <c r="J977" s="43" t="str" cm="1">
        <f t="array" aca="1" ref="J977" ca="1">IF(F977="","",
IF(INDIRECT(VLOOKUP(B977,B$14:C$44,2,FALSE)&amp;(9*A977+11))="","",
INDIRECT(VLOOKUP(B977,B$14:C$44,2,FALSE)&amp;(9*A977+11))))</f>
        <v/>
      </c>
      <c r="K977" s="46" t="str" cm="1">
        <f t="array" aca="1" ref="K977" ca="1">IF(F977="","",
IF(AND(OR(F977="土",F977="日"),J977="●"),"指定",
IF(INDIRECT(VLOOKUP(B977,B$14:C$44,2,FALSE)&amp;(9*A977+12))="","",
INDIRECT(VLOOKUP(B977,B$14:C$44,2,FALSE)&amp;(9*A977+12)))))</f>
        <v/>
      </c>
      <c r="L977" s="42" t="str">
        <f t="shared" ca="1" si="181"/>
        <v/>
      </c>
      <c r="M977" s="60" t="str">
        <f t="shared" ca="1" si="182"/>
        <v/>
      </c>
      <c r="N977" s="1" t="str">
        <f t="shared" ca="1" si="179"/>
        <v/>
      </c>
      <c r="O977" s="1" t="str">
        <f t="shared" ca="1" si="180"/>
        <v/>
      </c>
    </row>
    <row r="978" spans="1:15" x14ac:dyDescent="0.4">
      <c r="A978" s="1">
        <f t="shared" si="176"/>
        <v>32</v>
      </c>
      <c r="B978" s="1">
        <f t="shared" si="177"/>
        <v>4</v>
      </c>
      <c r="E978" s="39" t="str" cm="1">
        <f t="array" aca="1" ref="E978" ca="1">IF(INDIRECT(VLOOKUP(B978,B$14:C$44,2,FALSE)&amp;(9*A978+6))="","",
INDIRECT(VLOOKUP(B978,B$14:C$44,2,FALSE)&amp;(9*A978+6)))</f>
        <v/>
      </c>
      <c r="F978" s="39" t="str">
        <f t="shared" ca="1" si="178"/>
        <v/>
      </c>
      <c r="G978" s="48" t="str" cm="1">
        <f t="array" aca="1" ref="G978" ca="1">IF(F978="","",
IF(INDIRECT(VLOOKUP(B978,B$14:C$44,2,FALSE)&amp;(9*A978+8))="","",
INDIRECT(VLOOKUP(B978,B$14:C$44,2,FALSE)&amp;(9*A978+8))))</f>
        <v/>
      </c>
      <c r="H978" s="48" t="str" cm="1">
        <f t="array" aca="1" ref="H978" ca="1">IF(F978="","",
IF(INDIRECT(VLOOKUP(B978,B$14:C$44,2,FALSE)&amp;(9*A978+9))="","",
INDIRECT(VLOOKUP(B978,B$14:C$44,2,FALSE)&amp;(9*A978+9))))</f>
        <v/>
      </c>
      <c r="I978" s="43" t="str" cm="1">
        <f t="array" aca="1" ref="I978" ca="1">IF(F978="","",
IF(INDIRECT(VLOOKUP(B978,B$14:C$44,2,FALSE)&amp;(9*A978+10))="","",
INDIRECT(VLOOKUP(B978,B$14:C$44,2,FALSE)&amp;(9*A978+10))))</f>
        <v/>
      </c>
      <c r="J978" s="43" t="str" cm="1">
        <f t="array" aca="1" ref="J978" ca="1">IF(F978="","",
IF(INDIRECT(VLOOKUP(B978,B$14:C$44,2,FALSE)&amp;(9*A978+11))="","",
INDIRECT(VLOOKUP(B978,B$14:C$44,2,FALSE)&amp;(9*A978+11))))</f>
        <v/>
      </c>
      <c r="K978" s="46" t="str" cm="1">
        <f t="array" aca="1" ref="K978" ca="1">IF(F978="","",
IF(AND(OR(F978="土",F978="日"),J978="●"),"指定",
IF(INDIRECT(VLOOKUP(B978,B$14:C$44,2,FALSE)&amp;(9*A978+12))="","",
INDIRECT(VLOOKUP(B978,B$14:C$44,2,FALSE)&amp;(9*A978+12)))))</f>
        <v/>
      </c>
      <c r="L978" s="42" t="str">
        <f t="shared" ca="1" si="181"/>
        <v/>
      </c>
      <c r="M978" s="60" t="str">
        <f t="shared" ca="1" si="182"/>
        <v/>
      </c>
      <c r="N978" s="1" t="str">
        <f t="shared" ca="1" si="179"/>
        <v/>
      </c>
      <c r="O978" s="1" t="str">
        <f t="shared" ca="1" si="180"/>
        <v/>
      </c>
    </row>
    <row r="979" spans="1:15" x14ac:dyDescent="0.4">
      <c r="A979" s="1">
        <f t="shared" si="176"/>
        <v>32</v>
      </c>
      <c r="B979" s="1">
        <f t="shared" si="177"/>
        <v>5</v>
      </c>
      <c r="E979" s="39" t="str" cm="1">
        <f t="array" aca="1" ref="E979" ca="1">IF(INDIRECT(VLOOKUP(B979,B$14:C$44,2,FALSE)&amp;(9*A979+6))="","",
INDIRECT(VLOOKUP(B979,B$14:C$44,2,FALSE)&amp;(9*A979+6)))</f>
        <v/>
      </c>
      <c r="F979" s="39" t="str">
        <f t="shared" ca="1" si="178"/>
        <v/>
      </c>
      <c r="G979" s="48" t="str" cm="1">
        <f t="array" aca="1" ref="G979" ca="1">IF(F979="","",
IF(INDIRECT(VLOOKUP(B979,B$14:C$44,2,FALSE)&amp;(9*A979+8))="","",
INDIRECT(VLOOKUP(B979,B$14:C$44,2,FALSE)&amp;(9*A979+8))))</f>
        <v/>
      </c>
      <c r="H979" s="48" t="str" cm="1">
        <f t="array" aca="1" ref="H979" ca="1">IF(F979="","",
IF(INDIRECT(VLOOKUP(B979,B$14:C$44,2,FALSE)&amp;(9*A979+9))="","",
INDIRECT(VLOOKUP(B979,B$14:C$44,2,FALSE)&amp;(9*A979+9))))</f>
        <v/>
      </c>
      <c r="I979" s="43" t="str" cm="1">
        <f t="array" aca="1" ref="I979" ca="1">IF(F979="","",
IF(INDIRECT(VLOOKUP(B979,B$14:C$44,2,FALSE)&amp;(9*A979+10))="","",
INDIRECT(VLOOKUP(B979,B$14:C$44,2,FALSE)&amp;(9*A979+10))))</f>
        <v/>
      </c>
      <c r="J979" s="43" t="str" cm="1">
        <f t="array" aca="1" ref="J979" ca="1">IF(F979="","",
IF(INDIRECT(VLOOKUP(B979,B$14:C$44,2,FALSE)&amp;(9*A979+11))="","",
INDIRECT(VLOOKUP(B979,B$14:C$44,2,FALSE)&amp;(9*A979+11))))</f>
        <v/>
      </c>
      <c r="K979" s="46" t="str" cm="1">
        <f t="array" aca="1" ref="K979" ca="1">IF(F979="","",
IF(AND(OR(F979="土",F979="日"),J979="●"),"指定",
IF(INDIRECT(VLOOKUP(B979,B$14:C$44,2,FALSE)&amp;(9*A979+12))="","",
INDIRECT(VLOOKUP(B979,B$14:C$44,2,FALSE)&amp;(9*A979+12)))))</f>
        <v/>
      </c>
      <c r="L979" s="42" t="str">
        <f t="shared" ca="1" si="181"/>
        <v/>
      </c>
      <c r="M979" s="60" t="str">
        <f t="shared" ca="1" si="182"/>
        <v/>
      </c>
      <c r="N979" s="1" t="str">
        <f t="shared" ca="1" si="179"/>
        <v/>
      </c>
      <c r="O979" s="1" t="str">
        <f t="shared" ca="1" si="180"/>
        <v/>
      </c>
    </row>
    <row r="980" spans="1:15" x14ac:dyDescent="0.4">
      <c r="A980" s="1">
        <f t="shared" si="176"/>
        <v>32</v>
      </c>
      <c r="B980" s="1">
        <f t="shared" si="177"/>
        <v>6</v>
      </c>
      <c r="E980" s="39" t="str" cm="1">
        <f t="array" aca="1" ref="E980" ca="1">IF(INDIRECT(VLOOKUP(B980,B$14:C$44,2,FALSE)&amp;(9*A980+6))="","",
INDIRECT(VLOOKUP(B980,B$14:C$44,2,FALSE)&amp;(9*A980+6)))</f>
        <v/>
      </c>
      <c r="F980" s="39" t="str">
        <f t="shared" ca="1" si="178"/>
        <v/>
      </c>
      <c r="G980" s="48" t="str" cm="1">
        <f t="array" aca="1" ref="G980" ca="1">IF(F980="","",
IF(INDIRECT(VLOOKUP(B980,B$14:C$44,2,FALSE)&amp;(9*A980+8))="","",
INDIRECT(VLOOKUP(B980,B$14:C$44,2,FALSE)&amp;(9*A980+8))))</f>
        <v/>
      </c>
      <c r="H980" s="48" t="str" cm="1">
        <f t="array" aca="1" ref="H980" ca="1">IF(F980="","",
IF(INDIRECT(VLOOKUP(B980,B$14:C$44,2,FALSE)&amp;(9*A980+9))="","",
INDIRECT(VLOOKUP(B980,B$14:C$44,2,FALSE)&amp;(9*A980+9))))</f>
        <v/>
      </c>
      <c r="I980" s="43" t="str" cm="1">
        <f t="array" aca="1" ref="I980" ca="1">IF(F980="","",
IF(INDIRECT(VLOOKUP(B980,B$14:C$44,2,FALSE)&amp;(9*A980+10))="","",
INDIRECT(VLOOKUP(B980,B$14:C$44,2,FALSE)&amp;(9*A980+10))))</f>
        <v/>
      </c>
      <c r="J980" s="43" t="str" cm="1">
        <f t="array" aca="1" ref="J980" ca="1">IF(F980="","",
IF(INDIRECT(VLOOKUP(B980,B$14:C$44,2,FALSE)&amp;(9*A980+11))="","",
INDIRECT(VLOOKUP(B980,B$14:C$44,2,FALSE)&amp;(9*A980+11))))</f>
        <v/>
      </c>
      <c r="K980" s="46" t="str" cm="1">
        <f t="array" aca="1" ref="K980" ca="1">IF(F980="","",
IF(AND(OR(F980="土",F980="日"),J980="●"),"指定",
IF(INDIRECT(VLOOKUP(B980,B$14:C$44,2,FALSE)&amp;(9*A980+12))="","",
INDIRECT(VLOOKUP(B980,B$14:C$44,2,FALSE)&amp;(9*A980+12)))))</f>
        <v/>
      </c>
      <c r="L980" s="42" t="str">
        <f t="shared" ca="1" si="181"/>
        <v/>
      </c>
      <c r="M980" s="60" t="str">
        <f t="shared" ca="1" si="182"/>
        <v/>
      </c>
      <c r="N980" s="1" t="str">
        <f t="shared" ca="1" si="179"/>
        <v/>
      </c>
      <c r="O980" s="1" t="str">
        <f t="shared" ca="1" si="180"/>
        <v/>
      </c>
    </row>
    <row r="981" spans="1:15" x14ac:dyDescent="0.4">
      <c r="A981" s="1">
        <f t="shared" si="176"/>
        <v>32</v>
      </c>
      <c r="B981" s="1">
        <f t="shared" si="177"/>
        <v>7</v>
      </c>
      <c r="E981" s="39" t="str" cm="1">
        <f t="array" aca="1" ref="E981" ca="1">IF(INDIRECT(VLOOKUP(B981,B$14:C$44,2,FALSE)&amp;(9*A981+6))="","",
INDIRECT(VLOOKUP(B981,B$14:C$44,2,FALSE)&amp;(9*A981+6)))</f>
        <v/>
      </c>
      <c r="F981" s="39" t="str">
        <f t="shared" ca="1" si="178"/>
        <v/>
      </c>
      <c r="G981" s="48" t="str" cm="1">
        <f t="array" aca="1" ref="G981" ca="1">IF(F981="","",
IF(INDIRECT(VLOOKUP(B981,B$14:C$44,2,FALSE)&amp;(9*A981+8))="","",
INDIRECT(VLOOKUP(B981,B$14:C$44,2,FALSE)&amp;(9*A981+8))))</f>
        <v/>
      </c>
      <c r="H981" s="48" t="str" cm="1">
        <f t="array" aca="1" ref="H981" ca="1">IF(F981="","",
IF(INDIRECT(VLOOKUP(B981,B$14:C$44,2,FALSE)&amp;(9*A981+9))="","",
INDIRECT(VLOOKUP(B981,B$14:C$44,2,FALSE)&amp;(9*A981+9))))</f>
        <v/>
      </c>
      <c r="I981" s="43" t="str" cm="1">
        <f t="array" aca="1" ref="I981" ca="1">IF(F981="","",
IF(INDIRECT(VLOOKUP(B981,B$14:C$44,2,FALSE)&amp;(9*A981+10))="","",
INDIRECT(VLOOKUP(B981,B$14:C$44,2,FALSE)&amp;(9*A981+10))))</f>
        <v/>
      </c>
      <c r="J981" s="43" t="str" cm="1">
        <f t="array" aca="1" ref="J981" ca="1">IF(F981="","",
IF(INDIRECT(VLOOKUP(B981,B$14:C$44,2,FALSE)&amp;(9*A981+11))="","",
INDIRECT(VLOOKUP(B981,B$14:C$44,2,FALSE)&amp;(9*A981+11))))</f>
        <v/>
      </c>
      <c r="K981" s="46" t="str" cm="1">
        <f t="array" aca="1" ref="K981" ca="1">IF(F981="","",
IF(AND(OR(F981="土",F981="日"),J981="●"),"指定",
IF(INDIRECT(VLOOKUP(B981,B$14:C$44,2,FALSE)&amp;(9*A981+12))="","",
INDIRECT(VLOOKUP(B981,B$14:C$44,2,FALSE)&amp;(9*A981+12)))))</f>
        <v/>
      </c>
      <c r="L981" s="42" t="str">
        <f t="shared" ca="1" si="181"/>
        <v/>
      </c>
      <c r="M981" s="60" t="str">
        <f t="shared" ca="1" si="182"/>
        <v/>
      </c>
      <c r="N981" s="1" t="str">
        <f t="shared" ca="1" si="179"/>
        <v/>
      </c>
      <c r="O981" s="1" t="str">
        <f t="shared" ca="1" si="180"/>
        <v/>
      </c>
    </row>
    <row r="982" spans="1:15" x14ac:dyDescent="0.4">
      <c r="A982" s="1">
        <f t="shared" si="176"/>
        <v>32</v>
      </c>
      <c r="B982" s="1">
        <f t="shared" si="177"/>
        <v>8</v>
      </c>
      <c r="E982" s="39" t="str" cm="1">
        <f t="array" aca="1" ref="E982" ca="1">IF(INDIRECT(VLOOKUP(B982,B$14:C$44,2,FALSE)&amp;(9*A982+6))="","",
INDIRECT(VLOOKUP(B982,B$14:C$44,2,FALSE)&amp;(9*A982+6)))</f>
        <v/>
      </c>
      <c r="F982" s="39" t="str">
        <f t="shared" ca="1" si="178"/>
        <v/>
      </c>
      <c r="G982" s="48" t="str" cm="1">
        <f t="array" aca="1" ref="G982" ca="1">IF(F982="","",
IF(INDIRECT(VLOOKUP(B982,B$14:C$44,2,FALSE)&amp;(9*A982+8))="","",
INDIRECT(VLOOKUP(B982,B$14:C$44,2,FALSE)&amp;(9*A982+8))))</f>
        <v/>
      </c>
      <c r="H982" s="48" t="str" cm="1">
        <f t="array" aca="1" ref="H982" ca="1">IF(F982="","",
IF(INDIRECT(VLOOKUP(B982,B$14:C$44,2,FALSE)&amp;(9*A982+9))="","",
INDIRECT(VLOOKUP(B982,B$14:C$44,2,FALSE)&amp;(9*A982+9))))</f>
        <v/>
      </c>
      <c r="I982" s="43" t="str" cm="1">
        <f t="array" aca="1" ref="I982" ca="1">IF(F982="","",
IF(INDIRECT(VLOOKUP(B982,B$14:C$44,2,FALSE)&amp;(9*A982+10))="","",
INDIRECT(VLOOKUP(B982,B$14:C$44,2,FALSE)&amp;(9*A982+10))))</f>
        <v/>
      </c>
      <c r="J982" s="43" t="str" cm="1">
        <f t="array" aca="1" ref="J982" ca="1">IF(F982="","",
IF(INDIRECT(VLOOKUP(B982,B$14:C$44,2,FALSE)&amp;(9*A982+11))="","",
INDIRECT(VLOOKUP(B982,B$14:C$44,2,FALSE)&amp;(9*A982+11))))</f>
        <v/>
      </c>
      <c r="K982" s="46" t="str" cm="1">
        <f t="array" aca="1" ref="K982" ca="1">IF(F982="","",
IF(AND(OR(F982="土",F982="日"),J982="●"),"指定",
IF(INDIRECT(VLOOKUP(B982,B$14:C$44,2,FALSE)&amp;(9*A982+12))="","",
INDIRECT(VLOOKUP(B982,B$14:C$44,2,FALSE)&amp;(9*A982+12)))))</f>
        <v/>
      </c>
      <c r="L982" s="42" t="str">
        <f t="shared" ca="1" si="181"/>
        <v/>
      </c>
      <c r="M982" s="60" t="str">
        <f t="shared" ca="1" si="182"/>
        <v/>
      </c>
      <c r="N982" s="1" t="str">
        <f t="shared" ca="1" si="179"/>
        <v/>
      </c>
      <c r="O982" s="1" t="str">
        <f t="shared" ca="1" si="180"/>
        <v/>
      </c>
    </row>
    <row r="983" spans="1:15" x14ac:dyDescent="0.4">
      <c r="A983" s="1">
        <f t="shared" si="176"/>
        <v>32</v>
      </c>
      <c r="B983" s="1">
        <f t="shared" si="177"/>
        <v>9</v>
      </c>
      <c r="E983" s="39" t="str" cm="1">
        <f t="array" aca="1" ref="E983" ca="1">IF(INDIRECT(VLOOKUP(B983,B$14:C$44,2,FALSE)&amp;(9*A983+6))="","",
INDIRECT(VLOOKUP(B983,B$14:C$44,2,FALSE)&amp;(9*A983+6)))</f>
        <v/>
      </c>
      <c r="F983" s="39" t="str">
        <f t="shared" ca="1" si="178"/>
        <v/>
      </c>
      <c r="G983" s="48" t="str" cm="1">
        <f t="array" aca="1" ref="G983" ca="1">IF(F983="","",
IF(INDIRECT(VLOOKUP(B983,B$14:C$44,2,FALSE)&amp;(9*A983+8))="","",
INDIRECT(VLOOKUP(B983,B$14:C$44,2,FALSE)&amp;(9*A983+8))))</f>
        <v/>
      </c>
      <c r="H983" s="48" t="str" cm="1">
        <f t="array" aca="1" ref="H983" ca="1">IF(F983="","",
IF(INDIRECT(VLOOKUP(B983,B$14:C$44,2,FALSE)&amp;(9*A983+9))="","",
INDIRECT(VLOOKUP(B983,B$14:C$44,2,FALSE)&amp;(9*A983+9))))</f>
        <v/>
      </c>
      <c r="I983" s="43" t="str" cm="1">
        <f t="array" aca="1" ref="I983" ca="1">IF(F983="","",
IF(INDIRECT(VLOOKUP(B983,B$14:C$44,2,FALSE)&amp;(9*A983+10))="","",
INDIRECT(VLOOKUP(B983,B$14:C$44,2,FALSE)&amp;(9*A983+10))))</f>
        <v/>
      </c>
      <c r="J983" s="43" t="str" cm="1">
        <f t="array" aca="1" ref="J983" ca="1">IF(F983="","",
IF(INDIRECT(VLOOKUP(B983,B$14:C$44,2,FALSE)&amp;(9*A983+11))="","",
INDIRECT(VLOOKUP(B983,B$14:C$44,2,FALSE)&amp;(9*A983+11))))</f>
        <v/>
      </c>
      <c r="K983" s="46" t="str" cm="1">
        <f t="array" aca="1" ref="K983" ca="1">IF(F983="","",
IF(AND(OR(F983="土",F983="日"),J983="●"),"指定",
IF(INDIRECT(VLOOKUP(B983,B$14:C$44,2,FALSE)&amp;(9*A983+12))="","",
INDIRECT(VLOOKUP(B983,B$14:C$44,2,FALSE)&amp;(9*A983+12)))))</f>
        <v/>
      </c>
      <c r="L983" s="42" t="str">
        <f t="shared" ca="1" si="181"/>
        <v/>
      </c>
      <c r="M983" s="60" t="str">
        <f t="shared" ca="1" si="182"/>
        <v/>
      </c>
      <c r="N983" s="1" t="str">
        <f t="shared" ca="1" si="179"/>
        <v/>
      </c>
      <c r="O983" s="1" t="str">
        <f t="shared" ca="1" si="180"/>
        <v/>
      </c>
    </row>
    <row r="984" spans="1:15" x14ac:dyDescent="0.4">
      <c r="A984" s="1">
        <f t="shared" si="176"/>
        <v>32</v>
      </c>
      <c r="B984" s="1">
        <f t="shared" si="177"/>
        <v>10</v>
      </c>
      <c r="E984" s="39" t="str" cm="1">
        <f t="array" aca="1" ref="E984" ca="1">IF(INDIRECT(VLOOKUP(B984,B$14:C$44,2,FALSE)&amp;(9*A984+6))="","",
INDIRECT(VLOOKUP(B984,B$14:C$44,2,FALSE)&amp;(9*A984+6)))</f>
        <v/>
      </c>
      <c r="F984" s="39" t="str">
        <f t="shared" ca="1" si="178"/>
        <v/>
      </c>
      <c r="G984" s="48" t="str" cm="1">
        <f t="array" aca="1" ref="G984" ca="1">IF(F984="","",
IF(INDIRECT(VLOOKUP(B984,B$14:C$44,2,FALSE)&amp;(9*A984+8))="","",
INDIRECT(VLOOKUP(B984,B$14:C$44,2,FALSE)&amp;(9*A984+8))))</f>
        <v/>
      </c>
      <c r="H984" s="48" t="str" cm="1">
        <f t="array" aca="1" ref="H984" ca="1">IF(F984="","",
IF(INDIRECT(VLOOKUP(B984,B$14:C$44,2,FALSE)&amp;(9*A984+9))="","",
INDIRECT(VLOOKUP(B984,B$14:C$44,2,FALSE)&amp;(9*A984+9))))</f>
        <v/>
      </c>
      <c r="I984" s="43" t="str" cm="1">
        <f t="array" aca="1" ref="I984" ca="1">IF(F984="","",
IF(INDIRECT(VLOOKUP(B984,B$14:C$44,2,FALSE)&amp;(9*A984+10))="","",
INDIRECT(VLOOKUP(B984,B$14:C$44,2,FALSE)&amp;(9*A984+10))))</f>
        <v/>
      </c>
      <c r="J984" s="43" t="str" cm="1">
        <f t="array" aca="1" ref="J984" ca="1">IF(F984="","",
IF(INDIRECT(VLOOKUP(B984,B$14:C$44,2,FALSE)&amp;(9*A984+11))="","",
INDIRECT(VLOOKUP(B984,B$14:C$44,2,FALSE)&amp;(9*A984+11))))</f>
        <v/>
      </c>
      <c r="K984" s="46" t="str" cm="1">
        <f t="array" aca="1" ref="K984" ca="1">IF(F984="","",
IF(AND(OR(F984="土",F984="日"),J984="●"),"指定",
IF(INDIRECT(VLOOKUP(B984,B$14:C$44,2,FALSE)&amp;(9*A984+12))="","",
INDIRECT(VLOOKUP(B984,B$14:C$44,2,FALSE)&amp;(9*A984+12)))))</f>
        <v/>
      </c>
      <c r="L984" s="42" t="str">
        <f t="shared" ca="1" si="181"/>
        <v/>
      </c>
      <c r="M984" s="60" t="str">
        <f t="shared" ca="1" si="182"/>
        <v/>
      </c>
      <c r="N984" s="1" t="str">
        <f t="shared" ca="1" si="179"/>
        <v/>
      </c>
      <c r="O984" s="1" t="str">
        <f t="shared" ca="1" si="180"/>
        <v/>
      </c>
    </row>
    <row r="985" spans="1:15" x14ac:dyDescent="0.4">
      <c r="A985" s="1">
        <f t="shared" ref="A985:A1048" si="183">IF(B985=1,A984+1,A984)</f>
        <v>32</v>
      </c>
      <c r="B985" s="1">
        <f t="shared" ref="B985:B1048" si="184">IF(B984=31,1,B984+1)</f>
        <v>11</v>
      </c>
      <c r="E985" s="39" t="str" cm="1">
        <f t="array" aca="1" ref="E985" ca="1">IF(INDIRECT(VLOOKUP(B985,B$14:C$44,2,FALSE)&amp;(9*A985+6))="","",
INDIRECT(VLOOKUP(B985,B$14:C$44,2,FALSE)&amp;(9*A985+6)))</f>
        <v/>
      </c>
      <c r="F985" s="39" t="str">
        <f t="shared" ca="1" si="178"/>
        <v/>
      </c>
      <c r="G985" s="48" t="str" cm="1">
        <f t="array" aca="1" ref="G985" ca="1">IF(F985="","",
IF(INDIRECT(VLOOKUP(B985,B$14:C$44,2,FALSE)&amp;(9*A985+8))="","",
INDIRECT(VLOOKUP(B985,B$14:C$44,2,FALSE)&amp;(9*A985+8))))</f>
        <v/>
      </c>
      <c r="H985" s="48" t="str" cm="1">
        <f t="array" aca="1" ref="H985" ca="1">IF(F985="","",
IF(INDIRECT(VLOOKUP(B985,B$14:C$44,2,FALSE)&amp;(9*A985+9))="","",
INDIRECT(VLOOKUP(B985,B$14:C$44,2,FALSE)&amp;(9*A985+9))))</f>
        <v/>
      </c>
      <c r="I985" s="43" t="str" cm="1">
        <f t="array" aca="1" ref="I985" ca="1">IF(F985="","",
IF(INDIRECT(VLOOKUP(B985,B$14:C$44,2,FALSE)&amp;(9*A985+10))="","",
INDIRECT(VLOOKUP(B985,B$14:C$44,2,FALSE)&amp;(9*A985+10))))</f>
        <v/>
      </c>
      <c r="J985" s="43" t="str" cm="1">
        <f t="array" aca="1" ref="J985" ca="1">IF(F985="","",
IF(INDIRECT(VLOOKUP(B985,B$14:C$44,2,FALSE)&amp;(9*A985+11))="","",
INDIRECT(VLOOKUP(B985,B$14:C$44,2,FALSE)&amp;(9*A985+11))))</f>
        <v/>
      </c>
      <c r="K985" s="46" t="str" cm="1">
        <f t="array" aca="1" ref="K985" ca="1">IF(F985="","",
IF(AND(OR(F985="土",F985="日"),J985="●"),"指定",
IF(INDIRECT(VLOOKUP(B985,B$14:C$44,2,FALSE)&amp;(9*A985+12))="","",
INDIRECT(VLOOKUP(B985,B$14:C$44,2,FALSE)&amp;(9*A985+12)))))</f>
        <v/>
      </c>
      <c r="L985" s="42" t="str">
        <f t="shared" ca="1" si="181"/>
        <v/>
      </c>
      <c r="M985" s="60" t="str">
        <f t="shared" ca="1" si="182"/>
        <v/>
      </c>
      <c r="N985" s="1" t="str">
        <f t="shared" ca="1" si="179"/>
        <v/>
      </c>
      <c r="O985" s="1" t="str">
        <f t="shared" ca="1" si="180"/>
        <v/>
      </c>
    </row>
    <row r="986" spans="1:15" x14ac:dyDescent="0.4">
      <c r="A986" s="1">
        <f t="shared" si="183"/>
        <v>32</v>
      </c>
      <c r="B986" s="1">
        <f t="shared" si="184"/>
        <v>12</v>
      </c>
      <c r="E986" s="39" t="str" cm="1">
        <f t="array" aca="1" ref="E986" ca="1">IF(INDIRECT(VLOOKUP(B986,B$14:C$44,2,FALSE)&amp;(9*A986+6))="","",
INDIRECT(VLOOKUP(B986,B$14:C$44,2,FALSE)&amp;(9*A986+6)))</f>
        <v/>
      </c>
      <c r="F986" s="39" t="str">
        <f t="shared" ca="1" si="178"/>
        <v/>
      </c>
      <c r="G986" s="48" t="str" cm="1">
        <f t="array" aca="1" ref="G986" ca="1">IF(F986="","",
IF(INDIRECT(VLOOKUP(B986,B$14:C$44,2,FALSE)&amp;(9*A986+8))="","",
INDIRECT(VLOOKUP(B986,B$14:C$44,2,FALSE)&amp;(9*A986+8))))</f>
        <v/>
      </c>
      <c r="H986" s="48" t="str" cm="1">
        <f t="array" aca="1" ref="H986" ca="1">IF(F986="","",
IF(INDIRECT(VLOOKUP(B986,B$14:C$44,2,FALSE)&amp;(9*A986+9))="","",
INDIRECT(VLOOKUP(B986,B$14:C$44,2,FALSE)&amp;(9*A986+9))))</f>
        <v/>
      </c>
      <c r="I986" s="43" t="str" cm="1">
        <f t="array" aca="1" ref="I986" ca="1">IF(F986="","",
IF(INDIRECT(VLOOKUP(B986,B$14:C$44,2,FALSE)&amp;(9*A986+10))="","",
INDIRECT(VLOOKUP(B986,B$14:C$44,2,FALSE)&amp;(9*A986+10))))</f>
        <v/>
      </c>
      <c r="J986" s="43" t="str" cm="1">
        <f t="array" aca="1" ref="J986" ca="1">IF(F986="","",
IF(INDIRECT(VLOOKUP(B986,B$14:C$44,2,FALSE)&amp;(9*A986+11))="","",
INDIRECT(VLOOKUP(B986,B$14:C$44,2,FALSE)&amp;(9*A986+11))))</f>
        <v/>
      </c>
      <c r="K986" s="46" t="str" cm="1">
        <f t="array" aca="1" ref="K986" ca="1">IF(F986="","",
IF(AND(OR(F986="土",F986="日"),J986="●"),"指定",
IF(INDIRECT(VLOOKUP(B986,B$14:C$44,2,FALSE)&amp;(9*A986+12))="","",
INDIRECT(VLOOKUP(B986,B$14:C$44,2,FALSE)&amp;(9*A986+12)))))</f>
        <v/>
      </c>
      <c r="L986" s="42" t="str">
        <f t="shared" ca="1" si="181"/>
        <v/>
      </c>
      <c r="M986" s="60" t="str">
        <f t="shared" ca="1" si="182"/>
        <v/>
      </c>
      <c r="N986" s="1" t="str">
        <f t="shared" ca="1" si="179"/>
        <v/>
      </c>
      <c r="O986" s="1" t="str">
        <f t="shared" ca="1" si="180"/>
        <v/>
      </c>
    </row>
    <row r="987" spans="1:15" x14ac:dyDescent="0.4">
      <c r="A987" s="1">
        <f t="shared" si="183"/>
        <v>32</v>
      </c>
      <c r="B987" s="1">
        <f t="shared" si="184"/>
        <v>13</v>
      </c>
      <c r="E987" s="39" t="str" cm="1">
        <f t="array" aca="1" ref="E987" ca="1">IF(INDIRECT(VLOOKUP(B987,B$14:C$44,2,FALSE)&amp;(9*A987+6))="","",
INDIRECT(VLOOKUP(B987,B$14:C$44,2,FALSE)&amp;(9*A987+6)))</f>
        <v/>
      </c>
      <c r="F987" s="39" t="str">
        <f t="shared" ca="1" si="178"/>
        <v/>
      </c>
      <c r="G987" s="48" t="str" cm="1">
        <f t="array" aca="1" ref="G987" ca="1">IF(F987="","",
IF(INDIRECT(VLOOKUP(B987,B$14:C$44,2,FALSE)&amp;(9*A987+8))="","",
INDIRECT(VLOOKUP(B987,B$14:C$44,2,FALSE)&amp;(9*A987+8))))</f>
        <v/>
      </c>
      <c r="H987" s="48" t="str" cm="1">
        <f t="array" aca="1" ref="H987" ca="1">IF(F987="","",
IF(INDIRECT(VLOOKUP(B987,B$14:C$44,2,FALSE)&amp;(9*A987+9))="","",
INDIRECT(VLOOKUP(B987,B$14:C$44,2,FALSE)&amp;(9*A987+9))))</f>
        <v/>
      </c>
      <c r="I987" s="43" t="str" cm="1">
        <f t="array" aca="1" ref="I987" ca="1">IF(F987="","",
IF(INDIRECT(VLOOKUP(B987,B$14:C$44,2,FALSE)&amp;(9*A987+10))="","",
INDIRECT(VLOOKUP(B987,B$14:C$44,2,FALSE)&amp;(9*A987+10))))</f>
        <v/>
      </c>
      <c r="J987" s="43" t="str" cm="1">
        <f t="array" aca="1" ref="J987" ca="1">IF(F987="","",
IF(INDIRECT(VLOOKUP(B987,B$14:C$44,2,FALSE)&amp;(9*A987+11))="","",
INDIRECT(VLOOKUP(B987,B$14:C$44,2,FALSE)&amp;(9*A987+11))))</f>
        <v/>
      </c>
      <c r="K987" s="46" t="str" cm="1">
        <f t="array" aca="1" ref="K987" ca="1">IF(F987="","",
IF(AND(OR(F987="土",F987="日"),J987="●"),"指定",
IF(INDIRECT(VLOOKUP(B987,B$14:C$44,2,FALSE)&amp;(9*A987+12))="","",
INDIRECT(VLOOKUP(B987,B$14:C$44,2,FALSE)&amp;(9*A987+12)))))</f>
        <v/>
      </c>
      <c r="L987" s="42" t="str">
        <f t="shared" ca="1" si="181"/>
        <v/>
      </c>
      <c r="M987" s="60" t="str">
        <f t="shared" ca="1" si="182"/>
        <v/>
      </c>
      <c r="N987" s="1" t="str">
        <f t="shared" ca="1" si="179"/>
        <v/>
      </c>
      <c r="O987" s="1" t="str">
        <f t="shared" ca="1" si="180"/>
        <v/>
      </c>
    </row>
    <row r="988" spans="1:15" x14ac:dyDescent="0.4">
      <c r="A988" s="1">
        <f t="shared" si="183"/>
        <v>32</v>
      </c>
      <c r="B988" s="1">
        <f t="shared" si="184"/>
        <v>14</v>
      </c>
      <c r="E988" s="39" t="str" cm="1">
        <f t="array" aca="1" ref="E988" ca="1">IF(INDIRECT(VLOOKUP(B988,B$14:C$44,2,FALSE)&amp;(9*A988+6))="","",
INDIRECT(VLOOKUP(B988,B$14:C$44,2,FALSE)&amp;(9*A988+6)))</f>
        <v/>
      </c>
      <c r="F988" s="39" t="str">
        <f t="shared" ca="1" si="178"/>
        <v/>
      </c>
      <c r="G988" s="48" t="str" cm="1">
        <f t="array" aca="1" ref="G988" ca="1">IF(F988="","",
IF(INDIRECT(VLOOKUP(B988,B$14:C$44,2,FALSE)&amp;(9*A988+8))="","",
INDIRECT(VLOOKUP(B988,B$14:C$44,2,FALSE)&amp;(9*A988+8))))</f>
        <v/>
      </c>
      <c r="H988" s="48" t="str" cm="1">
        <f t="array" aca="1" ref="H988" ca="1">IF(F988="","",
IF(INDIRECT(VLOOKUP(B988,B$14:C$44,2,FALSE)&amp;(9*A988+9))="","",
INDIRECT(VLOOKUP(B988,B$14:C$44,2,FALSE)&amp;(9*A988+9))))</f>
        <v/>
      </c>
      <c r="I988" s="43" t="str" cm="1">
        <f t="array" aca="1" ref="I988" ca="1">IF(F988="","",
IF(INDIRECT(VLOOKUP(B988,B$14:C$44,2,FALSE)&amp;(9*A988+10))="","",
INDIRECT(VLOOKUP(B988,B$14:C$44,2,FALSE)&amp;(9*A988+10))))</f>
        <v/>
      </c>
      <c r="J988" s="43" t="str" cm="1">
        <f t="array" aca="1" ref="J988" ca="1">IF(F988="","",
IF(INDIRECT(VLOOKUP(B988,B$14:C$44,2,FALSE)&amp;(9*A988+11))="","",
INDIRECT(VLOOKUP(B988,B$14:C$44,2,FALSE)&amp;(9*A988+11))))</f>
        <v/>
      </c>
      <c r="K988" s="46" t="str" cm="1">
        <f t="array" aca="1" ref="K988" ca="1">IF(F988="","",
IF(AND(OR(F988="土",F988="日"),J988="●"),"指定",
IF(INDIRECT(VLOOKUP(B988,B$14:C$44,2,FALSE)&amp;(9*A988+12))="","",
INDIRECT(VLOOKUP(B988,B$14:C$44,2,FALSE)&amp;(9*A988+12)))))</f>
        <v/>
      </c>
      <c r="L988" s="42" t="str">
        <f t="shared" ca="1" si="181"/>
        <v/>
      </c>
      <c r="M988" s="60" t="str">
        <f t="shared" ca="1" si="182"/>
        <v/>
      </c>
      <c r="N988" s="1" t="str">
        <f t="shared" ca="1" si="179"/>
        <v/>
      </c>
      <c r="O988" s="1" t="str">
        <f t="shared" ca="1" si="180"/>
        <v/>
      </c>
    </row>
    <row r="989" spans="1:15" x14ac:dyDescent="0.4">
      <c r="A989" s="1">
        <f t="shared" si="183"/>
        <v>32</v>
      </c>
      <c r="B989" s="1">
        <f t="shared" si="184"/>
        <v>15</v>
      </c>
      <c r="E989" s="39" t="str" cm="1">
        <f t="array" aca="1" ref="E989" ca="1">IF(INDIRECT(VLOOKUP(B989,B$14:C$44,2,FALSE)&amp;(9*A989+6))="","",
INDIRECT(VLOOKUP(B989,B$14:C$44,2,FALSE)&amp;(9*A989+6)))</f>
        <v/>
      </c>
      <c r="F989" s="39" t="str">
        <f t="shared" ca="1" si="178"/>
        <v/>
      </c>
      <c r="G989" s="48" t="str" cm="1">
        <f t="array" aca="1" ref="G989" ca="1">IF(F989="","",
IF(INDIRECT(VLOOKUP(B989,B$14:C$44,2,FALSE)&amp;(9*A989+8))="","",
INDIRECT(VLOOKUP(B989,B$14:C$44,2,FALSE)&amp;(9*A989+8))))</f>
        <v/>
      </c>
      <c r="H989" s="48" t="str" cm="1">
        <f t="array" aca="1" ref="H989" ca="1">IF(F989="","",
IF(INDIRECT(VLOOKUP(B989,B$14:C$44,2,FALSE)&amp;(9*A989+9))="","",
INDIRECT(VLOOKUP(B989,B$14:C$44,2,FALSE)&amp;(9*A989+9))))</f>
        <v/>
      </c>
      <c r="I989" s="43" t="str" cm="1">
        <f t="array" aca="1" ref="I989" ca="1">IF(F989="","",
IF(INDIRECT(VLOOKUP(B989,B$14:C$44,2,FALSE)&amp;(9*A989+10))="","",
INDIRECT(VLOOKUP(B989,B$14:C$44,2,FALSE)&amp;(9*A989+10))))</f>
        <v/>
      </c>
      <c r="J989" s="43" t="str" cm="1">
        <f t="array" aca="1" ref="J989" ca="1">IF(F989="","",
IF(INDIRECT(VLOOKUP(B989,B$14:C$44,2,FALSE)&amp;(9*A989+11))="","",
INDIRECT(VLOOKUP(B989,B$14:C$44,2,FALSE)&amp;(9*A989+11))))</f>
        <v/>
      </c>
      <c r="K989" s="46" t="str" cm="1">
        <f t="array" aca="1" ref="K989" ca="1">IF(F989="","",
IF(AND(OR(F989="土",F989="日"),J989="●"),"指定",
IF(INDIRECT(VLOOKUP(B989,B$14:C$44,2,FALSE)&amp;(9*A989+12))="","",
INDIRECT(VLOOKUP(B989,B$14:C$44,2,FALSE)&amp;(9*A989+12)))))</f>
        <v/>
      </c>
      <c r="L989" s="42" t="str">
        <f t="shared" ca="1" si="181"/>
        <v/>
      </c>
      <c r="M989" s="60" t="str">
        <f t="shared" ca="1" si="182"/>
        <v/>
      </c>
      <c r="N989" s="1" t="str">
        <f t="shared" ca="1" si="179"/>
        <v/>
      </c>
      <c r="O989" s="1" t="str">
        <f t="shared" ca="1" si="180"/>
        <v/>
      </c>
    </row>
    <row r="990" spans="1:15" x14ac:dyDescent="0.4">
      <c r="A990" s="1">
        <f t="shared" si="183"/>
        <v>32</v>
      </c>
      <c r="B990" s="1">
        <f t="shared" si="184"/>
        <v>16</v>
      </c>
      <c r="E990" s="39" t="str" cm="1">
        <f t="array" aca="1" ref="E990" ca="1">IF(INDIRECT(VLOOKUP(B990,B$14:C$44,2,FALSE)&amp;(9*A990+6))="","",
INDIRECT(VLOOKUP(B990,B$14:C$44,2,FALSE)&amp;(9*A990+6)))</f>
        <v/>
      </c>
      <c r="F990" s="39" t="str">
        <f t="shared" ca="1" si="178"/>
        <v/>
      </c>
      <c r="G990" s="48" t="str" cm="1">
        <f t="array" aca="1" ref="G990" ca="1">IF(F990="","",
IF(INDIRECT(VLOOKUP(B990,B$14:C$44,2,FALSE)&amp;(9*A990+8))="","",
INDIRECT(VLOOKUP(B990,B$14:C$44,2,FALSE)&amp;(9*A990+8))))</f>
        <v/>
      </c>
      <c r="H990" s="48" t="str" cm="1">
        <f t="array" aca="1" ref="H990" ca="1">IF(F990="","",
IF(INDIRECT(VLOOKUP(B990,B$14:C$44,2,FALSE)&amp;(9*A990+9))="","",
INDIRECT(VLOOKUP(B990,B$14:C$44,2,FALSE)&amp;(9*A990+9))))</f>
        <v/>
      </c>
      <c r="I990" s="43" t="str" cm="1">
        <f t="array" aca="1" ref="I990" ca="1">IF(F990="","",
IF(INDIRECT(VLOOKUP(B990,B$14:C$44,2,FALSE)&amp;(9*A990+10))="","",
INDIRECT(VLOOKUP(B990,B$14:C$44,2,FALSE)&amp;(9*A990+10))))</f>
        <v/>
      </c>
      <c r="J990" s="43" t="str" cm="1">
        <f t="array" aca="1" ref="J990" ca="1">IF(F990="","",
IF(INDIRECT(VLOOKUP(B990,B$14:C$44,2,FALSE)&amp;(9*A990+11))="","",
INDIRECT(VLOOKUP(B990,B$14:C$44,2,FALSE)&amp;(9*A990+11))))</f>
        <v/>
      </c>
      <c r="K990" s="46" t="str" cm="1">
        <f t="array" aca="1" ref="K990" ca="1">IF(F990="","",
IF(AND(OR(F990="土",F990="日"),J990="●"),"指定",
IF(INDIRECT(VLOOKUP(B990,B$14:C$44,2,FALSE)&amp;(9*A990+12))="","",
INDIRECT(VLOOKUP(B990,B$14:C$44,2,FALSE)&amp;(9*A990+12)))))</f>
        <v/>
      </c>
      <c r="L990" s="42" t="str">
        <f t="shared" ca="1" si="181"/>
        <v/>
      </c>
      <c r="M990" s="60" t="str">
        <f t="shared" ca="1" si="182"/>
        <v/>
      </c>
      <c r="N990" s="1" t="str">
        <f t="shared" ca="1" si="179"/>
        <v/>
      </c>
      <c r="O990" s="1" t="str">
        <f t="shared" ca="1" si="180"/>
        <v/>
      </c>
    </row>
    <row r="991" spans="1:15" x14ac:dyDescent="0.4">
      <c r="A991" s="1">
        <f t="shared" si="183"/>
        <v>32</v>
      </c>
      <c r="B991" s="1">
        <f t="shared" si="184"/>
        <v>17</v>
      </c>
      <c r="E991" s="39" t="str" cm="1">
        <f t="array" aca="1" ref="E991" ca="1">IF(INDIRECT(VLOOKUP(B991,B$14:C$44,2,FALSE)&amp;(9*A991+6))="","",
INDIRECT(VLOOKUP(B991,B$14:C$44,2,FALSE)&amp;(9*A991+6)))</f>
        <v/>
      </c>
      <c r="F991" s="39" t="str">
        <f t="shared" ca="1" si="178"/>
        <v/>
      </c>
      <c r="G991" s="48" t="str" cm="1">
        <f t="array" aca="1" ref="G991" ca="1">IF(F991="","",
IF(INDIRECT(VLOOKUP(B991,B$14:C$44,2,FALSE)&amp;(9*A991+8))="","",
INDIRECT(VLOOKUP(B991,B$14:C$44,2,FALSE)&amp;(9*A991+8))))</f>
        <v/>
      </c>
      <c r="H991" s="48" t="str" cm="1">
        <f t="array" aca="1" ref="H991" ca="1">IF(F991="","",
IF(INDIRECT(VLOOKUP(B991,B$14:C$44,2,FALSE)&amp;(9*A991+9))="","",
INDIRECT(VLOOKUP(B991,B$14:C$44,2,FALSE)&amp;(9*A991+9))))</f>
        <v/>
      </c>
      <c r="I991" s="43" t="str" cm="1">
        <f t="array" aca="1" ref="I991" ca="1">IF(F991="","",
IF(INDIRECT(VLOOKUP(B991,B$14:C$44,2,FALSE)&amp;(9*A991+10))="","",
INDIRECT(VLOOKUP(B991,B$14:C$44,2,FALSE)&amp;(9*A991+10))))</f>
        <v/>
      </c>
      <c r="J991" s="43" t="str" cm="1">
        <f t="array" aca="1" ref="J991" ca="1">IF(F991="","",
IF(INDIRECT(VLOOKUP(B991,B$14:C$44,2,FALSE)&amp;(9*A991+11))="","",
INDIRECT(VLOOKUP(B991,B$14:C$44,2,FALSE)&amp;(9*A991+11))))</f>
        <v/>
      </c>
      <c r="K991" s="46" t="str" cm="1">
        <f t="array" aca="1" ref="K991" ca="1">IF(F991="","",
IF(AND(OR(F991="土",F991="日"),J991="●"),"指定",
IF(INDIRECT(VLOOKUP(B991,B$14:C$44,2,FALSE)&amp;(9*A991+12))="","",
INDIRECT(VLOOKUP(B991,B$14:C$44,2,FALSE)&amp;(9*A991+12)))))</f>
        <v/>
      </c>
      <c r="L991" s="42" t="str">
        <f t="shared" ca="1" si="181"/>
        <v/>
      </c>
      <c r="M991" s="60" t="str">
        <f t="shared" ca="1" si="182"/>
        <v/>
      </c>
      <c r="N991" s="1" t="str">
        <f t="shared" ca="1" si="179"/>
        <v/>
      </c>
      <c r="O991" s="1" t="str">
        <f t="shared" ca="1" si="180"/>
        <v/>
      </c>
    </row>
    <row r="992" spans="1:15" x14ac:dyDescent="0.4">
      <c r="A992" s="1">
        <f t="shared" si="183"/>
        <v>32</v>
      </c>
      <c r="B992" s="1">
        <f t="shared" si="184"/>
        <v>18</v>
      </c>
      <c r="E992" s="39" t="str" cm="1">
        <f t="array" aca="1" ref="E992" ca="1">IF(INDIRECT(VLOOKUP(B992,B$14:C$44,2,FALSE)&amp;(9*A992+6))="","",
INDIRECT(VLOOKUP(B992,B$14:C$44,2,FALSE)&amp;(9*A992+6)))</f>
        <v/>
      </c>
      <c r="F992" s="39" t="str">
        <f t="shared" ca="1" si="178"/>
        <v/>
      </c>
      <c r="G992" s="48" t="str" cm="1">
        <f t="array" aca="1" ref="G992" ca="1">IF(F992="","",
IF(INDIRECT(VLOOKUP(B992,B$14:C$44,2,FALSE)&amp;(9*A992+8))="","",
INDIRECT(VLOOKUP(B992,B$14:C$44,2,FALSE)&amp;(9*A992+8))))</f>
        <v/>
      </c>
      <c r="H992" s="48" t="str" cm="1">
        <f t="array" aca="1" ref="H992" ca="1">IF(F992="","",
IF(INDIRECT(VLOOKUP(B992,B$14:C$44,2,FALSE)&amp;(9*A992+9))="","",
INDIRECT(VLOOKUP(B992,B$14:C$44,2,FALSE)&amp;(9*A992+9))))</f>
        <v/>
      </c>
      <c r="I992" s="43" t="str" cm="1">
        <f t="array" aca="1" ref="I992" ca="1">IF(F992="","",
IF(INDIRECT(VLOOKUP(B992,B$14:C$44,2,FALSE)&amp;(9*A992+10))="","",
INDIRECT(VLOOKUP(B992,B$14:C$44,2,FALSE)&amp;(9*A992+10))))</f>
        <v/>
      </c>
      <c r="J992" s="43" t="str" cm="1">
        <f t="array" aca="1" ref="J992" ca="1">IF(F992="","",
IF(INDIRECT(VLOOKUP(B992,B$14:C$44,2,FALSE)&amp;(9*A992+11))="","",
INDIRECT(VLOOKUP(B992,B$14:C$44,2,FALSE)&amp;(9*A992+11))))</f>
        <v/>
      </c>
      <c r="K992" s="46" t="str" cm="1">
        <f t="array" aca="1" ref="K992" ca="1">IF(F992="","",
IF(AND(OR(F992="土",F992="日"),J992="●"),"指定",
IF(INDIRECT(VLOOKUP(B992,B$14:C$44,2,FALSE)&amp;(9*A992+12))="","",
INDIRECT(VLOOKUP(B992,B$14:C$44,2,FALSE)&amp;(9*A992+12)))))</f>
        <v/>
      </c>
      <c r="L992" s="42" t="str">
        <f t="shared" ca="1" si="181"/>
        <v/>
      </c>
      <c r="M992" s="60" t="str">
        <f t="shared" ca="1" si="182"/>
        <v/>
      </c>
      <c r="N992" s="1" t="str">
        <f t="shared" ca="1" si="179"/>
        <v/>
      </c>
      <c r="O992" s="1" t="str">
        <f t="shared" ca="1" si="180"/>
        <v/>
      </c>
    </row>
    <row r="993" spans="1:15" x14ac:dyDescent="0.4">
      <c r="A993" s="1">
        <f t="shared" si="183"/>
        <v>32</v>
      </c>
      <c r="B993" s="1">
        <f t="shared" si="184"/>
        <v>19</v>
      </c>
      <c r="E993" s="39" t="str" cm="1">
        <f t="array" aca="1" ref="E993" ca="1">IF(INDIRECT(VLOOKUP(B993,B$14:C$44,2,FALSE)&amp;(9*A993+6))="","",
INDIRECT(VLOOKUP(B993,B$14:C$44,2,FALSE)&amp;(9*A993+6)))</f>
        <v/>
      </c>
      <c r="F993" s="39" t="str">
        <f t="shared" ca="1" si="178"/>
        <v/>
      </c>
      <c r="G993" s="48" t="str" cm="1">
        <f t="array" aca="1" ref="G993" ca="1">IF(F993="","",
IF(INDIRECT(VLOOKUP(B993,B$14:C$44,2,FALSE)&amp;(9*A993+8))="","",
INDIRECT(VLOOKUP(B993,B$14:C$44,2,FALSE)&amp;(9*A993+8))))</f>
        <v/>
      </c>
      <c r="H993" s="48" t="str" cm="1">
        <f t="array" aca="1" ref="H993" ca="1">IF(F993="","",
IF(INDIRECT(VLOOKUP(B993,B$14:C$44,2,FALSE)&amp;(9*A993+9))="","",
INDIRECT(VLOOKUP(B993,B$14:C$44,2,FALSE)&amp;(9*A993+9))))</f>
        <v/>
      </c>
      <c r="I993" s="43" t="str" cm="1">
        <f t="array" aca="1" ref="I993" ca="1">IF(F993="","",
IF(INDIRECT(VLOOKUP(B993,B$14:C$44,2,FALSE)&amp;(9*A993+10))="","",
INDIRECT(VLOOKUP(B993,B$14:C$44,2,FALSE)&amp;(9*A993+10))))</f>
        <v/>
      </c>
      <c r="J993" s="43" t="str" cm="1">
        <f t="array" aca="1" ref="J993" ca="1">IF(F993="","",
IF(INDIRECT(VLOOKUP(B993,B$14:C$44,2,FALSE)&amp;(9*A993+11))="","",
INDIRECT(VLOOKUP(B993,B$14:C$44,2,FALSE)&amp;(9*A993+11))))</f>
        <v/>
      </c>
      <c r="K993" s="46" t="str" cm="1">
        <f t="array" aca="1" ref="K993" ca="1">IF(F993="","",
IF(AND(OR(F993="土",F993="日"),J993="●"),"指定",
IF(INDIRECT(VLOOKUP(B993,B$14:C$44,2,FALSE)&amp;(9*A993+12))="","",
INDIRECT(VLOOKUP(B993,B$14:C$44,2,FALSE)&amp;(9*A993+12)))))</f>
        <v/>
      </c>
      <c r="L993" s="42" t="str">
        <f t="shared" ca="1" si="181"/>
        <v/>
      </c>
      <c r="M993" s="60" t="str">
        <f t="shared" ca="1" si="182"/>
        <v/>
      </c>
      <c r="N993" s="1" t="str">
        <f t="shared" ca="1" si="179"/>
        <v/>
      </c>
      <c r="O993" s="1" t="str">
        <f t="shared" ca="1" si="180"/>
        <v/>
      </c>
    </row>
    <row r="994" spans="1:15" x14ac:dyDescent="0.4">
      <c r="A994" s="1">
        <f t="shared" si="183"/>
        <v>32</v>
      </c>
      <c r="B994" s="1">
        <f t="shared" si="184"/>
        <v>20</v>
      </c>
      <c r="E994" s="39" t="str" cm="1">
        <f t="array" aca="1" ref="E994" ca="1">IF(INDIRECT(VLOOKUP(B994,B$14:C$44,2,FALSE)&amp;(9*A994+6))="","",
INDIRECT(VLOOKUP(B994,B$14:C$44,2,FALSE)&amp;(9*A994+6)))</f>
        <v/>
      </c>
      <c r="F994" s="39" t="str">
        <f t="shared" ca="1" si="178"/>
        <v/>
      </c>
      <c r="G994" s="48" t="str" cm="1">
        <f t="array" aca="1" ref="G994" ca="1">IF(F994="","",
IF(INDIRECT(VLOOKUP(B994,B$14:C$44,2,FALSE)&amp;(9*A994+8))="","",
INDIRECT(VLOOKUP(B994,B$14:C$44,2,FALSE)&amp;(9*A994+8))))</f>
        <v/>
      </c>
      <c r="H994" s="48" t="str" cm="1">
        <f t="array" aca="1" ref="H994" ca="1">IF(F994="","",
IF(INDIRECT(VLOOKUP(B994,B$14:C$44,2,FALSE)&amp;(9*A994+9))="","",
INDIRECT(VLOOKUP(B994,B$14:C$44,2,FALSE)&amp;(9*A994+9))))</f>
        <v/>
      </c>
      <c r="I994" s="43" t="str" cm="1">
        <f t="array" aca="1" ref="I994" ca="1">IF(F994="","",
IF(INDIRECT(VLOOKUP(B994,B$14:C$44,2,FALSE)&amp;(9*A994+10))="","",
INDIRECT(VLOOKUP(B994,B$14:C$44,2,FALSE)&amp;(9*A994+10))))</f>
        <v/>
      </c>
      <c r="J994" s="43" t="str" cm="1">
        <f t="array" aca="1" ref="J994" ca="1">IF(F994="","",
IF(INDIRECT(VLOOKUP(B994,B$14:C$44,2,FALSE)&amp;(9*A994+11))="","",
INDIRECT(VLOOKUP(B994,B$14:C$44,2,FALSE)&amp;(9*A994+11))))</f>
        <v/>
      </c>
      <c r="K994" s="46" t="str" cm="1">
        <f t="array" aca="1" ref="K994" ca="1">IF(F994="","",
IF(AND(OR(F994="土",F994="日"),J994="●"),"指定",
IF(INDIRECT(VLOOKUP(B994,B$14:C$44,2,FALSE)&amp;(9*A994+12))="","",
INDIRECT(VLOOKUP(B994,B$14:C$44,2,FALSE)&amp;(9*A994+12)))))</f>
        <v/>
      </c>
      <c r="L994" s="42" t="str">
        <f t="shared" ca="1" si="181"/>
        <v/>
      </c>
      <c r="M994" s="60" t="str">
        <f t="shared" ca="1" si="182"/>
        <v/>
      </c>
      <c r="N994" s="1" t="str">
        <f t="shared" ca="1" si="179"/>
        <v/>
      </c>
      <c r="O994" s="1" t="str">
        <f t="shared" ca="1" si="180"/>
        <v/>
      </c>
    </row>
    <row r="995" spans="1:15" x14ac:dyDescent="0.4">
      <c r="A995" s="1">
        <f t="shared" si="183"/>
        <v>32</v>
      </c>
      <c r="B995" s="1">
        <f t="shared" si="184"/>
        <v>21</v>
      </c>
      <c r="E995" s="39" t="str" cm="1">
        <f t="array" aca="1" ref="E995" ca="1">IF(INDIRECT(VLOOKUP(B995,B$14:C$44,2,FALSE)&amp;(9*A995+6))="","",
INDIRECT(VLOOKUP(B995,B$14:C$44,2,FALSE)&amp;(9*A995+6)))</f>
        <v/>
      </c>
      <c r="F995" s="39" t="str">
        <f t="shared" ca="1" si="178"/>
        <v/>
      </c>
      <c r="G995" s="48" t="str" cm="1">
        <f t="array" aca="1" ref="G995" ca="1">IF(F995="","",
IF(INDIRECT(VLOOKUP(B995,B$14:C$44,2,FALSE)&amp;(9*A995+8))="","",
INDIRECT(VLOOKUP(B995,B$14:C$44,2,FALSE)&amp;(9*A995+8))))</f>
        <v/>
      </c>
      <c r="H995" s="48" t="str" cm="1">
        <f t="array" aca="1" ref="H995" ca="1">IF(F995="","",
IF(INDIRECT(VLOOKUP(B995,B$14:C$44,2,FALSE)&amp;(9*A995+9))="","",
INDIRECT(VLOOKUP(B995,B$14:C$44,2,FALSE)&amp;(9*A995+9))))</f>
        <v/>
      </c>
      <c r="I995" s="43" t="str" cm="1">
        <f t="array" aca="1" ref="I995" ca="1">IF(F995="","",
IF(INDIRECT(VLOOKUP(B995,B$14:C$44,2,FALSE)&amp;(9*A995+10))="","",
INDIRECT(VLOOKUP(B995,B$14:C$44,2,FALSE)&amp;(9*A995+10))))</f>
        <v/>
      </c>
      <c r="J995" s="43" t="str" cm="1">
        <f t="array" aca="1" ref="J995" ca="1">IF(F995="","",
IF(INDIRECT(VLOOKUP(B995,B$14:C$44,2,FALSE)&amp;(9*A995+11))="","",
INDIRECT(VLOOKUP(B995,B$14:C$44,2,FALSE)&amp;(9*A995+11))))</f>
        <v/>
      </c>
      <c r="K995" s="46" t="str" cm="1">
        <f t="array" aca="1" ref="K995" ca="1">IF(F995="","",
IF(AND(OR(F995="土",F995="日"),J995="●"),"指定",
IF(INDIRECT(VLOOKUP(B995,B$14:C$44,2,FALSE)&amp;(9*A995+12))="","",
INDIRECT(VLOOKUP(B995,B$14:C$44,2,FALSE)&amp;(9*A995+12)))))</f>
        <v/>
      </c>
      <c r="L995" s="42" t="str">
        <f t="shared" ca="1" si="181"/>
        <v/>
      </c>
      <c r="M995" s="60" t="str">
        <f t="shared" ca="1" si="182"/>
        <v/>
      </c>
      <c r="N995" s="1" t="str">
        <f t="shared" ca="1" si="179"/>
        <v/>
      </c>
      <c r="O995" s="1" t="str">
        <f t="shared" ca="1" si="180"/>
        <v/>
      </c>
    </row>
    <row r="996" spans="1:15" x14ac:dyDescent="0.4">
      <c r="A996" s="1">
        <f t="shared" si="183"/>
        <v>32</v>
      </c>
      <c r="B996" s="1">
        <f t="shared" si="184"/>
        <v>22</v>
      </c>
      <c r="E996" s="39" t="str" cm="1">
        <f t="array" aca="1" ref="E996" ca="1">IF(INDIRECT(VLOOKUP(B996,B$14:C$44,2,FALSE)&amp;(9*A996+6))="","",
INDIRECT(VLOOKUP(B996,B$14:C$44,2,FALSE)&amp;(9*A996+6)))</f>
        <v/>
      </c>
      <c r="F996" s="39" t="str">
        <f t="shared" ca="1" si="178"/>
        <v/>
      </c>
      <c r="G996" s="48" t="str" cm="1">
        <f t="array" aca="1" ref="G996" ca="1">IF(F996="","",
IF(INDIRECT(VLOOKUP(B996,B$14:C$44,2,FALSE)&amp;(9*A996+8))="","",
INDIRECT(VLOOKUP(B996,B$14:C$44,2,FALSE)&amp;(9*A996+8))))</f>
        <v/>
      </c>
      <c r="H996" s="48" t="str" cm="1">
        <f t="array" aca="1" ref="H996" ca="1">IF(F996="","",
IF(INDIRECT(VLOOKUP(B996,B$14:C$44,2,FALSE)&amp;(9*A996+9))="","",
INDIRECT(VLOOKUP(B996,B$14:C$44,2,FALSE)&amp;(9*A996+9))))</f>
        <v/>
      </c>
      <c r="I996" s="43" t="str" cm="1">
        <f t="array" aca="1" ref="I996" ca="1">IF(F996="","",
IF(INDIRECT(VLOOKUP(B996,B$14:C$44,2,FALSE)&amp;(9*A996+10))="","",
INDIRECT(VLOOKUP(B996,B$14:C$44,2,FALSE)&amp;(9*A996+10))))</f>
        <v/>
      </c>
      <c r="J996" s="43" t="str" cm="1">
        <f t="array" aca="1" ref="J996" ca="1">IF(F996="","",
IF(INDIRECT(VLOOKUP(B996,B$14:C$44,2,FALSE)&amp;(9*A996+11))="","",
INDIRECT(VLOOKUP(B996,B$14:C$44,2,FALSE)&amp;(9*A996+11))))</f>
        <v/>
      </c>
      <c r="K996" s="46" t="str" cm="1">
        <f t="array" aca="1" ref="K996" ca="1">IF(F996="","",
IF(AND(OR(F996="土",F996="日"),J996="●"),"指定",
IF(INDIRECT(VLOOKUP(B996,B$14:C$44,2,FALSE)&amp;(9*A996+12))="","",
INDIRECT(VLOOKUP(B996,B$14:C$44,2,FALSE)&amp;(9*A996+12)))))</f>
        <v/>
      </c>
      <c r="L996" s="42" t="str">
        <f t="shared" ca="1" si="181"/>
        <v/>
      </c>
      <c r="M996" s="60" t="str">
        <f t="shared" ca="1" si="182"/>
        <v/>
      </c>
      <c r="N996" s="1" t="str">
        <f t="shared" ca="1" si="179"/>
        <v/>
      </c>
      <c r="O996" s="1" t="str">
        <f t="shared" ca="1" si="180"/>
        <v/>
      </c>
    </row>
    <row r="997" spans="1:15" x14ac:dyDescent="0.4">
      <c r="A997" s="1">
        <f t="shared" si="183"/>
        <v>32</v>
      </c>
      <c r="B997" s="1">
        <f t="shared" si="184"/>
        <v>23</v>
      </c>
      <c r="E997" s="39" t="str" cm="1">
        <f t="array" aca="1" ref="E997" ca="1">IF(INDIRECT(VLOOKUP(B997,B$14:C$44,2,FALSE)&amp;(9*A997+6))="","",
INDIRECT(VLOOKUP(B997,B$14:C$44,2,FALSE)&amp;(9*A997+6)))</f>
        <v/>
      </c>
      <c r="F997" s="39" t="str">
        <f t="shared" ca="1" si="178"/>
        <v/>
      </c>
      <c r="G997" s="48" t="str" cm="1">
        <f t="array" aca="1" ref="G997" ca="1">IF(F997="","",
IF(INDIRECT(VLOOKUP(B997,B$14:C$44,2,FALSE)&amp;(9*A997+8))="","",
INDIRECT(VLOOKUP(B997,B$14:C$44,2,FALSE)&amp;(9*A997+8))))</f>
        <v/>
      </c>
      <c r="H997" s="48" t="str" cm="1">
        <f t="array" aca="1" ref="H997" ca="1">IF(F997="","",
IF(INDIRECT(VLOOKUP(B997,B$14:C$44,2,FALSE)&amp;(9*A997+9))="","",
INDIRECT(VLOOKUP(B997,B$14:C$44,2,FALSE)&amp;(9*A997+9))))</f>
        <v/>
      </c>
      <c r="I997" s="43" t="str" cm="1">
        <f t="array" aca="1" ref="I997" ca="1">IF(F997="","",
IF(INDIRECT(VLOOKUP(B997,B$14:C$44,2,FALSE)&amp;(9*A997+10))="","",
INDIRECT(VLOOKUP(B997,B$14:C$44,2,FALSE)&amp;(9*A997+10))))</f>
        <v/>
      </c>
      <c r="J997" s="43" t="str" cm="1">
        <f t="array" aca="1" ref="J997" ca="1">IF(F997="","",
IF(INDIRECT(VLOOKUP(B997,B$14:C$44,2,FALSE)&amp;(9*A997+11))="","",
INDIRECT(VLOOKUP(B997,B$14:C$44,2,FALSE)&amp;(9*A997+11))))</f>
        <v/>
      </c>
      <c r="K997" s="46" t="str" cm="1">
        <f t="array" aca="1" ref="K997" ca="1">IF(F997="","",
IF(AND(OR(F997="土",F997="日"),J997="●"),"指定",
IF(INDIRECT(VLOOKUP(B997,B$14:C$44,2,FALSE)&amp;(9*A997+12))="","",
INDIRECT(VLOOKUP(B997,B$14:C$44,2,FALSE)&amp;(9*A997+12)))))</f>
        <v/>
      </c>
      <c r="L997" s="42" t="str">
        <f t="shared" ca="1" si="181"/>
        <v/>
      </c>
      <c r="M997" s="60" t="str">
        <f t="shared" ca="1" si="182"/>
        <v/>
      </c>
      <c r="N997" s="1" t="str">
        <f t="shared" ca="1" si="179"/>
        <v/>
      </c>
      <c r="O997" s="1" t="str">
        <f t="shared" ca="1" si="180"/>
        <v/>
      </c>
    </row>
    <row r="998" spans="1:15" x14ac:dyDescent="0.4">
      <c r="A998" s="1">
        <f t="shared" si="183"/>
        <v>32</v>
      </c>
      <c r="B998" s="1">
        <f t="shared" si="184"/>
        <v>24</v>
      </c>
      <c r="E998" s="39" t="str" cm="1">
        <f t="array" aca="1" ref="E998" ca="1">IF(INDIRECT(VLOOKUP(B998,B$14:C$44,2,FALSE)&amp;(9*A998+6))="","",
INDIRECT(VLOOKUP(B998,B$14:C$44,2,FALSE)&amp;(9*A998+6)))</f>
        <v/>
      </c>
      <c r="F998" s="39" t="str">
        <f t="shared" ca="1" si="178"/>
        <v/>
      </c>
      <c r="G998" s="48" t="str" cm="1">
        <f t="array" aca="1" ref="G998" ca="1">IF(F998="","",
IF(INDIRECT(VLOOKUP(B998,B$14:C$44,2,FALSE)&amp;(9*A998+8))="","",
INDIRECT(VLOOKUP(B998,B$14:C$44,2,FALSE)&amp;(9*A998+8))))</f>
        <v/>
      </c>
      <c r="H998" s="48" t="str" cm="1">
        <f t="array" aca="1" ref="H998" ca="1">IF(F998="","",
IF(INDIRECT(VLOOKUP(B998,B$14:C$44,2,FALSE)&amp;(9*A998+9))="","",
INDIRECT(VLOOKUP(B998,B$14:C$44,2,FALSE)&amp;(9*A998+9))))</f>
        <v/>
      </c>
      <c r="I998" s="43" t="str" cm="1">
        <f t="array" aca="1" ref="I998" ca="1">IF(F998="","",
IF(INDIRECT(VLOOKUP(B998,B$14:C$44,2,FALSE)&amp;(9*A998+10))="","",
INDIRECT(VLOOKUP(B998,B$14:C$44,2,FALSE)&amp;(9*A998+10))))</f>
        <v/>
      </c>
      <c r="J998" s="43" t="str" cm="1">
        <f t="array" aca="1" ref="J998" ca="1">IF(F998="","",
IF(INDIRECT(VLOOKUP(B998,B$14:C$44,2,FALSE)&amp;(9*A998+11))="","",
INDIRECT(VLOOKUP(B998,B$14:C$44,2,FALSE)&amp;(9*A998+11))))</f>
        <v/>
      </c>
      <c r="K998" s="46" t="str" cm="1">
        <f t="array" aca="1" ref="K998" ca="1">IF(F998="","",
IF(AND(OR(F998="土",F998="日"),J998="●"),"指定",
IF(INDIRECT(VLOOKUP(B998,B$14:C$44,2,FALSE)&amp;(9*A998+12))="","",
INDIRECT(VLOOKUP(B998,B$14:C$44,2,FALSE)&amp;(9*A998+12)))))</f>
        <v/>
      </c>
      <c r="L998" s="42" t="str">
        <f t="shared" ca="1" si="181"/>
        <v/>
      </c>
      <c r="M998" s="60" t="str">
        <f t="shared" ca="1" si="182"/>
        <v/>
      </c>
      <c r="N998" s="1" t="str">
        <f t="shared" ca="1" si="179"/>
        <v/>
      </c>
      <c r="O998" s="1" t="str">
        <f t="shared" ca="1" si="180"/>
        <v/>
      </c>
    </row>
    <row r="999" spans="1:15" x14ac:dyDescent="0.4">
      <c r="A999" s="1">
        <f t="shared" si="183"/>
        <v>32</v>
      </c>
      <c r="B999" s="1">
        <f t="shared" si="184"/>
        <v>25</v>
      </c>
      <c r="E999" s="39" t="str" cm="1">
        <f t="array" aca="1" ref="E999" ca="1">IF(INDIRECT(VLOOKUP(B999,B$14:C$44,2,FALSE)&amp;(9*A999+6))="","",
INDIRECT(VLOOKUP(B999,B$14:C$44,2,FALSE)&amp;(9*A999+6)))</f>
        <v/>
      </c>
      <c r="F999" s="39" t="str">
        <f t="shared" ca="1" si="178"/>
        <v/>
      </c>
      <c r="G999" s="48" t="str" cm="1">
        <f t="array" aca="1" ref="G999" ca="1">IF(F999="","",
IF(INDIRECT(VLOOKUP(B999,B$14:C$44,2,FALSE)&amp;(9*A999+8))="","",
INDIRECT(VLOOKUP(B999,B$14:C$44,2,FALSE)&amp;(9*A999+8))))</f>
        <v/>
      </c>
      <c r="H999" s="48" t="str" cm="1">
        <f t="array" aca="1" ref="H999" ca="1">IF(F999="","",
IF(INDIRECT(VLOOKUP(B999,B$14:C$44,2,FALSE)&amp;(9*A999+9))="","",
INDIRECT(VLOOKUP(B999,B$14:C$44,2,FALSE)&amp;(9*A999+9))))</f>
        <v/>
      </c>
      <c r="I999" s="43" t="str" cm="1">
        <f t="array" aca="1" ref="I999" ca="1">IF(F999="","",
IF(INDIRECT(VLOOKUP(B999,B$14:C$44,2,FALSE)&amp;(9*A999+10))="","",
INDIRECT(VLOOKUP(B999,B$14:C$44,2,FALSE)&amp;(9*A999+10))))</f>
        <v/>
      </c>
      <c r="J999" s="43" t="str" cm="1">
        <f t="array" aca="1" ref="J999" ca="1">IF(F999="","",
IF(INDIRECT(VLOOKUP(B999,B$14:C$44,2,FALSE)&amp;(9*A999+11))="","",
INDIRECT(VLOOKUP(B999,B$14:C$44,2,FALSE)&amp;(9*A999+11))))</f>
        <v/>
      </c>
      <c r="K999" s="46" t="str" cm="1">
        <f t="array" aca="1" ref="K999" ca="1">IF(F999="","",
IF(AND(OR(F999="土",F999="日"),J999="●"),"指定",
IF(INDIRECT(VLOOKUP(B999,B$14:C$44,2,FALSE)&amp;(9*A999+12))="","",
INDIRECT(VLOOKUP(B999,B$14:C$44,2,FALSE)&amp;(9*A999+12)))))</f>
        <v/>
      </c>
      <c r="L999" s="42" t="str">
        <f t="shared" ca="1" si="181"/>
        <v/>
      </c>
      <c r="M999" s="60" t="str">
        <f t="shared" ca="1" si="182"/>
        <v/>
      </c>
      <c r="N999" s="1" t="str">
        <f t="shared" ca="1" si="179"/>
        <v/>
      </c>
      <c r="O999" s="1" t="str">
        <f t="shared" ca="1" si="180"/>
        <v/>
      </c>
    </row>
    <row r="1000" spans="1:15" x14ac:dyDescent="0.4">
      <c r="A1000" s="1">
        <f t="shared" si="183"/>
        <v>32</v>
      </c>
      <c r="B1000" s="1">
        <f t="shared" si="184"/>
        <v>26</v>
      </c>
      <c r="E1000" s="39" t="str" cm="1">
        <f t="array" aca="1" ref="E1000" ca="1">IF(INDIRECT(VLOOKUP(B1000,B$14:C$44,2,FALSE)&amp;(9*A1000+6))="","",
INDIRECT(VLOOKUP(B1000,B$14:C$44,2,FALSE)&amp;(9*A1000+6)))</f>
        <v/>
      </c>
      <c r="F1000" s="39" t="str">
        <f t="shared" ca="1" si="178"/>
        <v/>
      </c>
      <c r="G1000" s="48" t="str" cm="1">
        <f t="array" aca="1" ref="G1000" ca="1">IF(F1000="","",
IF(INDIRECT(VLOOKUP(B1000,B$14:C$44,2,FALSE)&amp;(9*A1000+8))="","",
INDIRECT(VLOOKUP(B1000,B$14:C$44,2,FALSE)&amp;(9*A1000+8))))</f>
        <v/>
      </c>
      <c r="H1000" s="48" t="str" cm="1">
        <f t="array" aca="1" ref="H1000" ca="1">IF(F1000="","",
IF(INDIRECT(VLOOKUP(B1000,B$14:C$44,2,FALSE)&amp;(9*A1000+9))="","",
INDIRECT(VLOOKUP(B1000,B$14:C$44,2,FALSE)&amp;(9*A1000+9))))</f>
        <v/>
      </c>
      <c r="I1000" s="43" t="str" cm="1">
        <f t="array" aca="1" ref="I1000" ca="1">IF(F1000="","",
IF(INDIRECT(VLOOKUP(B1000,B$14:C$44,2,FALSE)&amp;(9*A1000+10))="","",
INDIRECT(VLOOKUP(B1000,B$14:C$44,2,FALSE)&amp;(9*A1000+10))))</f>
        <v/>
      </c>
      <c r="J1000" s="43" t="str" cm="1">
        <f t="array" aca="1" ref="J1000" ca="1">IF(F1000="","",
IF(INDIRECT(VLOOKUP(B1000,B$14:C$44,2,FALSE)&amp;(9*A1000+11))="","",
INDIRECT(VLOOKUP(B1000,B$14:C$44,2,FALSE)&amp;(9*A1000+11))))</f>
        <v/>
      </c>
      <c r="K1000" s="46" t="str" cm="1">
        <f t="array" aca="1" ref="K1000" ca="1">IF(F1000="","",
IF(AND(OR(F1000="土",F1000="日"),J1000="●"),"指定",
IF(INDIRECT(VLOOKUP(B1000,B$14:C$44,2,FALSE)&amp;(9*A1000+12))="","",
INDIRECT(VLOOKUP(B1000,B$14:C$44,2,FALSE)&amp;(9*A1000+12)))))</f>
        <v/>
      </c>
      <c r="L1000" s="42" t="str">
        <f t="shared" ca="1" si="181"/>
        <v/>
      </c>
      <c r="M1000" s="60" t="str">
        <f t="shared" ca="1" si="182"/>
        <v/>
      </c>
      <c r="N1000" s="1" t="str">
        <f t="shared" ca="1" si="179"/>
        <v/>
      </c>
      <c r="O1000" s="1" t="str">
        <f t="shared" ca="1" si="180"/>
        <v/>
      </c>
    </row>
    <row r="1001" spans="1:15" x14ac:dyDescent="0.4">
      <c r="A1001" s="1">
        <f t="shared" si="183"/>
        <v>32</v>
      </c>
      <c r="B1001" s="1">
        <f t="shared" si="184"/>
        <v>27</v>
      </c>
      <c r="E1001" s="39" t="str" cm="1">
        <f t="array" aca="1" ref="E1001" ca="1">IF(INDIRECT(VLOOKUP(B1001,B$14:C$44,2,FALSE)&amp;(9*A1001+6))="","",
INDIRECT(VLOOKUP(B1001,B$14:C$44,2,FALSE)&amp;(9*A1001+6)))</f>
        <v/>
      </c>
      <c r="F1001" s="39" t="str">
        <f t="shared" ca="1" si="178"/>
        <v/>
      </c>
      <c r="G1001" s="48" t="str" cm="1">
        <f t="array" aca="1" ref="G1001" ca="1">IF(F1001="","",
IF(INDIRECT(VLOOKUP(B1001,B$14:C$44,2,FALSE)&amp;(9*A1001+8))="","",
INDIRECT(VLOOKUP(B1001,B$14:C$44,2,FALSE)&amp;(9*A1001+8))))</f>
        <v/>
      </c>
      <c r="H1001" s="48" t="str" cm="1">
        <f t="array" aca="1" ref="H1001" ca="1">IF(F1001="","",
IF(INDIRECT(VLOOKUP(B1001,B$14:C$44,2,FALSE)&amp;(9*A1001+9))="","",
INDIRECT(VLOOKUP(B1001,B$14:C$44,2,FALSE)&amp;(9*A1001+9))))</f>
        <v/>
      </c>
      <c r="I1001" s="43" t="str" cm="1">
        <f t="array" aca="1" ref="I1001" ca="1">IF(F1001="","",
IF(INDIRECT(VLOOKUP(B1001,B$14:C$44,2,FALSE)&amp;(9*A1001+10))="","",
INDIRECT(VLOOKUP(B1001,B$14:C$44,2,FALSE)&amp;(9*A1001+10))))</f>
        <v/>
      </c>
      <c r="J1001" s="43" t="str" cm="1">
        <f t="array" aca="1" ref="J1001" ca="1">IF(F1001="","",
IF(INDIRECT(VLOOKUP(B1001,B$14:C$44,2,FALSE)&amp;(9*A1001+11))="","",
INDIRECT(VLOOKUP(B1001,B$14:C$44,2,FALSE)&amp;(9*A1001+11))))</f>
        <v/>
      </c>
      <c r="K1001" s="46" t="str" cm="1">
        <f t="array" aca="1" ref="K1001" ca="1">IF(F1001="","",
IF(AND(OR(F1001="土",F1001="日"),J1001="●"),"指定",
IF(INDIRECT(VLOOKUP(B1001,B$14:C$44,2,FALSE)&amp;(9*A1001+12))="","",
INDIRECT(VLOOKUP(B1001,B$14:C$44,2,FALSE)&amp;(9*A1001+12)))))</f>
        <v/>
      </c>
      <c r="L1001" s="42" t="str">
        <f t="shared" ca="1" si="181"/>
        <v/>
      </c>
      <c r="M1001" s="60" t="str">
        <f t="shared" ca="1" si="182"/>
        <v/>
      </c>
      <c r="N1001" s="1" t="str">
        <f t="shared" ca="1" si="179"/>
        <v/>
      </c>
      <c r="O1001" s="1" t="str">
        <f t="shared" ca="1" si="180"/>
        <v/>
      </c>
    </row>
    <row r="1002" spans="1:15" x14ac:dyDescent="0.4">
      <c r="A1002" s="1">
        <f t="shared" si="183"/>
        <v>32</v>
      </c>
      <c r="B1002" s="1">
        <f t="shared" si="184"/>
        <v>28</v>
      </c>
      <c r="E1002" s="39" t="str" cm="1">
        <f t="array" aca="1" ref="E1002" ca="1">IF(INDIRECT(VLOOKUP(B1002,B$14:C$44,2,FALSE)&amp;(9*A1002+6))="","",
INDIRECT(VLOOKUP(B1002,B$14:C$44,2,FALSE)&amp;(9*A1002+6)))</f>
        <v/>
      </c>
      <c r="F1002" s="39" t="str">
        <f t="shared" ca="1" si="178"/>
        <v/>
      </c>
      <c r="G1002" s="48" t="str" cm="1">
        <f t="array" aca="1" ref="G1002" ca="1">IF(F1002="","",
IF(INDIRECT(VLOOKUP(B1002,B$14:C$44,2,FALSE)&amp;(9*A1002+8))="","",
INDIRECT(VLOOKUP(B1002,B$14:C$44,2,FALSE)&amp;(9*A1002+8))))</f>
        <v/>
      </c>
      <c r="H1002" s="48" t="str" cm="1">
        <f t="array" aca="1" ref="H1002" ca="1">IF(F1002="","",
IF(INDIRECT(VLOOKUP(B1002,B$14:C$44,2,FALSE)&amp;(9*A1002+9))="","",
INDIRECT(VLOOKUP(B1002,B$14:C$44,2,FALSE)&amp;(9*A1002+9))))</f>
        <v/>
      </c>
      <c r="I1002" s="43" t="str" cm="1">
        <f t="array" aca="1" ref="I1002" ca="1">IF(F1002="","",
IF(INDIRECT(VLOOKUP(B1002,B$14:C$44,2,FALSE)&amp;(9*A1002+10))="","",
INDIRECT(VLOOKUP(B1002,B$14:C$44,2,FALSE)&amp;(9*A1002+10))))</f>
        <v/>
      </c>
      <c r="J1002" s="43" t="str" cm="1">
        <f t="array" aca="1" ref="J1002" ca="1">IF(F1002="","",
IF(INDIRECT(VLOOKUP(B1002,B$14:C$44,2,FALSE)&amp;(9*A1002+11))="","",
INDIRECT(VLOOKUP(B1002,B$14:C$44,2,FALSE)&amp;(9*A1002+11))))</f>
        <v/>
      </c>
      <c r="K1002" s="46" t="str" cm="1">
        <f t="array" aca="1" ref="K1002" ca="1">IF(F1002="","",
IF(AND(OR(F1002="土",F1002="日"),J1002="●"),"指定",
IF(INDIRECT(VLOOKUP(B1002,B$14:C$44,2,FALSE)&amp;(9*A1002+12))="","",
INDIRECT(VLOOKUP(B1002,B$14:C$44,2,FALSE)&amp;(9*A1002+12)))))</f>
        <v/>
      </c>
      <c r="L1002" s="42" t="str">
        <f t="shared" ca="1" si="181"/>
        <v/>
      </c>
      <c r="M1002" s="60" t="str">
        <f t="shared" ca="1" si="182"/>
        <v/>
      </c>
      <c r="N1002" s="1" t="str">
        <f t="shared" ca="1" si="179"/>
        <v/>
      </c>
      <c r="O1002" s="1" t="str">
        <f t="shared" ca="1" si="180"/>
        <v/>
      </c>
    </row>
    <row r="1003" spans="1:15" x14ac:dyDescent="0.4">
      <c r="A1003" s="1">
        <f t="shared" si="183"/>
        <v>32</v>
      </c>
      <c r="B1003" s="1">
        <f t="shared" si="184"/>
        <v>29</v>
      </c>
      <c r="E1003" s="39" t="str" cm="1">
        <f t="array" aca="1" ref="E1003" ca="1">IF(INDIRECT(VLOOKUP(B1003,B$14:C$44,2,FALSE)&amp;(9*A1003+6))="","",
INDIRECT(VLOOKUP(B1003,B$14:C$44,2,FALSE)&amp;(9*A1003+6)))</f>
        <v/>
      </c>
      <c r="F1003" s="39" t="str">
        <f t="shared" ca="1" si="178"/>
        <v/>
      </c>
      <c r="G1003" s="48" t="str" cm="1">
        <f t="array" aca="1" ref="G1003" ca="1">IF(F1003="","",
IF(INDIRECT(VLOOKUP(B1003,B$14:C$44,2,FALSE)&amp;(9*A1003+8))="","",
INDIRECT(VLOOKUP(B1003,B$14:C$44,2,FALSE)&amp;(9*A1003+8))))</f>
        <v/>
      </c>
      <c r="H1003" s="48" t="str" cm="1">
        <f t="array" aca="1" ref="H1003" ca="1">IF(F1003="","",
IF(INDIRECT(VLOOKUP(B1003,B$14:C$44,2,FALSE)&amp;(9*A1003+9))="","",
INDIRECT(VLOOKUP(B1003,B$14:C$44,2,FALSE)&amp;(9*A1003+9))))</f>
        <v/>
      </c>
      <c r="I1003" s="43" t="str" cm="1">
        <f t="array" aca="1" ref="I1003" ca="1">IF(F1003="","",
IF(INDIRECT(VLOOKUP(B1003,B$14:C$44,2,FALSE)&amp;(9*A1003+10))="","",
INDIRECT(VLOOKUP(B1003,B$14:C$44,2,FALSE)&amp;(9*A1003+10))))</f>
        <v/>
      </c>
      <c r="J1003" s="43" t="str" cm="1">
        <f t="array" aca="1" ref="J1003" ca="1">IF(F1003="","",
IF(INDIRECT(VLOOKUP(B1003,B$14:C$44,2,FALSE)&amp;(9*A1003+11))="","",
INDIRECT(VLOOKUP(B1003,B$14:C$44,2,FALSE)&amp;(9*A1003+11))))</f>
        <v/>
      </c>
      <c r="K1003" s="46" t="str" cm="1">
        <f t="array" aca="1" ref="K1003" ca="1">IF(F1003="","",
IF(AND(OR(F1003="土",F1003="日"),J1003="●"),"指定",
IF(INDIRECT(VLOOKUP(B1003,B$14:C$44,2,FALSE)&amp;(9*A1003+12))="","",
INDIRECT(VLOOKUP(B1003,B$14:C$44,2,FALSE)&amp;(9*A1003+12)))))</f>
        <v/>
      </c>
      <c r="L1003" s="42" t="str">
        <f t="shared" ca="1" si="181"/>
        <v/>
      </c>
      <c r="M1003" s="60" t="str">
        <f t="shared" ca="1" si="182"/>
        <v/>
      </c>
      <c r="N1003" s="1" t="str">
        <f t="shared" ca="1" si="179"/>
        <v/>
      </c>
      <c r="O1003" s="1" t="str">
        <f t="shared" ca="1" si="180"/>
        <v/>
      </c>
    </row>
    <row r="1004" spans="1:15" x14ac:dyDescent="0.4">
      <c r="A1004" s="1">
        <f t="shared" si="183"/>
        <v>32</v>
      </c>
      <c r="B1004" s="1">
        <f t="shared" si="184"/>
        <v>30</v>
      </c>
      <c r="E1004" s="39" t="str" cm="1">
        <f t="array" aca="1" ref="E1004" ca="1">IF(INDIRECT(VLOOKUP(B1004,B$14:C$44,2,FALSE)&amp;(9*A1004+6))="","",
INDIRECT(VLOOKUP(B1004,B$14:C$44,2,FALSE)&amp;(9*A1004+6)))</f>
        <v/>
      </c>
      <c r="F1004" s="39" t="str">
        <f t="shared" ca="1" si="178"/>
        <v/>
      </c>
      <c r="G1004" s="48" t="str" cm="1">
        <f t="array" aca="1" ref="G1004" ca="1">IF(F1004="","",
IF(INDIRECT(VLOOKUP(B1004,B$14:C$44,2,FALSE)&amp;(9*A1004+8))="","",
INDIRECT(VLOOKUP(B1004,B$14:C$44,2,FALSE)&amp;(9*A1004+8))))</f>
        <v/>
      </c>
      <c r="H1004" s="48" t="str" cm="1">
        <f t="array" aca="1" ref="H1004" ca="1">IF(F1004="","",
IF(INDIRECT(VLOOKUP(B1004,B$14:C$44,2,FALSE)&amp;(9*A1004+9))="","",
INDIRECT(VLOOKUP(B1004,B$14:C$44,2,FALSE)&amp;(9*A1004+9))))</f>
        <v/>
      </c>
      <c r="I1004" s="43" t="str" cm="1">
        <f t="array" aca="1" ref="I1004" ca="1">IF(F1004="","",
IF(INDIRECT(VLOOKUP(B1004,B$14:C$44,2,FALSE)&amp;(9*A1004+10))="","",
INDIRECT(VLOOKUP(B1004,B$14:C$44,2,FALSE)&amp;(9*A1004+10))))</f>
        <v/>
      </c>
      <c r="J1004" s="43" t="str" cm="1">
        <f t="array" aca="1" ref="J1004" ca="1">IF(F1004="","",
IF(INDIRECT(VLOOKUP(B1004,B$14:C$44,2,FALSE)&amp;(9*A1004+11))="","",
INDIRECT(VLOOKUP(B1004,B$14:C$44,2,FALSE)&amp;(9*A1004+11))))</f>
        <v/>
      </c>
      <c r="K1004" s="46" t="str" cm="1">
        <f t="array" aca="1" ref="K1004" ca="1">IF(F1004="","",
IF(AND(OR(F1004="土",F1004="日"),J1004="●"),"指定",
IF(INDIRECT(VLOOKUP(B1004,B$14:C$44,2,FALSE)&amp;(9*A1004+12))="","",
INDIRECT(VLOOKUP(B1004,B$14:C$44,2,FALSE)&amp;(9*A1004+12)))))</f>
        <v/>
      </c>
      <c r="L1004" s="42" t="str">
        <f t="shared" ca="1" si="181"/>
        <v/>
      </c>
      <c r="M1004" s="60" t="str">
        <f t="shared" ca="1" si="182"/>
        <v/>
      </c>
      <c r="N1004" s="1" t="str">
        <f t="shared" ca="1" si="179"/>
        <v/>
      </c>
      <c r="O1004" s="1" t="str">
        <f t="shared" ca="1" si="180"/>
        <v/>
      </c>
    </row>
    <row r="1005" spans="1:15" x14ac:dyDescent="0.4">
      <c r="A1005" s="1">
        <f t="shared" si="183"/>
        <v>32</v>
      </c>
      <c r="B1005" s="1">
        <f t="shared" si="184"/>
        <v>31</v>
      </c>
      <c r="E1005" s="39" t="str" cm="1">
        <f t="array" aca="1" ref="E1005" ca="1">IF(INDIRECT(VLOOKUP(B1005,B$14:C$44,2,FALSE)&amp;(9*A1005+6))="","",
INDIRECT(VLOOKUP(B1005,B$14:C$44,2,FALSE)&amp;(9*A1005+6)))</f>
        <v/>
      </c>
      <c r="F1005" s="39" t="str">
        <f t="shared" ca="1" si="178"/>
        <v/>
      </c>
      <c r="G1005" s="48" t="str" cm="1">
        <f t="array" aca="1" ref="G1005" ca="1">IF(F1005="","",
IF(INDIRECT(VLOOKUP(B1005,B$14:C$44,2,FALSE)&amp;(9*A1005+8))="","",
INDIRECT(VLOOKUP(B1005,B$14:C$44,2,FALSE)&amp;(9*A1005+8))))</f>
        <v/>
      </c>
      <c r="H1005" s="48" t="str" cm="1">
        <f t="array" aca="1" ref="H1005" ca="1">IF(F1005="","",
IF(INDIRECT(VLOOKUP(B1005,B$14:C$44,2,FALSE)&amp;(9*A1005+9))="","",
INDIRECT(VLOOKUP(B1005,B$14:C$44,2,FALSE)&amp;(9*A1005+9))))</f>
        <v/>
      </c>
      <c r="I1005" s="43" t="str" cm="1">
        <f t="array" aca="1" ref="I1005" ca="1">IF(F1005="","",
IF(INDIRECT(VLOOKUP(B1005,B$14:C$44,2,FALSE)&amp;(9*A1005+10))="","",
INDIRECT(VLOOKUP(B1005,B$14:C$44,2,FALSE)&amp;(9*A1005+10))))</f>
        <v/>
      </c>
      <c r="J1005" s="43" t="str" cm="1">
        <f t="array" aca="1" ref="J1005" ca="1">IF(F1005="","",
IF(INDIRECT(VLOOKUP(B1005,B$14:C$44,2,FALSE)&amp;(9*A1005+11))="","",
INDIRECT(VLOOKUP(B1005,B$14:C$44,2,FALSE)&amp;(9*A1005+11))))</f>
        <v/>
      </c>
      <c r="K1005" s="46" t="str" cm="1">
        <f t="array" aca="1" ref="K1005" ca="1">IF(F1005="","",
IF(AND(OR(F1005="土",F1005="日"),J1005="●"),"指定",
IF(INDIRECT(VLOOKUP(B1005,B$14:C$44,2,FALSE)&amp;(9*A1005+12))="","",
INDIRECT(VLOOKUP(B1005,B$14:C$44,2,FALSE)&amp;(9*A1005+12)))))</f>
        <v/>
      </c>
      <c r="L1005" s="42" t="str">
        <f t="shared" ca="1" si="181"/>
        <v/>
      </c>
      <c r="M1005" s="60" t="str">
        <f t="shared" ca="1" si="182"/>
        <v/>
      </c>
      <c r="N1005" s="1" t="str">
        <f t="shared" ca="1" si="179"/>
        <v/>
      </c>
      <c r="O1005" s="1" t="str">
        <f t="shared" ca="1" si="180"/>
        <v/>
      </c>
    </row>
    <row r="1006" spans="1:15" x14ac:dyDescent="0.4">
      <c r="A1006" s="1">
        <f t="shared" si="183"/>
        <v>33</v>
      </c>
      <c r="B1006" s="1">
        <f t="shared" si="184"/>
        <v>1</v>
      </c>
      <c r="E1006" s="39" t="str" cm="1">
        <f t="array" aca="1" ref="E1006" ca="1">IF(INDIRECT(VLOOKUP(B1006,B$14:C$44,2,FALSE)&amp;(9*A1006+6))="","",
INDIRECT(VLOOKUP(B1006,B$14:C$44,2,FALSE)&amp;(9*A1006+6)))</f>
        <v/>
      </c>
      <c r="F1006" s="39" t="str">
        <f t="shared" ca="1" si="178"/>
        <v/>
      </c>
      <c r="G1006" s="48" t="str" cm="1">
        <f t="array" aca="1" ref="G1006" ca="1">IF(F1006="","",
IF(INDIRECT(VLOOKUP(B1006,B$14:C$44,2,FALSE)&amp;(9*A1006+8))="","",
INDIRECT(VLOOKUP(B1006,B$14:C$44,2,FALSE)&amp;(9*A1006+8))))</f>
        <v/>
      </c>
      <c r="H1006" s="48" t="str" cm="1">
        <f t="array" aca="1" ref="H1006" ca="1">IF(F1006="","",
IF(INDIRECT(VLOOKUP(B1006,B$14:C$44,2,FALSE)&amp;(9*A1006+9))="","",
INDIRECT(VLOOKUP(B1006,B$14:C$44,2,FALSE)&amp;(9*A1006+9))))</f>
        <v/>
      </c>
      <c r="I1006" s="43" t="str" cm="1">
        <f t="array" aca="1" ref="I1006" ca="1">IF(F1006="","",
IF(INDIRECT(VLOOKUP(B1006,B$14:C$44,2,FALSE)&amp;(9*A1006+10))="","",
INDIRECT(VLOOKUP(B1006,B$14:C$44,2,FALSE)&amp;(9*A1006+10))))</f>
        <v/>
      </c>
      <c r="J1006" s="43" t="str" cm="1">
        <f t="array" aca="1" ref="J1006" ca="1">IF(F1006="","",
IF(INDIRECT(VLOOKUP(B1006,B$14:C$44,2,FALSE)&amp;(9*A1006+11))="","",
INDIRECT(VLOOKUP(B1006,B$14:C$44,2,FALSE)&amp;(9*A1006+11))))</f>
        <v/>
      </c>
      <c r="K1006" s="46" t="str" cm="1">
        <f t="array" aca="1" ref="K1006" ca="1">IF(F1006="","",
IF(AND(OR(F1006="土",F1006="日"),J1006="●"),"指定",
IF(INDIRECT(VLOOKUP(B1006,B$14:C$44,2,FALSE)&amp;(9*A1006+12))="","",
INDIRECT(VLOOKUP(B1006,B$14:C$44,2,FALSE)&amp;(9*A1006+12)))))</f>
        <v/>
      </c>
      <c r="L1006" s="42" t="str">
        <f t="shared" ca="1" si="181"/>
        <v/>
      </c>
      <c r="M1006" s="60" t="str">
        <f t="shared" ca="1" si="182"/>
        <v/>
      </c>
      <c r="N1006" s="1" t="str">
        <f t="shared" ca="1" si="179"/>
        <v/>
      </c>
      <c r="O1006" s="1" t="str">
        <f t="shared" ca="1" si="180"/>
        <v/>
      </c>
    </row>
    <row r="1007" spans="1:15" x14ac:dyDescent="0.4">
      <c r="A1007" s="1">
        <f t="shared" si="183"/>
        <v>33</v>
      </c>
      <c r="B1007" s="1">
        <f t="shared" si="184"/>
        <v>2</v>
      </c>
      <c r="E1007" s="39" t="str" cm="1">
        <f t="array" aca="1" ref="E1007" ca="1">IF(INDIRECT(VLOOKUP(B1007,B$14:C$44,2,FALSE)&amp;(9*A1007+6))="","",
INDIRECT(VLOOKUP(B1007,B$14:C$44,2,FALSE)&amp;(9*A1007+6)))</f>
        <v/>
      </c>
      <c r="F1007" s="39" t="str">
        <f t="shared" ca="1" si="178"/>
        <v/>
      </c>
      <c r="G1007" s="48" t="str" cm="1">
        <f t="array" aca="1" ref="G1007" ca="1">IF(F1007="","",
IF(INDIRECT(VLOOKUP(B1007,B$14:C$44,2,FALSE)&amp;(9*A1007+8))="","",
INDIRECT(VLOOKUP(B1007,B$14:C$44,2,FALSE)&amp;(9*A1007+8))))</f>
        <v/>
      </c>
      <c r="H1007" s="48" t="str" cm="1">
        <f t="array" aca="1" ref="H1007" ca="1">IF(F1007="","",
IF(INDIRECT(VLOOKUP(B1007,B$14:C$44,2,FALSE)&amp;(9*A1007+9))="","",
INDIRECT(VLOOKUP(B1007,B$14:C$44,2,FALSE)&amp;(9*A1007+9))))</f>
        <v/>
      </c>
      <c r="I1007" s="43" t="str" cm="1">
        <f t="array" aca="1" ref="I1007" ca="1">IF(F1007="","",
IF(INDIRECT(VLOOKUP(B1007,B$14:C$44,2,FALSE)&amp;(9*A1007+10))="","",
INDIRECT(VLOOKUP(B1007,B$14:C$44,2,FALSE)&amp;(9*A1007+10))))</f>
        <v/>
      </c>
      <c r="J1007" s="43" t="str" cm="1">
        <f t="array" aca="1" ref="J1007" ca="1">IF(F1007="","",
IF(INDIRECT(VLOOKUP(B1007,B$14:C$44,2,FALSE)&amp;(9*A1007+11))="","",
INDIRECT(VLOOKUP(B1007,B$14:C$44,2,FALSE)&amp;(9*A1007+11))))</f>
        <v/>
      </c>
      <c r="K1007" s="46" t="str" cm="1">
        <f t="array" aca="1" ref="K1007" ca="1">IF(F1007="","",
IF(AND(OR(F1007="土",F1007="日"),J1007="●"),"指定",
IF(INDIRECT(VLOOKUP(B1007,B$14:C$44,2,FALSE)&amp;(9*A1007+12))="","",
INDIRECT(VLOOKUP(B1007,B$14:C$44,2,FALSE)&amp;(9*A1007+12)))))</f>
        <v/>
      </c>
      <c r="L1007" s="42" t="str">
        <f t="shared" ca="1" si="181"/>
        <v/>
      </c>
      <c r="M1007" s="60" t="str">
        <f t="shared" ca="1" si="182"/>
        <v/>
      </c>
      <c r="N1007" s="1" t="str">
        <f t="shared" ca="1" si="179"/>
        <v/>
      </c>
      <c r="O1007" s="1" t="str">
        <f t="shared" ca="1" si="180"/>
        <v/>
      </c>
    </row>
    <row r="1008" spans="1:15" x14ac:dyDescent="0.4">
      <c r="A1008" s="1">
        <f t="shared" si="183"/>
        <v>33</v>
      </c>
      <c r="B1008" s="1">
        <f t="shared" si="184"/>
        <v>3</v>
      </c>
      <c r="E1008" s="39" t="str" cm="1">
        <f t="array" aca="1" ref="E1008" ca="1">IF(INDIRECT(VLOOKUP(B1008,B$14:C$44,2,FALSE)&amp;(9*A1008+6))="","",
INDIRECT(VLOOKUP(B1008,B$14:C$44,2,FALSE)&amp;(9*A1008+6)))</f>
        <v/>
      </c>
      <c r="F1008" s="39" t="str">
        <f t="shared" ca="1" si="178"/>
        <v/>
      </c>
      <c r="G1008" s="48" t="str" cm="1">
        <f t="array" aca="1" ref="G1008" ca="1">IF(F1008="","",
IF(INDIRECT(VLOOKUP(B1008,B$14:C$44,2,FALSE)&amp;(9*A1008+8))="","",
INDIRECT(VLOOKUP(B1008,B$14:C$44,2,FALSE)&amp;(9*A1008+8))))</f>
        <v/>
      </c>
      <c r="H1008" s="48" t="str" cm="1">
        <f t="array" aca="1" ref="H1008" ca="1">IF(F1008="","",
IF(INDIRECT(VLOOKUP(B1008,B$14:C$44,2,FALSE)&amp;(9*A1008+9))="","",
INDIRECT(VLOOKUP(B1008,B$14:C$44,2,FALSE)&amp;(9*A1008+9))))</f>
        <v/>
      </c>
      <c r="I1008" s="43" t="str" cm="1">
        <f t="array" aca="1" ref="I1008" ca="1">IF(F1008="","",
IF(INDIRECT(VLOOKUP(B1008,B$14:C$44,2,FALSE)&amp;(9*A1008+10))="","",
INDIRECT(VLOOKUP(B1008,B$14:C$44,2,FALSE)&amp;(9*A1008+10))))</f>
        <v/>
      </c>
      <c r="J1008" s="43" t="str" cm="1">
        <f t="array" aca="1" ref="J1008" ca="1">IF(F1008="","",
IF(INDIRECT(VLOOKUP(B1008,B$14:C$44,2,FALSE)&amp;(9*A1008+11))="","",
INDIRECT(VLOOKUP(B1008,B$14:C$44,2,FALSE)&amp;(9*A1008+11))))</f>
        <v/>
      </c>
      <c r="K1008" s="46" t="str" cm="1">
        <f t="array" aca="1" ref="K1008" ca="1">IF(F1008="","",
IF(AND(OR(F1008="土",F1008="日"),J1008="●"),"指定",
IF(INDIRECT(VLOOKUP(B1008,B$14:C$44,2,FALSE)&amp;(9*A1008+12))="","",
INDIRECT(VLOOKUP(B1008,B$14:C$44,2,FALSE)&amp;(9*A1008+12)))))</f>
        <v/>
      </c>
      <c r="L1008" s="42" t="str">
        <f t="shared" ca="1" si="181"/>
        <v/>
      </c>
      <c r="M1008" s="60" t="str">
        <f t="shared" ca="1" si="182"/>
        <v/>
      </c>
      <c r="N1008" s="1" t="str">
        <f t="shared" ca="1" si="179"/>
        <v/>
      </c>
      <c r="O1008" s="1" t="str">
        <f t="shared" ca="1" si="180"/>
        <v/>
      </c>
    </row>
    <row r="1009" spans="1:15" x14ac:dyDescent="0.4">
      <c r="A1009" s="1">
        <f t="shared" si="183"/>
        <v>33</v>
      </c>
      <c r="B1009" s="1">
        <f t="shared" si="184"/>
        <v>4</v>
      </c>
      <c r="E1009" s="39" t="str" cm="1">
        <f t="array" aca="1" ref="E1009" ca="1">IF(INDIRECT(VLOOKUP(B1009,B$14:C$44,2,FALSE)&amp;(9*A1009+6))="","",
INDIRECT(VLOOKUP(B1009,B$14:C$44,2,FALSE)&amp;(9*A1009+6)))</f>
        <v/>
      </c>
      <c r="F1009" s="39" t="str">
        <f t="shared" ca="1" si="178"/>
        <v/>
      </c>
      <c r="G1009" s="48" t="str" cm="1">
        <f t="array" aca="1" ref="G1009" ca="1">IF(F1009="","",
IF(INDIRECT(VLOOKUP(B1009,B$14:C$44,2,FALSE)&amp;(9*A1009+8))="","",
INDIRECT(VLOOKUP(B1009,B$14:C$44,2,FALSE)&amp;(9*A1009+8))))</f>
        <v/>
      </c>
      <c r="H1009" s="48" t="str" cm="1">
        <f t="array" aca="1" ref="H1009" ca="1">IF(F1009="","",
IF(INDIRECT(VLOOKUP(B1009,B$14:C$44,2,FALSE)&amp;(9*A1009+9))="","",
INDIRECT(VLOOKUP(B1009,B$14:C$44,2,FALSE)&amp;(9*A1009+9))))</f>
        <v/>
      </c>
      <c r="I1009" s="43" t="str" cm="1">
        <f t="array" aca="1" ref="I1009" ca="1">IF(F1009="","",
IF(INDIRECT(VLOOKUP(B1009,B$14:C$44,2,FALSE)&amp;(9*A1009+10))="","",
INDIRECT(VLOOKUP(B1009,B$14:C$44,2,FALSE)&amp;(9*A1009+10))))</f>
        <v/>
      </c>
      <c r="J1009" s="43" t="str" cm="1">
        <f t="array" aca="1" ref="J1009" ca="1">IF(F1009="","",
IF(INDIRECT(VLOOKUP(B1009,B$14:C$44,2,FALSE)&amp;(9*A1009+11))="","",
INDIRECT(VLOOKUP(B1009,B$14:C$44,2,FALSE)&amp;(9*A1009+11))))</f>
        <v/>
      </c>
      <c r="K1009" s="46" t="str" cm="1">
        <f t="array" aca="1" ref="K1009" ca="1">IF(F1009="","",
IF(AND(OR(F1009="土",F1009="日"),J1009="●"),"指定",
IF(INDIRECT(VLOOKUP(B1009,B$14:C$44,2,FALSE)&amp;(9*A1009+12))="","",
INDIRECT(VLOOKUP(B1009,B$14:C$44,2,FALSE)&amp;(9*A1009+12)))))</f>
        <v/>
      </c>
      <c r="L1009" s="42" t="str">
        <f t="shared" ca="1" si="181"/>
        <v/>
      </c>
      <c r="M1009" s="60" t="str">
        <f t="shared" ca="1" si="182"/>
        <v/>
      </c>
      <c r="N1009" s="1" t="str">
        <f t="shared" ca="1" si="179"/>
        <v/>
      </c>
      <c r="O1009" s="1" t="str">
        <f t="shared" ca="1" si="180"/>
        <v/>
      </c>
    </row>
    <row r="1010" spans="1:15" x14ac:dyDescent="0.4">
      <c r="A1010" s="1">
        <f t="shared" si="183"/>
        <v>33</v>
      </c>
      <c r="B1010" s="1">
        <f t="shared" si="184"/>
        <v>5</v>
      </c>
      <c r="E1010" s="39" t="str" cm="1">
        <f t="array" aca="1" ref="E1010" ca="1">IF(INDIRECT(VLOOKUP(B1010,B$14:C$44,2,FALSE)&amp;(9*A1010+6))="","",
INDIRECT(VLOOKUP(B1010,B$14:C$44,2,FALSE)&amp;(9*A1010+6)))</f>
        <v/>
      </c>
      <c r="F1010" s="39" t="str">
        <f t="shared" ca="1" si="178"/>
        <v/>
      </c>
      <c r="G1010" s="48" t="str" cm="1">
        <f t="array" aca="1" ref="G1010" ca="1">IF(F1010="","",
IF(INDIRECT(VLOOKUP(B1010,B$14:C$44,2,FALSE)&amp;(9*A1010+8))="","",
INDIRECT(VLOOKUP(B1010,B$14:C$44,2,FALSE)&amp;(9*A1010+8))))</f>
        <v/>
      </c>
      <c r="H1010" s="48" t="str" cm="1">
        <f t="array" aca="1" ref="H1010" ca="1">IF(F1010="","",
IF(INDIRECT(VLOOKUP(B1010,B$14:C$44,2,FALSE)&amp;(9*A1010+9))="","",
INDIRECT(VLOOKUP(B1010,B$14:C$44,2,FALSE)&amp;(9*A1010+9))))</f>
        <v/>
      </c>
      <c r="I1010" s="43" t="str" cm="1">
        <f t="array" aca="1" ref="I1010" ca="1">IF(F1010="","",
IF(INDIRECT(VLOOKUP(B1010,B$14:C$44,2,FALSE)&amp;(9*A1010+10))="","",
INDIRECT(VLOOKUP(B1010,B$14:C$44,2,FALSE)&amp;(9*A1010+10))))</f>
        <v/>
      </c>
      <c r="J1010" s="43" t="str" cm="1">
        <f t="array" aca="1" ref="J1010" ca="1">IF(F1010="","",
IF(INDIRECT(VLOOKUP(B1010,B$14:C$44,2,FALSE)&amp;(9*A1010+11))="","",
INDIRECT(VLOOKUP(B1010,B$14:C$44,2,FALSE)&amp;(9*A1010+11))))</f>
        <v/>
      </c>
      <c r="K1010" s="46" t="str" cm="1">
        <f t="array" aca="1" ref="K1010" ca="1">IF(F1010="","",
IF(AND(OR(F1010="土",F1010="日"),J1010="●"),"指定",
IF(INDIRECT(VLOOKUP(B1010,B$14:C$44,2,FALSE)&amp;(9*A1010+12))="","",
INDIRECT(VLOOKUP(B1010,B$14:C$44,2,FALSE)&amp;(9*A1010+12)))))</f>
        <v/>
      </c>
      <c r="L1010" s="42" t="str">
        <f t="shared" ca="1" si="181"/>
        <v/>
      </c>
      <c r="M1010" s="60" t="str">
        <f t="shared" ca="1" si="182"/>
        <v/>
      </c>
      <c r="N1010" s="1" t="str">
        <f t="shared" ca="1" si="179"/>
        <v/>
      </c>
      <c r="O1010" s="1" t="str">
        <f t="shared" ca="1" si="180"/>
        <v/>
      </c>
    </row>
    <row r="1011" spans="1:15" x14ac:dyDescent="0.4">
      <c r="A1011" s="1">
        <f t="shared" si="183"/>
        <v>33</v>
      </c>
      <c r="B1011" s="1">
        <f t="shared" si="184"/>
        <v>6</v>
      </c>
      <c r="E1011" s="39" t="str" cm="1">
        <f t="array" aca="1" ref="E1011" ca="1">IF(INDIRECT(VLOOKUP(B1011,B$14:C$44,2,FALSE)&amp;(9*A1011+6))="","",
INDIRECT(VLOOKUP(B1011,B$14:C$44,2,FALSE)&amp;(9*A1011+6)))</f>
        <v/>
      </c>
      <c r="F1011" s="39" t="str">
        <f t="shared" ca="1" si="178"/>
        <v/>
      </c>
      <c r="G1011" s="48" t="str" cm="1">
        <f t="array" aca="1" ref="G1011" ca="1">IF(F1011="","",
IF(INDIRECT(VLOOKUP(B1011,B$14:C$44,2,FALSE)&amp;(9*A1011+8))="","",
INDIRECT(VLOOKUP(B1011,B$14:C$44,2,FALSE)&amp;(9*A1011+8))))</f>
        <v/>
      </c>
      <c r="H1011" s="48" t="str" cm="1">
        <f t="array" aca="1" ref="H1011" ca="1">IF(F1011="","",
IF(INDIRECT(VLOOKUP(B1011,B$14:C$44,2,FALSE)&amp;(9*A1011+9))="","",
INDIRECT(VLOOKUP(B1011,B$14:C$44,2,FALSE)&amp;(9*A1011+9))))</f>
        <v/>
      </c>
      <c r="I1011" s="43" t="str" cm="1">
        <f t="array" aca="1" ref="I1011" ca="1">IF(F1011="","",
IF(INDIRECT(VLOOKUP(B1011,B$14:C$44,2,FALSE)&amp;(9*A1011+10))="","",
INDIRECT(VLOOKUP(B1011,B$14:C$44,2,FALSE)&amp;(9*A1011+10))))</f>
        <v/>
      </c>
      <c r="J1011" s="43" t="str" cm="1">
        <f t="array" aca="1" ref="J1011" ca="1">IF(F1011="","",
IF(INDIRECT(VLOOKUP(B1011,B$14:C$44,2,FALSE)&amp;(9*A1011+11))="","",
INDIRECT(VLOOKUP(B1011,B$14:C$44,2,FALSE)&amp;(9*A1011+11))))</f>
        <v/>
      </c>
      <c r="K1011" s="46" t="str" cm="1">
        <f t="array" aca="1" ref="K1011" ca="1">IF(F1011="","",
IF(AND(OR(F1011="土",F1011="日"),J1011="●"),"指定",
IF(INDIRECT(VLOOKUP(B1011,B$14:C$44,2,FALSE)&amp;(9*A1011+12))="","",
INDIRECT(VLOOKUP(B1011,B$14:C$44,2,FALSE)&amp;(9*A1011+12)))))</f>
        <v/>
      </c>
      <c r="L1011" s="42" t="str">
        <f t="shared" ca="1" si="181"/>
        <v/>
      </c>
      <c r="M1011" s="60" t="str">
        <f t="shared" ca="1" si="182"/>
        <v/>
      </c>
      <c r="N1011" s="1" t="str">
        <f t="shared" ca="1" si="179"/>
        <v/>
      </c>
      <c r="O1011" s="1" t="str">
        <f t="shared" ca="1" si="180"/>
        <v/>
      </c>
    </row>
    <row r="1012" spans="1:15" x14ac:dyDescent="0.4">
      <c r="A1012" s="1">
        <f t="shared" si="183"/>
        <v>33</v>
      </c>
      <c r="B1012" s="1">
        <f t="shared" si="184"/>
        <v>7</v>
      </c>
      <c r="E1012" s="39" t="str" cm="1">
        <f t="array" aca="1" ref="E1012" ca="1">IF(INDIRECT(VLOOKUP(B1012,B$14:C$44,2,FALSE)&amp;(9*A1012+6))="","",
INDIRECT(VLOOKUP(B1012,B$14:C$44,2,FALSE)&amp;(9*A1012+6)))</f>
        <v/>
      </c>
      <c r="F1012" s="39" t="str">
        <f t="shared" ca="1" si="178"/>
        <v/>
      </c>
      <c r="G1012" s="48" t="str" cm="1">
        <f t="array" aca="1" ref="G1012" ca="1">IF(F1012="","",
IF(INDIRECT(VLOOKUP(B1012,B$14:C$44,2,FALSE)&amp;(9*A1012+8))="","",
INDIRECT(VLOOKUP(B1012,B$14:C$44,2,FALSE)&amp;(9*A1012+8))))</f>
        <v/>
      </c>
      <c r="H1012" s="48" t="str" cm="1">
        <f t="array" aca="1" ref="H1012" ca="1">IF(F1012="","",
IF(INDIRECT(VLOOKUP(B1012,B$14:C$44,2,FALSE)&amp;(9*A1012+9))="","",
INDIRECT(VLOOKUP(B1012,B$14:C$44,2,FALSE)&amp;(9*A1012+9))))</f>
        <v/>
      </c>
      <c r="I1012" s="43" t="str" cm="1">
        <f t="array" aca="1" ref="I1012" ca="1">IF(F1012="","",
IF(INDIRECT(VLOOKUP(B1012,B$14:C$44,2,FALSE)&amp;(9*A1012+10))="","",
INDIRECT(VLOOKUP(B1012,B$14:C$44,2,FALSE)&amp;(9*A1012+10))))</f>
        <v/>
      </c>
      <c r="J1012" s="43" t="str" cm="1">
        <f t="array" aca="1" ref="J1012" ca="1">IF(F1012="","",
IF(INDIRECT(VLOOKUP(B1012,B$14:C$44,2,FALSE)&amp;(9*A1012+11))="","",
INDIRECT(VLOOKUP(B1012,B$14:C$44,2,FALSE)&amp;(9*A1012+11))))</f>
        <v/>
      </c>
      <c r="K1012" s="46" t="str" cm="1">
        <f t="array" aca="1" ref="K1012" ca="1">IF(F1012="","",
IF(AND(OR(F1012="土",F1012="日"),J1012="●"),"指定",
IF(INDIRECT(VLOOKUP(B1012,B$14:C$44,2,FALSE)&amp;(9*A1012+12))="","",
INDIRECT(VLOOKUP(B1012,B$14:C$44,2,FALSE)&amp;(9*A1012+12)))))</f>
        <v/>
      </c>
      <c r="L1012" s="42" t="str">
        <f t="shared" ca="1" si="181"/>
        <v/>
      </c>
      <c r="M1012" s="60" t="str">
        <f t="shared" ca="1" si="182"/>
        <v/>
      </c>
      <c r="N1012" s="1" t="str">
        <f t="shared" ca="1" si="179"/>
        <v/>
      </c>
      <c r="O1012" s="1" t="str">
        <f t="shared" ca="1" si="180"/>
        <v/>
      </c>
    </row>
    <row r="1013" spans="1:15" x14ac:dyDescent="0.4">
      <c r="A1013" s="1">
        <f t="shared" si="183"/>
        <v>33</v>
      </c>
      <c r="B1013" s="1">
        <f t="shared" si="184"/>
        <v>8</v>
      </c>
      <c r="E1013" s="39" t="str" cm="1">
        <f t="array" aca="1" ref="E1013" ca="1">IF(INDIRECT(VLOOKUP(B1013,B$14:C$44,2,FALSE)&amp;(9*A1013+6))="","",
INDIRECT(VLOOKUP(B1013,B$14:C$44,2,FALSE)&amp;(9*A1013+6)))</f>
        <v/>
      </c>
      <c r="F1013" s="39" t="str">
        <f t="shared" ca="1" si="178"/>
        <v/>
      </c>
      <c r="G1013" s="48" t="str" cm="1">
        <f t="array" aca="1" ref="G1013" ca="1">IF(F1013="","",
IF(INDIRECT(VLOOKUP(B1013,B$14:C$44,2,FALSE)&amp;(9*A1013+8))="","",
INDIRECT(VLOOKUP(B1013,B$14:C$44,2,FALSE)&amp;(9*A1013+8))))</f>
        <v/>
      </c>
      <c r="H1013" s="48" t="str" cm="1">
        <f t="array" aca="1" ref="H1013" ca="1">IF(F1013="","",
IF(INDIRECT(VLOOKUP(B1013,B$14:C$44,2,FALSE)&amp;(9*A1013+9))="","",
INDIRECT(VLOOKUP(B1013,B$14:C$44,2,FALSE)&amp;(9*A1013+9))))</f>
        <v/>
      </c>
      <c r="I1013" s="43" t="str" cm="1">
        <f t="array" aca="1" ref="I1013" ca="1">IF(F1013="","",
IF(INDIRECT(VLOOKUP(B1013,B$14:C$44,2,FALSE)&amp;(9*A1013+10))="","",
INDIRECT(VLOOKUP(B1013,B$14:C$44,2,FALSE)&amp;(9*A1013+10))))</f>
        <v/>
      </c>
      <c r="J1013" s="43" t="str" cm="1">
        <f t="array" aca="1" ref="J1013" ca="1">IF(F1013="","",
IF(INDIRECT(VLOOKUP(B1013,B$14:C$44,2,FALSE)&amp;(9*A1013+11))="","",
INDIRECT(VLOOKUP(B1013,B$14:C$44,2,FALSE)&amp;(9*A1013+11))))</f>
        <v/>
      </c>
      <c r="K1013" s="46" t="str" cm="1">
        <f t="array" aca="1" ref="K1013" ca="1">IF(F1013="","",
IF(AND(OR(F1013="土",F1013="日"),J1013="●"),"指定",
IF(INDIRECT(VLOOKUP(B1013,B$14:C$44,2,FALSE)&amp;(9*A1013+12))="","",
INDIRECT(VLOOKUP(B1013,B$14:C$44,2,FALSE)&amp;(9*A1013+12)))))</f>
        <v/>
      </c>
      <c r="L1013" s="42" t="str">
        <f t="shared" ca="1" si="181"/>
        <v/>
      </c>
      <c r="M1013" s="60" t="str">
        <f t="shared" ca="1" si="182"/>
        <v/>
      </c>
      <c r="N1013" s="1" t="str">
        <f t="shared" ca="1" si="179"/>
        <v/>
      </c>
      <c r="O1013" s="1" t="str">
        <f t="shared" ca="1" si="180"/>
        <v/>
      </c>
    </row>
    <row r="1014" spans="1:15" x14ac:dyDescent="0.4">
      <c r="A1014" s="1">
        <f t="shared" si="183"/>
        <v>33</v>
      </c>
      <c r="B1014" s="1">
        <f t="shared" si="184"/>
        <v>9</v>
      </c>
      <c r="E1014" s="39" t="str" cm="1">
        <f t="array" aca="1" ref="E1014" ca="1">IF(INDIRECT(VLOOKUP(B1014,B$14:C$44,2,FALSE)&amp;(9*A1014+6))="","",
INDIRECT(VLOOKUP(B1014,B$14:C$44,2,FALSE)&amp;(9*A1014+6)))</f>
        <v/>
      </c>
      <c r="F1014" s="39" t="str">
        <f t="shared" ca="1" si="178"/>
        <v/>
      </c>
      <c r="G1014" s="48" t="str" cm="1">
        <f t="array" aca="1" ref="G1014" ca="1">IF(F1014="","",
IF(INDIRECT(VLOOKUP(B1014,B$14:C$44,2,FALSE)&amp;(9*A1014+8))="","",
INDIRECT(VLOOKUP(B1014,B$14:C$44,2,FALSE)&amp;(9*A1014+8))))</f>
        <v/>
      </c>
      <c r="H1014" s="48" t="str" cm="1">
        <f t="array" aca="1" ref="H1014" ca="1">IF(F1014="","",
IF(INDIRECT(VLOOKUP(B1014,B$14:C$44,2,FALSE)&amp;(9*A1014+9))="","",
INDIRECT(VLOOKUP(B1014,B$14:C$44,2,FALSE)&amp;(9*A1014+9))))</f>
        <v/>
      </c>
      <c r="I1014" s="43" t="str" cm="1">
        <f t="array" aca="1" ref="I1014" ca="1">IF(F1014="","",
IF(INDIRECT(VLOOKUP(B1014,B$14:C$44,2,FALSE)&amp;(9*A1014+10))="","",
INDIRECT(VLOOKUP(B1014,B$14:C$44,2,FALSE)&amp;(9*A1014+10))))</f>
        <v/>
      </c>
      <c r="J1014" s="43" t="str" cm="1">
        <f t="array" aca="1" ref="J1014" ca="1">IF(F1014="","",
IF(INDIRECT(VLOOKUP(B1014,B$14:C$44,2,FALSE)&amp;(9*A1014+11))="","",
INDIRECT(VLOOKUP(B1014,B$14:C$44,2,FALSE)&amp;(9*A1014+11))))</f>
        <v/>
      </c>
      <c r="K1014" s="46" t="str" cm="1">
        <f t="array" aca="1" ref="K1014" ca="1">IF(F1014="","",
IF(AND(OR(F1014="土",F1014="日"),J1014="●"),"指定",
IF(INDIRECT(VLOOKUP(B1014,B$14:C$44,2,FALSE)&amp;(9*A1014+12))="","",
INDIRECT(VLOOKUP(B1014,B$14:C$44,2,FALSE)&amp;(9*A1014+12)))))</f>
        <v/>
      </c>
      <c r="L1014" s="42" t="str">
        <f t="shared" ca="1" si="181"/>
        <v/>
      </c>
      <c r="M1014" s="60" t="str">
        <f t="shared" ca="1" si="182"/>
        <v/>
      </c>
      <c r="N1014" s="1" t="str">
        <f t="shared" ca="1" si="179"/>
        <v/>
      </c>
      <c r="O1014" s="1" t="str">
        <f t="shared" ca="1" si="180"/>
        <v/>
      </c>
    </row>
    <row r="1015" spans="1:15" x14ac:dyDescent="0.4">
      <c r="A1015" s="1">
        <f t="shared" si="183"/>
        <v>33</v>
      </c>
      <c r="B1015" s="1">
        <f t="shared" si="184"/>
        <v>10</v>
      </c>
      <c r="E1015" s="39" t="str" cm="1">
        <f t="array" aca="1" ref="E1015" ca="1">IF(INDIRECT(VLOOKUP(B1015,B$14:C$44,2,FALSE)&amp;(9*A1015+6))="","",
INDIRECT(VLOOKUP(B1015,B$14:C$44,2,FALSE)&amp;(9*A1015+6)))</f>
        <v/>
      </c>
      <c r="F1015" s="39" t="str">
        <f t="shared" ca="1" si="178"/>
        <v/>
      </c>
      <c r="G1015" s="48" t="str" cm="1">
        <f t="array" aca="1" ref="G1015" ca="1">IF(F1015="","",
IF(INDIRECT(VLOOKUP(B1015,B$14:C$44,2,FALSE)&amp;(9*A1015+8))="","",
INDIRECT(VLOOKUP(B1015,B$14:C$44,2,FALSE)&amp;(9*A1015+8))))</f>
        <v/>
      </c>
      <c r="H1015" s="48" t="str" cm="1">
        <f t="array" aca="1" ref="H1015" ca="1">IF(F1015="","",
IF(INDIRECT(VLOOKUP(B1015,B$14:C$44,2,FALSE)&amp;(9*A1015+9))="","",
INDIRECT(VLOOKUP(B1015,B$14:C$44,2,FALSE)&amp;(9*A1015+9))))</f>
        <v/>
      </c>
      <c r="I1015" s="43" t="str" cm="1">
        <f t="array" aca="1" ref="I1015" ca="1">IF(F1015="","",
IF(INDIRECT(VLOOKUP(B1015,B$14:C$44,2,FALSE)&amp;(9*A1015+10))="","",
INDIRECT(VLOOKUP(B1015,B$14:C$44,2,FALSE)&amp;(9*A1015+10))))</f>
        <v/>
      </c>
      <c r="J1015" s="43" t="str" cm="1">
        <f t="array" aca="1" ref="J1015" ca="1">IF(F1015="","",
IF(INDIRECT(VLOOKUP(B1015,B$14:C$44,2,FALSE)&amp;(9*A1015+11))="","",
INDIRECT(VLOOKUP(B1015,B$14:C$44,2,FALSE)&amp;(9*A1015+11))))</f>
        <v/>
      </c>
      <c r="K1015" s="46" t="str" cm="1">
        <f t="array" aca="1" ref="K1015" ca="1">IF(F1015="","",
IF(AND(OR(F1015="土",F1015="日"),J1015="●"),"指定",
IF(INDIRECT(VLOOKUP(B1015,B$14:C$44,2,FALSE)&amp;(9*A1015+12))="","",
INDIRECT(VLOOKUP(B1015,B$14:C$44,2,FALSE)&amp;(9*A1015+12)))))</f>
        <v/>
      </c>
      <c r="L1015" s="42" t="str">
        <f t="shared" ca="1" si="181"/>
        <v/>
      </c>
      <c r="M1015" s="60" t="str">
        <f t="shared" ca="1" si="182"/>
        <v/>
      </c>
      <c r="N1015" s="1" t="str">
        <f t="shared" ca="1" si="179"/>
        <v/>
      </c>
      <c r="O1015" s="1" t="str">
        <f t="shared" ca="1" si="180"/>
        <v/>
      </c>
    </row>
    <row r="1016" spans="1:15" x14ac:dyDescent="0.4">
      <c r="A1016" s="1">
        <f t="shared" si="183"/>
        <v>33</v>
      </c>
      <c r="B1016" s="1">
        <f t="shared" si="184"/>
        <v>11</v>
      </c>
      <c r="E1016" s="39" t="str" cm="1">
        <f t="array" aca="1" ref="E1016" ca="1">IF(INDIRECT(VLOOKUP(B1016,B$14:C$44,2,FALSE)&amp;(9*A1016+6))="","",
INDIRECT(VLOOKUP(B1016,B$14:C$44,2,FALSE)&amp;(9*A1016+6)))</f>
        <v/>
      </c>
      <c r="F1016" s="39" t="str">
        <f t="shared" ca="1" si="178"/>
        <v/>
      </c>
      <c r="G1016" s="48" t="str" cm="1">
        <f t="array" aca="1" ref="G1016" ca="1">IF(F1016="","",
IF(INDIRECT(VLOOKUP(B1016,B$14:C$44,2,FALSE)&amp;(9*A1016+8))="","",
INDIRECT(VLOOKUP(B1016,B$14:C$44,2,FALSE)&amp;(9*A1016+8))))</f>
        <v/>
      </c>
      <c r="H1016" s="48" t="str" cm="1">
        <f t="array" aca="1" ref="H1016" ca="1">IF(F1016="","",
IF(INDIRECT(VLOOKUP(B1016,B$14:C$44,2,FALSE)&amp;(9*A1016+9))="","",
INDIRECT(VLOOKUP(B1016,B$14:C$44,2,FALSE)&amp;(9*A1016+9))))</f>
        <v/>
      </c>
      <c r="I1016" s="43" t="str" cm="1">
        <f t="array" aca="1" ref="I1016" ca="1">IF(F1016="","",
IF(INDIRECT(VLOOKUP(B1016,B$14:C$44,2,FALSE)&amp;(9*A1016+10))="","",
INDIRECT(VLOOKUP(B1016,B$14:C$44,2,FALSE)&amp;(9*A1016+10))))</f>
        <v/>
      </c>
      <c r="J1016" s="43" t="str" cm="1">
        <f t="array" aca="1" ref="J1016" ca="1">IF(F1016="","",
IF(INDIRECT(VLOOKUP(B1016,B$14:C$44,2,FALSE)&amp;(9*A1016+11))="","",
INDIRECT(VLOOKUP(B1016,B$14:C$44,2,FALSE)&amp;(9*A1016+11))))</f>
        <v/>
      </c>
      <c r="K1016" s="46" t="str" cm="1">
        <f t="array" aca="1" ref="K1016" ca="1">IF(F1016="","",
IF(AND(OR(F1016="土",F1016="日"),J1016="●"),"指定",
IF(INDIRECT(VLOOKUP(B1016,B$14:C$44,2,FALSE)&amp;(9*A1016+12))="","",
INDIRECT(VLOOKUP(B1016,B$14:C$44,2,FALSE)&amp;(9*A1016+12)))))</f>
        <v/>
      </c>
      <c r="L1016" s="42" t="str">
        <f t="shared" ca="1" si="181"/>
        <v/>
      </c>
      <c r="M1016" s="60" t="str">
        <f t="shared" ca="1" si="182"/>
        <v/>
      </c>
      <c r="N1016" s="1" t="str">
        <f t="shared" ca="1" si="179"/>
        <v/>
      </c>
      <c r="O1016" s="1" t="str">
        <f t="shared" ca="1" si="180"/>
        <v/>
      </c>
    </row>
    <row r="1017" spans="1:15" x14ac:dyDescent="0.4">
      <c r="A1017" s="1">
        <f t="shared" si="183"/>
        <v>33</v>
      </c>
      <c r="B1017" s="1">
        <f t="shared" si="184"/>
        <v>12</v>
      </c>
      <c r="E1017" s="39" t="str" cm="1">
        <f t="array" aca="1" ref="E1017" ca="1">IF(INDIRECT(VLOOKUP(B1017,B$14:C$44,2,FALSE)&amp;(9*A1017+6))="","",
INDIRECT(VLOOKUP(B1017,B$14:C$44,2,FALSE)&amp;(9*A1017+6)))</f>
        <v/>
      </c>
      <c r="F1017" s="39" t="str">
        <f t="shared" ca="1" si="178"/>
        <v/>
      </c>
      <c r="G1017" s="48" t="str" cm="1">
        <f t="array" aca="1" ref="G1017" ca="1">IF(F1017="","",
IF(INDIRECT(VLOOKUP(B1017,B$14:C$44,2,FALSE)&amp;(9*A1017+8))="","",
INDIRECT(VLOOKUP(B1017,B$14:C$44,2,FALSE)&amp;(9*A1017+8))))</f>
        <v/>
      </c>
      <c r="H1017" s="48" t="str" cm="1">
        <f t="array" aca="1" ref="H1017" ca="1">IF(F1017="","",
IF(INDIRECT(VLOOKUP(B1017,B$14:C$44,2,FALSE)&amp;(9*A1017+9))="","",
INDIRECT(VLOOKUP(B1017,B$14:C$44,2,FALSE)&amp;(9*A1017+9))))</f>
        <v/>
      </c>
      <c r="I1017" s="43" t="str" cm="1">
        <f t="array" aca="1" ref="I1017" ca="1">IF(F1017="","",
IF(INDIRECT(VLOOKUP(B1017,B$14:C$44,2,FALSE)&amp;(9*A1017+10))="","",
INDIRECT(VLOOKUP(B1017,B$14:C$44,2,FALSE)&amp;(9*A1017+10))))</f>
        <v/>
      </c>
      <c r="J1017" s="43" t="str" cm="1">
        <f t="array" aca="1" ref="J1017" ca="1">IF(F1017="","",
IF(INDIRECT(VLOOKUP(B1017,B$14:C$44,2,FALSE)&amp;(9*A1017+11))="","",
INDIRECT(VLOOKUP(B1017,B$14:C$44,2,FALSE)&amp;(9*A1017+11))))</f>
        <v/>
      </c>
      <c r="K1017" s="46" t="str" cm="1">
        <f t="array" aca="1" ref="K1017" ca="1">IF(F1017="","",
IF(AND(OR(F1017="土",F1017="日"),J1017="●"),"指定",
IF(INDIRECT(VLOOKUP(B1017,B$14:C$44,2,FALSE)&amp;(9*A1017+12))="","",
INDIRECT(VLOOKUP(B1017,B$14:C$44,2,FALSE)&amp;(9*A1017+12)))))</f>
        <v/>
      </c>
      <c r="L1017" s="42" t="str">
        <f t="shared" ca="1" si="181"/>
        <v/>
      </c>
      <c r="M1017" s="60" t="str">
        <f t="shared" ca="1" si="182"/>
        <v/>
      </c>
      <c r="N1017" s="1" t="str">
        <f t="shared" ca="1" si="179"/>
        <v/>
      </c>
      <c r="O1017" s="1" t="str">
        <f t="shared" ca="1" si="180"/>
        <v/>
      </c>
    </row>
    <row r="1018" spans="1:15" x14ac:dyDescent="0.4">
      <c r="A1018" s="1">
        <f t="shared" si="183"/>
        <v>33</v>
      </c>
      <c r="B1018" s="1">
        <f t="shared" si="184"/>
        <v>13</v>
      </c>
      <c r="E1018" s="39" t="str" cm="1">
        <f t="array" aca="1" ref="E1018" ca="1">IF(INDIRECT(VLOOKUP(B1018,B$14:C$44,2,FALSE)&amp;(9*A1018+6))="","",
INDIRECT(VLOOKUP(B1018,B$14:C$44,2,FALSE)&amp;(9*A1018+6)))</f>
        <v/>
      </c>
      <c r="F1018" s="39" t="str">
        <f t="shared" ca="1" si="178"/>
        <v/>
      </c>
      <c r="G1018" s="48" t="str" cm="1">
        <f t="array" aca="1" ref="G1018" ca="1">IF(F1018="","",
IF(INDIRECT(VLOOKUP(B1018,B$14:C$44,2,FALSE)&amp;(9*A1018+8))="","",
INDIRECT(VLOOKUP(B1018,B$14:C$44,2,FALSE)&amp;(9*A1018+8))))</f>
        <v/>
      </c>
      <c r="H1018" s="48" t="str" cm="1">
        <f t="array" aca="1" ref="H1018" ca="1">IF(F1018="","",
IF(INDIRECT(VLOOKUP(B1018,B$14:C$44,2,FALSE)&amp;(9*A1018+9))="","",
INDIRECT(VLOOKUP(B1018,B$14:C$44,2,FALSE)&amp;(9*A1018+9))))</f>
        <v/>
      </c>
      <c r="I1018" s="43" t="str" cm="1">
        <f t="array" aca="1" ref="I1018" ca="1">IF(F1018="","",
IF(INDIRECT(VLOOKUP(B1018,B$14:C$44,2,FALSE)&amp;(9*A1018+10))="","",
INDIRECT(VLOOKUP(B1018,B$14:C$44,2,FALSE)&amp;(9*A1018+10))))</f>
        <v/>
      </c>
      <c r="J1018" s="43" t="str" cm="1">
        <f t="array" aca="1" ref="J1018" ca="1">IF(F1018="","",
IF(INDIRECT(VLOOKUP(B1018,B$14:C$44,2,FALSE)&amp;(9*A1018+11))="","",
INDIRECT(VLOOKUP(B1018,B$14:C$44,2,FALSE)&amp;(9*A1018+11))))</f>
        <v/>
      </c>
      <c r="K1018" s="46" t="str" cm="1">
        <f t="array" aca="1" ref="K1018" ca="1">IF(F1018="","",
IF(AND(OR(F1018="土",F1018="日"),J1018="●"),"指定",
IF(INDIRECT(VLOOKUP(B1018,B$14:C$44,2,FALSE)&amp;(9*A1018+12))="","",
INDIRECT(VLOOKUP(B1018,B$14:C$44,2,FALSE)&amp;(9*A1018+12)))))</f>
        <v/>
      </c>
      <c r="L1018" s="42" t="str">
        <f t="shared" ca="1" si="181"/>
        <v/>
      </c>
      <c r="M1018" s="60" t="str">
        <f t="shared" ca="1" si="182"/>
        <v/>
      </c>
      <c r="N1018" s="1" t="str">
        <f t="shared" ca="1" si="179"/>
        <v/>
      </c>
      <c r="O1018" s="1" t="str">
        <f t="shared" ca="1" si="180"/>
        <v/>
      </c>
    </row>
    <row r="1019" spans="1:15" x14ac:dyDescent="0.4">
      <c r="A1019" s="1">
        <f t="shared" si="183"/>
        <v>33</v>
      </c>
      <c r="B1019" s="1">
        <f t="shared" si="184"/>
        <v>14</v>
      </c>
      <c r="E1019" s="39" t="str" cm="1">
        <f t="array" aca="1" ref="E1019" ca="1">IF(INDIRECT(VLOOKUP(B1019,B$14:C$44,2,FALSE)&amp;(9*A1019+6))="","",
INDIRECT(VLOOKUP(B1019,B$14:C$44,2,FALSE)&amp;(9*A1019+6)))</f>
        <v/>
      </c>
      <c r="F1019" s="39" t="str">
        <f t="shared" ca="1" si="178"/>
        <v/>
      </c>
      <c r="G1019" s="48" t="str" cm="1">
        <f t="array" aca="1" ref="G1019" ca="1">IF(F1019="","",
IF(INDIRECT(VLOOKUP(B1019,B$14:C$44,2,FALSE)&amp;(9*A1019+8))="","",
INDIRECT(VLOOKUP(B1019,B$14:C$44,2,FALSE)&amp;(9*A1019+8))))</f>
        <v/>
      </c>
      <c r="H1019" s="48" t="str" cm="1">
        <f t="array" aca="1" ref="H1019" ca="1">IF(F1019="","",
IF(INDIRECT(VLOOKUP(B1019,B$14:C$44,2,FALSE)&amp;(9*A1019+9))="","",
INDIRECT(VLOOKUP(B1019,B$14:C$44,2,FALSE)&amp;(9*A1019+9))))</f>
        <v/>
      </c>
      <c r="I1019" s="43" t="str" cm="1">
        <f t="array" aca="1" ref="I1019" ca="1">IF(F1019="","",
IF(INDIRECT(VLOOKUP(B1019,B$14:C$44,2,FALSE)&amp;(9*A1019+10))="","",
INDIRECT(VLOOKUP(B1019,B$14:C$44,2,FALSE)&amp;(9*A1019+10))))</f>
        <v/>
      </c>
      <c r="J1019" s="43" t="str" cm="1">
        <f t="array" aca="1" ref="J1019" ca="1">IF(F1019="","",
IF(INDIRECT(VLOOKUP(B1019,B$14:C$44,2,FALSE)&amp;(9*A1019+11))="","",
INDIRECT(VLOOKUP(B1019,B$14:C$44,2,FALSE)&amp;(9*A1019+11))))</f>
        <v/>
      </c>
      <c r="K1019" s="46" t="str" cm="1">
        <f t="array" aca="1" ref="K1019" ca="1">IF(F1019="","",
IF(AND(OR(F1019="土",F1019="日"),J1019="●"),"指定",
IF(INDIRECT(VLOOKUP(B1019,B$14:C$44,2,FALSE)&amp;(9*A1019+12))="","",
INDIRECT(VLOOKUP(B1019,B$14:C$44,2,FALSE)&amp;(9*A1019+12)))))</f>
        <v/>
      </c>
      <c r="L1019" s="42" t="str">
        <f t="shared" ca="1" si="181"/>
        <v/>
      </c>
      <c r="M1019" s="60" t="str">
        <f t="shared" ca="1" si="182"/>
        <v/>
      </c>
      <c r="N1019" s="1" t="str">
        <f t="shared" ca="1" si="179"/>
        <v/>
      </c>
      <c r="O1019" s="1" t="str">
        <f t="shared" ca="1" si="180"/>
        <v/>
      </c>
    </row>
    <row r="1020" spans="1:15" x14ac:dyDescent="0.4">
      <c r="A1020" s="1">
        <f t="shared" si="183"/>
        <v>33</v>
      </c>
      <c r="B1020" s="1">
        <f t="shared" si="184"/>
        <v>15</v>
      </c>
      <c r="E1020" s="39" t="str" cm="1">
        <f t="array" aca="1" ref="E1020" ca="1">IF(INDIRECT(VLOOKUP(B1020,B$14:C$44,2,FALSE)&amp;(9*A1020+6))="","",
INDIRECT(VLOOKUP(B1020,B$14:C$44,2,FALSE)&amp;(9*A1020+6)))</f>
        <v/>
      </c>
      <c r="F1020" s="39" t="str">
        <f t="shared" ca="1" si="178"/>
        <v/>
      </c>
      <c r="G1020" s="48" t="str" cm="1">
        <f t="array" aca="1" ref="G1020" ca="1">IF(F1020="","",
IF(INDIRECT(VLOOKUP(B1020,B$14:C$44,2,FALSE)&amp;(9*A1020+8))="","",
INDIRECT(VLOOKUP(B1020,B$14:C$44,2,FALSE)&amp;(9*A1020+8))))</f>
        <v/>
      </c>
      <c r="H1020" s="48" t="str" cm="1">
        <f t="array" aca="1" ref="H1020" ca="1">IF(F1020="","",
IF(INDIRECT(VLOOKUP(B1020,B$14:C$44,2,FALSE)&amp;(9*A1020+9))="","",
INDIRECT(VLOOKUP(B1020,B$14:C$44,2,FALSE)&amp;(9*A1020+9))))</f>
        <v/>
      </c>
      <c r="I1020" s="43" t="str" cm="1">
        <f t="array" aca="1" ref="I1020" ca="1">IF(F1020="","",
IF(INDIRECT(VLOOKUP(B1020,B$14:C$44,2,FALSE)&amp;(9*A1020+10))="","",
INDIRECT(VLOOKUP(B1020,B$14:C$44,2,FALSE)&amp;(9*A1020+10))))</f>
        <v/>
      </c>
      <c r="J1020" s="43" t="str" cm="1">
        <f t="array" aca="1" ref="J1020" ca="1">IF(F1020="","",
IF(INDIRECT(VLOOKUP(B1020,B$14:C$44,2,FALSE)&amp;(9*A1020+11))="","",
INDIRECT(VLOOKUP(B1020,B$14:C$44,2,FALSE)&amp;(9*A1020+11))))</f>
        <v/>
      </c>
      <c r="K1020" s="46" t="str" cm="1">
        <f t="array" aca="1" ref="K1020" ca="1">IF(F1020="","",
IF(AND(OR(F1020="土",F1020="日"),J1020="●"),"指定",
IF(INDIRECT(VLOOKUP(B1020,B$14:C$44,2,FALSE)&amp;(9*A1020+12))="","",
INDIRECT(VLOOKUP(B1020,B$14:C$44,2,FALSE)&amp;(9*A1020+12)))))</f>
        <v/>
      </c>
      <c r="L1020" s="42" t="str">
        <f t="shared" ca="1" si="181"/>
        <v/>
      </c>
      <c r="M1020" s="60" t="str">
        <f t="shared" ca="1" si="182"/>
        <v/>
      </c>
      <c r="N1020" s="1" t="str">
        <f t="shared" ca="1" si="179"/>
        <v/>
      </c>
      <c r="O1020" s="1" t="str">
        <f t="shared" ca="1" si="180"/>
        <v/>
      </c>
    </row>
    <row r="1021" spans="1:15" x14ac:dyDescent="0.4">
      <c r="A1021" s="1">
        <f t="shared" si="183"/>
        <v>33</v>
      </c>
      <c r="B1021" s="1">
        <f t="shared" si="184"/>
        <v>16</v>
      </c>
      <c r="E1021" s="39" t="str" cm="1">
        <f t="array" aca="1" ref="E1021" ca="1">IF(INDIRECT(VLOOKUP(B1021,B$14:C$44,2,FALSE)&amp;(9*A1021+6))="","",
INDIRECT(VLOOKUP(B1021,B$14:C$44,2,FALSE)&amp;(9*A1021+6)))</f>
        <v/>
      </c>
      <c r="F1021" s="39" t="str">
        <f t="shared" ca="1" si="178"/>
        <v/>
      </c>
      <c r="G1021" s="48" t="str" cm="1">
        <f t="array" aca="1" ref="G1021" ca="1">IF(F1021="","",
IF(INDIRECT(VLOOKUP(B1021,B$14:C$44,2,FALSE)&amp;(9*A1021+8))="","",
INDIRECT(VLOOKUP(B1021,B$14:C$44,2,FALSE)&amp;(9*A1021+8))))</f>
        <v/>
      </c>
      <c r="H1021" s="48" t="str" cm="1">
        <f t="array" aca="1" ref="H1021" ca="1">IF(F1021="","",
IF(INDIRECT(VLOOKUP(B1021,B$14:C$44,2,FALSE)&amp;(9*A1021+9))="","",
INDIRECT(VLOOKUP(B1021,B$14:C$44,2,FALSE)&amp;(9*A1021+9))))</f>
        <v/>
      </c>
      <c r="I1021" s="43" t="str" cm="1">
        <f t="array" aca="1" ref="I1021" ca="1">IF(F1021="","",
IF(INDIRECT(VLOOKUP(B1021,B$14:C$44,2,FALSE)&amp;(9*A1021+10))="","",
INDIRECT(VLOOKUP(B1021,B$14:C$44,2,FALSE)&amp;(9*A1021+10))))</f>
        <v/>
      </c>
      <c r="J1021" s="43" t="str" cm="1">
        <f t="array" aca="1" ref="J1021" ca="1">IF(F1021="","",
IF(INDIRECT(VLOOKUP(B1021,B$14:C$44,2,FALSE)&amp;(9*A1021+11))="","",
INDIRECT(VLOOKUP(B1021,B$14:C$44,2,FALSE)&amp;(9*A1021+11))))</f>
        <v/>
      </c>
      <c r="K1021" s="46" t="str" cm="1">
        <f t="array" aca="1" ref="K1021" ca="1">IF(F1021="","",
IF(AND(OR(F1021="土",F1021="日"),J1021="●"),"指定",
IF(INDIRECT(VLOOKUP(B1021,B$14:C$44,2,FALSE)&amp;(9*A1021+12))="","",
INDIRECT(VLOOKUP(B1021,B$14:C$44,2,FALSE)&amp;(9*A1021+12)))))</f>
        <v/>
      </c>
      <c r="L1021" s="42" t="str">
        <f t="shared" ca="1" si="181"/>
        <v/>
      </c>
      <c r="M1021" s="60" t="str">
        <f t="shared" ca="1" si="182"/>
        <v/>
      </c>
      <c r="N1021" s="1" t="str">
        <f t="shared" ca="1" si="179"/>
        <v/>
      </c>
      <c r="O1021" s="1" t="str">
        <f t="shared" ca="1" si="180"/>
        <v/>
      </c>
    </row>
    <row r="1022" spans="1:15" x14ac:dyDescent="0.4">
      <c r="A1022" s="1">
        <f t="shared" si="183"/>
        <v>33</v>
      </c>
      <c r="B1022" s="1">
        <f t="shared" si="184"/>
        <v>17</v>
      </c>
      <c r="E1022" s="39" t="str" cm="1">
        <f t="array" aca="1" ref="E1022" ca="1">IF(INDIRECT(VLOOKUP(B1022,B$14:C$44,2,FALSE)&amp;(9*A1022+6))="","",
INDIRECT(VLOOKUP(B1022,B$14:C$44,2,FALSE)&amp;(9*A1022+6)))</f>
        <v/>
      </c>
      <c r="F1022" s="39" t="str">
        <f t="shared" ca="1" si="178"/>
        <v/>
      </c>
      <c r="G1022" s="48" t="str" cm="1">
        <f t="array" aca="1" ref="G1022" ca="1">IF(F1022="","",
IF(INDIRECT(VLOOKUP(B1022,B$14:C$44,2,FALSE)&amp;(9*A1022+8))="","",
INDIRECT(VLOOKUP(B1022,B$14:C$44,2,FALSE)&amp;(9*A1022+8))))</f>
        <v/>
      </c>
      <c r="H1022" s="48" t="str" cm="1">
        <f t="array" aca="1" ref="H1022" ca="1">IF(F1022="","",
IF(INDIRECT(VLOOKUP(B1022,B$14:C$44,2,FALSE)&amp;(9*A1022+9))="","",
INDIRECT(VLOOKUP(B1022,B$14:C$44,2,FALSE)&amp;(9*A1022+9))))</f>
        <v/>
      </c>
      <c r="I1022" s="43" t="str" cm="1">
        <f t="array" aca="1" ref="I1022" ca="1">IF(F1022="","",
IF(INDIRECT(VLOOKUP(B1022,B$14:C$44,2,FALSE)&amp;(9*A1022+10))="","",
INDIRECT(VLOOKUP(B1022,B$14:C$44,2,FALSE)&amp;(9*A1022+10))))</f>
        <v/>
      </c>
      <c r="J1022" s="43" t="str" cm="1">
        <f t="array" aca="1" ref="J1022" ca="1">IF(F1022="","",
IF(INDIRECT(VLOOKUP(B1022,B$14:C$44,2,FALSE)&amp;(9*A1022+11))="","",
INDIRECT(VLOOKUP(B1022,B$14:C$44,2,FALSE)&amp;(9*A1022+11))))</f>
        <v/>
      </c>
      <c r="K1022" s="46" t="str" cm="1">
        <f t="array" aca="1" ref="K1022" ca="1">IF(F1022="","",
IF(AND(OR(F1022="土",F1022="日"),J1022="●"),"指定",
IF(INDIRECT(VLOOKUP(B1022,B$14:C$44,2,FALSE)&amp;(9*A1022+12))="","",
INDIRECT(VLOOKUP(B1022,B$14:C$44,2,FALSE)&amp;(9*A1022+12)))))</f>
        <v/>
      </c>
      <c r="L1022" s="42" t="str">
        <f t="shared" ca="1" si="181"/>
        <v/>
      </c>
      <c r="M1022" s="60" t="str">
        <f t="shared" ca="1" si="182"/>
        <v/>
      </c>
      <c r="N1022" s="1" t="str">
        <f t="shared" ca="1" si="179"/>
        <v/>
      </c>
      <c r="O1022" s="1" t="str">
        <f t="shared" ca="1" si="180"/>
        <v/>
      </c>
    </row>
    <row r="1023" spans="1:15" x14ac:dyDescent="0.4">
      <c r="A1023" s="1">
        <f t="shared" si="183"/>
        <v>33</v>
      </c>
      <c r="B1023" s="1">
        <f t="shared" si="184"/>
        <v>18</v>
      </c>
      <c r="E1023" s="39" t="str" cm="1">
        <f t="array" aca="1" ref="E1023" ca="1">IF(INDIRECT(VLOOKUP(B1023,B$14:C$44,2,FALSE)&amp;(9*A1023+6))="","",
INDIRECT(VLOOKUP(B1023,B$14:C$44,2,FALSE)&amp;(9*A1023+6)))</f>
        <v/>
      </c>
      <c r="F1023" s="39" t="str">
        <f t="shared" ca="1" si="178"/>
        <v/>
      </c>
      <c r="G1023" s="48" t="str" cm="1">
        <f t="array" aca="1" ref="G1023" ca="1">IF(F1023="","",
IF(INDIRECT(VLOOKUP(B1023,B$14:C$44,2,FALSE)&amp;(9*A1023+8))="","",
INDIRECT(VLOOKUP(B1023,B$14:C$44,2,FALSE)&amp;(9*A1023+8))))</f>
        <v/>
      </c>
      <c r="H1023" s="48" t="str" cm="1">
        <f t="array" aca="1" ref="H1023" ca="1">IF(F1023="","",
IF(INDIRECT(VLOOKUP(B1023,B$14:C$44,2,FALSE)&amp;(9*A1023+9))="","",
INDIRECT(VLOOKUP(B1023,B$14:C$44,2,FALSE)&amp;(9*A1023+9))))</f>
        <v/>
      </c>
      <c r="I1023" s="43" t="str" cm="1">
        <f t="array" aca="1" ref="I1023" ca="1">IF(F1023="","",
IF(INDIRECT(VLOOKUP(B1023,B$14:C$44,2,FALSE)&amp;(9*A1023+10))="","",
INDIRECT(VLOOKUP(B1023,B$14:C$44,2,FALSE)&amp;(9*A1023+10))))</f>
        <v/>
      </c>
      <c r="J1023" s="43" t="str" cm="1">
        <f t="array" aca="1" ref="J1023" ca="1">IF(F1023="","",
IF(INDIRECT(VLOOKUP(B1023,B$14:C$44,2,FALSE)&amp;(9*A1023+11))="","",
INDIRECT(VLOOKUP(B1023,B$14:C$44,2,FALSE)&amp;(9*A1023+11))))</f>
        <v/>
      </c>
      <c r="K1023" s="46" t="str" cm="1">
        <f t="array" aca="1" ref="K1023" ca="1">IF(F1023="","",
IF(AND(OR(F1023="土",F1023="日"),J1023="●"),"指定",
IF(INDIRECT(VLOOKUP(B1023,B$14:C$44,2,FALSE)&amp;(9*A1023+12))="","",
INDIRECT(VLOOKUP(B1023,B$14:C$44,2,FALSE)&amp;(9*A1023+12)))))</f>
        <v/>
      </c>
      <c r="L1023" s="42" t="str">
        <f t="shared" ca="1" si="181"/>
        <v/>
      </c>
      <c r="M1023" s="60" t="str">
        <f t="shared" ca="1" si="182"/>
        <v/>
      </c>
      <c r="N1023" s="1" t="str">
        <f t="shared" ca="1" si="179"/>
        <v/>
      </c>
      <c r="O1023" s="1" t="str">
        <f t="shared" ca="1" si="180"/>
        <v/>
      </c>
    </row>
    <row r="1024" spans="1:15" x14ac:dyDescent="0.4">
      <c r="A1024" s="1">
        <f t="shared" si="183"/>
        <v>33</v>
      </c>
      <c r="B1024" s="1">
        <f t="shared" si="184"/>
        <v>19</v>
      </c>
      <c r="E1024" s="39" t="str" cm="1">
        <f t="array" aca="1" ref="E1024" ca="1">IF(INDIRECT(VLOOKUP(B1024,B$14:C$44,2,FALSE)&amp;(9*A1024+6))="","",
INDIRECT(VLOOKUP(B1024,B$14:C$44,2,FALSE)&amp;(9*A1024+6)))</f>
        <v/>
      </c>
      <c r="F1024" s="39" t="str">
        <f t="shared" ca="1" si="178"/>
        <v/>
      </c>
      <c r="G1024" s="48" t="str" cm="1">
        <f t="array" aca="1" ref="G1024" ca="1">IF(F1024="","",
IF(INDIRECT(VLOOKUP(B1024,B$14:C$44,2,FALSE)&amp;(9*A1024+8))="","",
INDIRECT(VLOOKUP(B1024,B$14:C$44,2,FALSE)&amp;(9*A1024+8))))</f>
        <v/>
      </c>
      <c r="H1024" s="48" t="str" cm="1">
        <f t="array" aca="1" ref="H1024" ca="1">IF(F1024="","",
IF(INDIRECT(VLOOKUP(B1024,B$14:C$44,2,FALSE)&amp;(9*A1024+9))="","",
INDIRECT(VLOOKUP(B1024,B$14:C$44,2,FALSE)&amp;(9*A1024+9))))</f>
        <v/>
      </c>
      <c r="I1024" s="43" t="str" cm="1">
        <f t="array" aca="1" ref="I1024" ca="1">IF(F1024="","",
IF(INDIRECT(VLOOKUP(B1024,B$14:C$44,2,FALSE)&amp;(9*A1024+10))="","",
INDIRECT(VLOOKUP(B1024,B$14:C$44,2,FALSE)&amp;(9*A1024+10))))</f>
        <v/>
      </c>
      <c r="J1024" s="43" t="str" cm="1">
        <f t="array" aca="1" ref="J1024" ca="1">IF(F1024="","",
IF(INDIRECT(VLOOKUP(B1024,B$14:C$44,2,FALSE)&amp;(9*A1024+11))="","",
INDIRECT(VLOOKUP(B1024,B$14:C$44,2,FALSE)&amp;(9*A1024+11))))</f>
        <v/>
      </c>
      <c r="K1024" s="46" t="str" cm="1">
        <f t="array" aca="1" ref="K1024" ca="1">IF(F1024="","",
IF(AND(OR(F1024="土",F1024="日"),J1024="●"),"指定",
IF(INDIRECT(VLOOKUP(B1024,B$14:C$44,2,FALSE)&amp;(9*A1024+12))="","",
INDIRECT(VLOOKUP(B1024,B$14:C$44,2,FALSE)&amp;(9*A1024+12)))))</f>
        <v/>
      </c>
      <c r="L1024" s="42" t="str">
        <f t="shared" ca="1" si="181"/>
        <v/>
      </c>
      <c r="M1024" s="60" t="str">
        <f t="shared" ca="1" si="182"/>
        <v/>
      </c>
      <c r="N1024" s="1" t="str">
        <f t="shared" ca="1" si="179"/>
        <v/>
      </c>
      <c r="O1024" s="1" t="str">
        <f t="shared" ca="1" si="180"/>
        <v/>
      </c>
    </row>
    <row r="1025" spans="1:15" x14ac:dyDescent="0.4">
      <c r="A1025" s="1">
        <f t="shared" si="183"/>
        <v>33</v>
      </c>
      <c r="B1025" s="1">
        <f t="shared" si="184"/>
        <v>20</v>
      </c>
      <c r="E1025" s="39" t="str" cm="1">
        <f t="array" aca="1" ref="E1025" ca="1">IF(INDIRECT(VLOOKUP(B1025,B$14:C$44,2,FALSE)&amp;(9*A1025+6))="","",
INDIRECT(VLOOKUP(B1025,B$14:C$44,2,FALSE)&amp;(9*A1025+6)))</f>
        <v/>
      </c>
      <c r="F1025" s="39" t="str">
        <f t="shared" ca="1" si="178"/>
        <v/>
      </c>
      <c r="G1025" s="48" t="str" cm="1">
        <f t="array" aca="1" ref="G1025" ca="1">IF(F1025="","",
IF(INDIRECT(VLOOKUP(B1025,B$14:C$44,2,FALSE)&amp;(9*A1025+8))="","",
INDIRECT(VLOOKUP(B1025,B$14:C$44,2,FALSE)&amp;(9*A1025+8))))</f>
        <v/>
      </c>
      <c r="H1025" s="48" t="str" cm="1">
        <f t="array" aca="1" ref="H1025" ca="1">IF(F1025="","",
IF(INDIRECT(VLOOKUP(B1025,B$14:C$44,2,FALSE)&amp;(9*A1025+9))="","",
INDIRECT(VLOOKUP(B1025,B$14:C$44,2,FALSE)&amp;(9*A1025+9))))</f>
        <v/>
      </c>
      <c r="I1025" s="43" t="str" cm="1">
        <f t="array" aca="1" ref="I1025" ca="1">IF(F1025="","",
IF(INDIRECT(VLOOKUP(B1025,B$14:C$44,2,FALSE)&amp;(9*A1025+10))="","",
INDIRECT(VLOOKUP(B1025,B$14:C$44,2,FALSE)&amp;(9*A1025+10))))</f>
        <v/>
      </c>
      <c r="J1025" s="43" t="str" cm="1">
        <f t="array" aca="1" ref="J1025" ca="1">IF(F1025="","",
IF(INDIRECT(VLOOKUP(B1025,B$14:C$44,2,FALSE)&amp;(9*A1025+11))="","",
INDIRECT(VLOOKUP(B1025,B$14:C$44,2,FALSE)&amp;(9*A1025+11))))</f>
        <v/>
      </c>
      <c r="K1025" s="46" t="str" cm="1">
        <f t="array" aca="1" ref="K1025" ca="1">IF(F1025="","",
IF(AND(OR(F1025="土",F1025="日"),J1025="●"),"指定",
IF(INDIRECT(VLOOKUP(B1025,B$14:C$44,2,FALSE)&amp;(9*A1025+12))="","",
INDIRECT(VLOOKUP(B1025,B$14:C$44,2,FALSE)&amp;(9*A1025+12)))))</f>
        <v/>
      </c>
      <c r="L1025" s="42" t="str">
        <f t="shared" ca="1" si="181"/>
        <v/>
      </c>
      <c r="M1025" s="60" t="str">
        <f t="shared" ca="1" si="182"/>
        <v/>
      </c>
      <c r="N1025" s="1" t="str">
        <f t="shared" ca="1" si="179"/>
        <v/>
      </c>
      <c r="O1025" s="1" t="str">
        <f t="shared" ca="1" si="180"/>
        <v/>
      </c>
    </row>
    <row r="1026" spans="1:15" x14ac:dyDescent="0.4">
      <c r="A1026" s="1">
        <f t="shared" si="183"/>
        <v>33</v>
      </c>
      <c r="B1026" s="1">
        <f t="shared" si="184"/>
        <v>21</v>
      </c>
      <c r="E1026" s="39" t="str" cm="1">
        <f t="array" aca="1" ref="E1026" ca="1">IF(INDIRECT(VLOOKUP(B1026,B$14:C$44,2,FALSE)&amp;(9*A1026+6))="","",
INDIRECT(VLOOKUP(B1026,B$14:C$44,2,FALSE)&amp;(9*A1026+6)))</f>
        <v/>
      </c>
      <c r="F1026" s="39" t="str">
        <f t="shared" ca="1" si="178"/>
        <v/>
      </c>
      <c r="G1026" s="48" t="str" cm="1">
        <f t="array" aca="1" ref="G1026" ca="1">IF(F1026="","",
IF(INDIRECT(VLOOKUP(B1026,B$14:C$44,2,FALSE)&amp;(9*A1026+8))="","",
INDIRECT(VLOOKUP(B1026,B$14:C$44,2,FALSE)&amp;(9*A1026+8))))</f>
        <v/>
      </c>
      <c r="H1026" s="48" t="str" cm="1">
        <f t="array" aca="1" ref="H1026" ca="1">IF(F1026="","",
IF(INDIRECT(VLOOKUP(B1026,B$14:C$44,2,FALSE)&amp;(9*A1026+9))="","",
INDIRECT(VLOOKUP(B1026,B$14:C$44,2,FALSE)&amp;(9*A1026+9))))</f>
        <v/>
      </c>
      <c r="I1026" s="43" t="str" cm="1">
        <f t="array" aca="1" ref="I1026" ca="1">IF(F1026="","",
IF(INDIRECT(VLOOKUP(B1026,B$14:C$44,2,FALSE)&amp;(9*A1026+10))="","",
INDIRECT(VLOOKUP(B1026,B$14:C$44,2,FALSE)&amp;(9*A1026+10))))</f>
        <v/>
      </c>
      <c r="J1026" s="43" t="str" cm="1">
        <f t="array" aca="1" ref="J1026" ca="1">IF(F1026="","",
IF(INDIRECT(VLOOKUP(B1026,B$14:C$44,2,FALSE)&amp;(9*A1026+11))="","",
INDIRECT(VLOOKUP(B1026,B$14:C$44,2,FALSE)&amp;(9*A1026+11))))</f>
        <v/>
      </c>
      <c r="K1026" s="46" t="str" cm="1">
        <f t="array" aca="1" ref="K1026" ca="1">IF(F1026="","",
IF(AND(OR(F1026="土",F1026="日"),J1026="●"),"指定",
IF(INDIRECT(VLOOKUP(B1026,B$14:C$44,2,FALSE)&amp;(9*A1026+12))="","",
INDIRECT(VLOOKUP(B1026,B$14:C$44,2,FALSE)&amp;(9*A1026+12)))))</f>
        <v/>
      </c>
      <c r="L1026" s="42" t="str">
        <f t="shared" ca="1" si="181"/>
        <v/>
      </c>
      <c r="M1026" s="60" t="str">
        <f t="shared" ca="1" si="182"/>
        <v/>
      </c>
      <c r="N1026" s="1" t="str">
        <f t="shared" ca="1" si="179"/>
        <v/>
      </c>
      <c r="O1026" s="1" t="str">
        <f t="shared" ca="1" si="180"/>
        <v/>
      </c>
    </row>
    <row r="1027" spans="1:15" x14ac:dyDescent="0.4">
      <c r="A1027" s="1">
        <f t="shared" si="183"/>
        <v>33</v>
      </c>
      <c r="B1027" s="1">
        <f t="shared" si="184"/>
        <v>22</v>
      </c>
      <c r="E1027" s="39" t="str" cm="1">
        <f t="array" aca="1" ref="E1027" ca="1">IF(INDIRECT(VLOOKUP(B1027,B$14:C$44,2,FALSE)&amp;(9*A1027+6))="","",
INDIRECT(VLOOKUP(B1027,B$14:C$44,2,FALSE)&amp;(9*A1027+6)))</f>
        <v/>
      </c>
      <c r="F1027" s="39" t="str">
        <f t="shared" ca="1" si="178"/>
        <v/>
      </c>
      <c r="G1027" s="48" t="str" cm="1">
        <f t="array" aca="1" ref="G1027" ca="1">IF(F1027="","",
IF(INDIRECT(VLOOKUP(B1027,B$14:C$44,2,FALSE)&amp;(9*A1027+8))="","",
INDIRECT(VLOOKUP(B1027,B$14:C$44,2,FALSE)&amp;(9*A1027+8))))</f>
        <v/>
      </c>
      <c r="H1027" s="48" t="str" cm="1">
        <f t="array" aca="1" ref="H1027" ca="1">IF(F1027="","",
IF(INDIRECT(VLOOKUP(B1027,B$14:C$44,2,FALSE)&amp;(9*A1027+9))="","",
INDIRECT(VLOOKUP(B1027,B$14:C$44,2,FALSE)&amp;(9*A1027+9))))</f>
        <v/>
      </c>
      <c r="I1027" s="43" t="str" cm="1">
        <f t="array" aca="1" ref="I1027" ca="1">IF(F1027="","",
IF(INDIRECT(VLOOKUP(B1027,B$14:C$44,2,FALSE)&amp;(9*A1027+10))="","",
INDIRECT(VLOOKUP(B1027,B$14:C$44,2,FALSE)&amp;(9*A1027+10))))</f>
        <v/>
      </c>
      <c r="J1027" s="43" t="str" cm="1">
        <f t="array" aca="1" ref="J1027" ca="1">IF(F1027="","",
IF(INDIRECT(VLOOKUP(B1027,B$14:C$44,2,FALSE)&amp;(9*A1027+11))="","",
INDIRECT(VLOOKUP(B1027,B$14:C$44,2,FALSE)&amp;(9*A1027+11))))</f>
        <v/>
      </c>
      <c r="K1027" s="46" t="str" cm="1">
        <f t="array" aca="1" ref="K1027" ca="1">IF(F1027="","",
IF(AND(OR(F1027="土",F1027="日"),J1027="●"),"指定",
IF(INDIRECT(VLOOKUP(B1027,B$14:C$44,2,FALSE)&amp;(9*A1027+12))="","",
INDIRECT(VLOOKUP(B1027,B$14:C$44,2,FALSE)&amp;(9*A1027+12)))))</f>
        <v/>
      </c>
      <c r="L1027" s="42" t="str">
        <f t="shared" ca="1" si="181"/>
        <v/>
      </c>
      <c r="M1027" s="60" t="str">
        <f t="shared" ca="1" si="182"/>
        <v/>
      </c>
      <c r="N1027" s="1" t="str">
        <f t="shared" ca="1" si="179"/>
        <v/>
      </c>
      <c r="O1027" s="1" t="str">
        <f t="shared" ca="1" si="180"/>
        <v/>
      </c>
    </row>
    <row r="1028" spans="1:15" x14ac:dyDescent="0.4">
      <c r="A1028" s="1">
        <f t="shared" si="183"/>
        <v>33</v>
      </c>
      <c r="B1028" s="1">
        <f t="shared" si="184"/>
        <v>23</v>
      </c>
      <c r="E1028" s="39" t="str" cm="1">
        <f t="array" aca="1" ref="E1028" ca="1">IF(INDIRECT(VLOOKUP(B1028,B$14:C$44,2,FALSE)&amp;(9*A1028+6))="","",
INDIRECT(VLOOKUP(B1028,B$14:C$44,2,FALSE)&amp;(9*A1028+6)))</f>
        <v/>
      </c>
      <c r="F1028" s="39" t="str">
        <f t="shared" ca="1" si="178"/>
        <v/>
      </c>
      <c r="G1028" s="48" t="str" cm="1">
        <f t="array" aca="1" ref="G1028" ca="1">IF(F1028="","",
IF(INDIRECT(VLOOKUP(B1028,B$14:C$44,2,FALSE)&amp;(9*A1028+8))="","",
INDIRECT(VLOOKUP(B1028,B$14:C$44,2,FALSE)&amp;(9*A1028+8))))</f>
        <v/>
      </c>
      <c r="H1028" s="48" t="str" cm="1">
        <f t="array" aca="1" ref="H1028" ca="1">IF(F1028="","",
IF(INDIRECT(VLOOKUP(B1028,B$14:C$44,2,FALSE)&amp;(9*A1028+9))="","",
INDIRECT(VLOOKUP(B1028,B$14:C$44,2,FALSE)&amp;(9*A1028+9))))</f>
        <v/>
      </c>
      <c r="I1028" s="43" t="str" cm="1">
        <f t="array" aca="1" ref="I1028" ca="1">IF(F1028="","",
IF(INDIRECT(VLOOKUP(B1028,B$14:C$44,2,FALSE)&amp;(9*A1028+10))="","",
INDIRECT(VLOOKUP(B1028,B$14:C$44,2,FALSE)&amp;(9*A1028+10))))</f>
        <v/>
      </c>
      <c r="J1028" s="43" t="str" cm="1">
        <f t="array" aca="1" ref="J1028" ca="1">IF(F1028="","",
IF(INDIRECT(VLOOKUP(B1028,B$14:C$44,2,FALSE)&amp;(9*A1028+11))="","",
INDIRECT(VLOOKUP(B1028,B$14:C$44,2,FALSE)&amp;(9*A1028+11))))</f>
        <v/>
      </c>
      <c r="K1028" s="46" t="str" cm="1">
        <f t="array" aca="1" ref="K1028" ca="1">IF(F1028="","",
IF(AND(OR(F1028="土",F1028="日"),J1028="●"),"指定",
IF(INDIRECT(VLOOKUP(B1028,B$14:C$44,2,FALSE)&amp;(9*A1028+12))="","",
INDIRECT(VLOOKUP(B1028,B$14:C$44,2,FALSE)&amp;(9*A1028+12)))))</f>
        <v/>
      </c>
      <c r="L1028" s="42" t="str">
        <f t="shared" ca="1" si="181"/>
        <v/>
      </c>
      <c r="M1028" s="60" t="str">
        <f t="shared" ca="1" si="182"/>
        <v/>
      </c>
      <c r="N1028" s="1" t="str">
        <f t="shared" ca="1" si="179"/>
        <v/>
      </c>
      <c r="O1028" s="1" t="str">
        <f t="shared" ca="1" si="180"/>
        <v/>
      </c>
    </row>
    <row r="1029" spans="1:15" x14ac:dyDescent="0.4">
      <c r="A1029" s="1">
        <f t="shared" si="183"/>
        <v>33</v>
      </c>
      <c r="B1029" s="1">
        <f t="shared" si="184"/>
        <v>24</v>
      </c>
      <c r="E1029" s="39" t="str" cm="1">
        <f t="array" aca="1" ref="E1029" ca="1">IF(INDIRECT(VLOOKUP(B1029,B$14:C$44,2,FALSE)&amp;(9*A1029+6))="","",
INDIRECT(VLOOKUP(B1029,B$14:C$44,2,FALSE)&amp;(9*A1029+6)))</f>
        <v/>
      </c>
      <c r="F1029" s="39" t="str">
        <f t="shared" ca="1" si="178"/>
        <v/>
      </c>
      <c r="G1029" s="48" t="str" cm="1">
        <f t="array" aca="1" ref="G1029" ca="1">IF(F1029="","",
IF(INDIRECT(VLOOKUP(B1029,B$14:C$44,2,FALSE)&amp;(9*A1029+8))="","",
INDIRECT(VLOOKUP(B1029,B$14:C$44,2,FALSE)&amp;(9*A1029+8))))</f>
        <v/>
      </c>
      <c r="H1029" s="48" t="str" cm="1">
        <f t="array" aca="1" ref="H1029" ca="1">IF(F1029="","",
IF(INDIRECT(VLOOKUP(B1029,B$14:C$44,2,FALSE)&amp;(9*A1029+9))="","",
INDIRECT(VLOOKUP(B1029,B$14:C$44,2,FALSE)&amp;(9*A1029+9))))</f>
        <v/>
      </c>
      <c r="I1029" s="43" t="str" cm="1">
        <f t="array" aca="1" ref="I1029" ca="1">IF(F1029="","",
IF(INDIRECT(VLOOKUP(B1029,B$14:C$44,2,FALSE)&amp;(9*A1029+10))="","",
INDIRECT(VLOOKUP(B1029,B$14:C$44,2,FALSE)&amp;(9*A1029+10))))</f>
        <v/>
      </c>
      <c r="J1029" s="43" t="str" cm="1">
        <f t="array" aca="1" ref="J1029" ca="1">IF(F1029="","",
IF(INDIRECT(VLOOKUP(B1029,B$14:C$44,2,FALSE)&amp;(9*A1029+11))="","",
INDIRECT(VLOOKUP(B1029,B$14:C$44,2,FALSE)&amp;(9*A1029+11))))</f>
        <v/>
      </c>
      <c r="K1029" s="46" t="str" cm="1">
        <f t="array" aca="1" ref="K1029" ca="1">IF(F1029="","",
IF(AND(OR(F1029="土",F1029="日"),J1029="●"),"指定",
IF(INDIRECT(VLOOKUP(B1029,B$14:C$44,2,FALSE)&amp;(9*A1029+12))="","",
INDIRECT(VLOOKUP(B1029,B$14:C$44,2,FALSE)&amp;(9*A1029+12)))))</f>
        <v/>
      </c>
      <c r="L1029" s="42" t="str">
        <f t="shared" ca="1" si="181"/>
        <v/>
      </c>
      <c r="M1029" s="60" t="str">
        <f t="shared" ca="1" si="182"/>
        <v/>
      </c>
      <c r="N1029" s="1" t="str">
        <f t="shared" ca="1" si="179"/>
        <v/>
      </c>
      <c r="O1029" s="1" t="str">
        <f t="shared" ca="1" si="180"/>
        <v/>
      </c>
    </row>
    <row r="1030" spans="1:15" x14ac:dyDescent="0.4">
      <c r="A1030" s="1">
        <f t="shared" si="183"/>
        <v>33</v>
      </c>
      <c r="B1030" s="1">
        <f t="shared" si="184"/>
        <v>25</v>
      </c>
      <c r="E1030" s="39" t="str" cm="1">
        <f t="array" aca="1" ref="E1030" ca="1">IF(INDIRECT(VLOOKUP(B1030,B$14:C$44,2,FALSE)&amp;(9*A1030+6))="","",
INDIRECT(VLOOKUP(B1030,B$14:C$44,2,FALSE)&amp;(9*A1030+6)))</f>
        <v/>
      </c>
      <c r="F1030" s="39" t="str">
        <f t="shared" ca="1" si="178"/>
        <v/>
      </c>
      <c r="G1030" s="48" t="str" cm="1">
        <f t="array" aca="1" ref="G1030" ca="1">IF(F1030="","",
IF(INDIRECT(VLOOKUP(B1030,B$14:C$44,2,FALSE)&amp;(9*A1030+8))="","",
INDIRECT(VLOOKUP(B1030,B$14:C$44,2,FALSE)&amp;(9*A1030+8))))</f>
        <v/>
      </c>
      <c r="H1030" s="48" t="str" cm="1">
        <f t="array" aca="1" ref="H1030" ca="1">IF(F1030="","",
IF(INDIRECT(VLOOKUP(B1030,B$14:C$44,2,FALSE)&amp;(9*A1030+9))="","",
INDIRECT(VLOOKUP(B1030,B$14:C$44,2,FALSE)&amp;(9*A1030+9))))</f>
        <v/>
      </c>
      <c r="I1030" s="43" t="str" cm="1">
        <f t="array" aca="1" ref="I1030" ca="1">IF(F1030="","",
IF(INDIRECT(VLOOKUP(B1030,B$14:C$44,2,FALSE)&amp;(9*A1030+10))="","",
INDIRECT(VLOOKUP(B1030,B$14:C$44,2,FALSE)&amp;(9*A1030+10))))</f>
        <v/>
      </c>
      <c r="J1030" s="43" t="str" cm="1">
        <f t="array" aca="1" ref="J1030" ca="1">IF(F1030="","",
IF(INDIRECT(VLOOKUP(B1030,B$14:C$44,2,FALSE)&amp;(9*A1030+11))="","",
INDIRECT(VLOOKUP(B1030,B$14:C$44,2,FALSE)&amp;(9*A1030+11))))</f>
        <v/>
      </c>
      <c r="K1030" s="46" t="str" cm="1">
        <f t="array" aca="1" ref="K1030" ca="1">IF(F1030="","",
IF(AND(OR(F1030="土",F1030="日"),J1030="●"),"指定",
IF(INDIRECT(VLOOKUP(B1030,B$14:C$44,2,FALSE)&amp;(9*A1030+12))="","",
INDIRECT(VLOOKUP(B1030,B$14:C$44,2,FALSE)&amp;(9*A1030+12)))))</f>
        <v/>
      </c>
      <c r="L1030" s="42" t="str">
        <f t="shared" ca="1" si="181"/>
        <v/>
      </c>
      <c r="M1030" s="60" t="str">
        <f t="shared" ca="1" si="182"/>
        <v/>
      </c>
      <c r="N1030" s="1" t="str">
        <f t="shared" ca="1" si="179"/>
        <v/>
      </c>
      <c r="O1030" s="1" t="str">
        <f t="shared" ca="1" si="180"/>
        <v/>
      </c>
    </row>
    <row r="1031" spans="1:15" x14ac:dyDescent="0.4">
      <c r="A1031" s="1">
        <f t="shared" si="183"/>
        <v>33</v>
      </c>
      <c r="B1031" s="1">
        <f t="shared" si="184"/>
        <v>26</v>
      </c>
      <c r="E1031" s="39" t="str" cm="1">
        <f t="array" aca="1" ref="E1031" ca="1">IF(INDIRECT(VLOOKUP(B1031,B$14:C$44,2,FALSE)&amp;(9*A1031+6))="","",
INDIRECT(VLOOKUP(B1031,B$14:C$44,2,FALSE)&amp;(9*A1031+6)))</f>
        <v/>
      </c>
      <c r="F1031" s="39" t="str">
        <f t="shared" ca="1" si="178"/>
        <v/>
      </c>
      <c r="G1031" s="48" t="str" cm="1">
        <f t="array" aca="1" ref="G1031" ca="1">IF(F1031="","",
IF(INDIRECT(VLOOKUP(B1031,B$14:C$44,2,FALSE)&amp;(9*A1031+8))="","",
INDIRECT(VLOOKUP(B1031,B$14:C$44,2,FALSE)&amp;(9*A1031+8))))</f>
        <v/>
      </c>
      <c r="H1031" s="48" t="str" cm="1">
        <f t="array" aca="1" ref="H1031" ca="1">IF(F1031="","",
IF(INDIRECT(VLOOKUP(B1031,B$14:C$44,2,FALSE)&amp;(9*A1031+9))="","",
INDIRECT(VLOOKUP(B1031,B$14:C$44,2,FALSE)&amp;(9*A1031+9))))</f>
        <v/>
      </c>
      <c r="I1031" s="43" t="str" cm="1">
        <f t="array" aca="1" ref="I1031" ca="1">IF(F1031="","",
IF(INDIRECT(VLOOKUP(B1031,B$14:C$44,2,FALSE)&amp;(9*A1031+10))="","",
INDIRECT(VLOOKUP(B1031,B$14:C$44,2,FALSE)&amp;(9*A1031+10))))</f>
        <v/>
      </c>
      <c r="J1031" s="43" t="str" cm="1">
        <f t="array" aca="1" ref="J1031" ca="1">IF(F1031="","",
IF(INDIRECT(VLOOKUP(B1031,B$14:C$44,2,FALSE)&amp;(9*A1031+11))="","",
INDIRECT(VLOOKUP(B1031,B$14:C$44,2,FALSE)&amp;(9*A1031+11))))</f>
        <v/>
      </c>
      <c r="K1031" s="46" t="str" cm="1">
        <f t="array" aca="1" ref="K1031" ca="1">IF(F1031="","",
IF(AND(OR(F1031="土",F1031="日"),J1031="●"),"指定",
IF(INDIRECT(VLOOKUP(B1031,B$14:C$44,2,FALSE)&amp;(9*A1031+12))="","",
INDIRECT(VLOOKUP(B1031,B$14:C$44,2,FALSE)&amp;(9*A1031+12)))))</f>
        <v/>
      </c>
      <c r="L1031" s="42" t="str">
        <f t="shared" ca="1" si="181"/>
        <v/>
      </c>
      <c r="M1031" s="60" t="str">
        <f t="shared" ca="1" si="182"/>
        <v/>
      </c>
      <c r="N1031" s="1" t="str">
        <f t="shared" ca="1" si="179"/>
        <v/>
      </c>
      <c r="O1031" s="1" t="str">
        <f t="shared" ca="1" si="180"/>
        <v/>
      </c>
    </row>
    <row r="1032" spans="1:15" x14ac:dyDescent="0.4">
      <c r="A1032" s="1">
        <f t="shared" si="183"/>
        <v>33</v>
      </c>
      <c r="B1032" s="1">
        <f t="shared" si="184"/>
        <v>27</v>
      </c>
      <c r="E1032" s="39" t="str" cm="1">
        <f t="array" aca="1" ref="E1032" ca="1">IF(INDIRECT(VLOOKUP(B1032,B$14:C$44,2,FALSE)&amp;(9*A1032+6))="","",
INDIRECT(VLOOKUP(B1032,B$14:C$44,2,FALSE)&amp;(9*A1032+6)))</f>
        <v/>
      </c>
      <c r="F1032" s="39" t="str">
        <f t="shared" ca="1" si="178"/>
        <v/>
      </c>
      <c r="G1032" s="48" t="str" cm="1">
        <f t="array" aca="1" ref="G1032" ca="1">IF(F1032="","",
IF(INDIRECT(VLOOKUP(B1032,B$14:C$44,2,FALSE)&amp;(9*A1032+8))="","",
INDIRECT(VLOOKUP(B1032,B$14:C$44,2,FALSE)&amp;(9*A1032+8))))</f>
        <v/>
      </c>
      <c r="H1032" s="48" t="str" cm="1">
        <f t="array" aca="1" ref="H1032" ca="1">IF(F1032="","",
IF(INDIRECT(VLOOKUP(B1032,B$14:C$44,2,FALSE)&amp;(9*A1032+9))="","",
INDIRECT(VLOOKUP(B1032,B$14:C$44,2,FALSE)&amp;(9*A1032+9))))</f>
        <v/>
      </c>
      <c r="I1032" s="43" t="str" cm="1">
        <f t="array" aca="1" ref="I1032" ca="1">IF(F1032="","",
IF(INDIRECT(VLOOKUP(B1032,B$14:C$44,2,FALSE)&amp;(9*A1032+10))="","",
INDIRECT(VLOOKUP(B1032,B$14:C$44,2,FALSE)&amp;(9*A1032+10))))</f>
        <v/>
      </c>
      <c r="J1032" s="43" t="str" cm="1">
        <f t="array" aca="1" ref="J1032" ca="1">IF(F1032="","",
IF(INDIRECT(VLOOKUP(B1032,B$14:C$44,2,FALSE)&amp;(9*A1032+11))="","",
INDIRECT(VLOOKUP(B1032,B$14:C$44,2,FALSE)&amp;(9*A1032+11))))</f>
        <v/>
      </c>
      <c r="K1032" s="46" t="str" cm="1">
        <f t="array" aca="1" ref="K1032" ca="1">IF(F1032="","",
IF(AND(OR(F1032="土",F1032="日"),J1032="●"),"指定",
IF(INDIRECT(VLOOKUP(B1032,B$14:C$44,2,FALSE)&amp;(9*A1032+12))="","",
INDIRECT(VLOOKUP(B1032,B$14:C$44,2,FALSE)&amp;(9*A1032+12)))))</f>
        <v/>
      </c>
      <c r="L1032" s="42" t="str">
        <f t="shared" ca="1" si="181"/>
        <v/>
      </c>
      <c r="M1032" s="60" t="str">
        <f t="shared" ca="1" si="182"/>
        <v/>
      </c>
      <c r="N1032" s="1" t="str">
        <f t="shared" ca="1" si="179"/>
        <v/>
      </c>
      <c r="O1032" s="1" t="str">
        <f t="shared" ca="1" si="180"/>
        <v/>
      </c>
    </row>
    <row r="1033" spans="1:15" x14ac:dyDescent="0.4">
      <c r="A1033" s="1">
        <f t="shared" si="183"/>
        <v>33</v>
      </c>
      <c r="B1033" s="1">
        <f t="shared" si="184"/>
        <v>28</v>
      </c>
      <c r="E1033" s="39" t="str" cm="1">
        <f t="array" aca="1" ref="E1033" ca="1">IF(INDIRECT(VLOOKUP(B1033,B$14:C$44,2,FALSE)&amp;(9*A1033+6))="","",
INDIRECT(VLOOKUP(B1033,B$14:C$44,2,FALSE)&amp;(9*A1033+6)))</f>
        <v/>
      </c>
      <c r="F1033" s="39" t="str">
        <f t="shared" ca="1" si="178"/>
        <v/>
      </c>
      <c r="G1033" s="48" t="str" cm="1">
        <f t="array" aca="1" ref="G1033" ca="1">IF(F1033="","",
IF(INDIRECT(VLOOKUP(B1033,B$14:C$44,2,FALSE)&amp;(9*A1033+8))="","",
INDIRECT(VLOOKUP(B1033,B$14:C$44,2,FALSE)&amp;(9*A1033+8))))</f>
        <v/>
      </c>
      <c r="H1033" s="48" t="str" cm="1">
        <f t="array" aca="1" ref="H1033" ca="1">IF(F1033="","",
IF(INDIRECT(VLOOKUP(B1033,B$14:C$44,2,FALSE)&amp;(9*A1033+9))="","",
INDIRECT(VLOOKUP(B1033,B$14:C$44,2,FALSE)&amp;(9*A1033+9))))</f>
        <v/>
      </c>
      <c r="I1033" s="43" t="str" cm="1">
        <f t="array" aca="1" ref="I1033" ca="1">IF(F1033="","",
IF(INDIRECT(VLOOKUP(B1033,B$14:C$44,2,FALSE)&amp;(9*A1033+10))="","",
INDIRECT(VLOOKUP(B1033,B$14:C$44,2,FALSE)&amp;(9*A1033+10))))</f>
        <v/>
      </c>
      <c r="J1033" s="43" t="str" cm="1">
        <f t="array" aca="1" ref="J1033" ca="1">IF(F1033="","",
IF(INDIRECT(VLOOKUP(B1033,B$14:C$44,2,FALSE)&amp;(9*A1033+11))="","",
INDIRECT(VLOOKUP(B1033,B$14:C$44,2,FALSE)&amp;(9*A1033+11))))</f>
        <v/>
      </c>
      <c r="K1033" s="46" t="str" cm="1">
        <f t="array" aca="1" ref="K1033" ca="1">IF(F1033="","",
IF(AND(OR(F1033="土",F1033="日"),J1033="●"),"指定",
IF(INDIRECT(VLOOKUP(B1033,B$14:C$44,2,FALSE)&amp;(9*A1033+12))="","",
INDIRECT(VLOOKUP(B1033,B$14:C$44,2,FALSE)&amp;(9*A1033+12)))))</f>
        <v/>
      </c>
      <c r="L1033" s="42" t="str">
        <f t="shared" ca="1" si="181"/>
        <v/>
      </c>
      <c r="M1033" s="60" t="str">
        <f t="shared" ca="1" si="182"/>
        <v/>
      </c>
      <c r="N1033" s="1" t="str">
        <f t="shared" ca="1" si="179"/>
        <v/>
      </c>
      <c r="O1033" s="1" t="str">
        <f t="shared" ca="1" si="180"/>
        <v/>
      </c>
    </row>
    <row r="1034" spans="1:15" x14ac:dyDescent="0.4">
      <c r="A1034" s="1">
        <f t="shared" si="183"/>
        <v>33</v>
      </c>
      <c r="B1034" s="1">
        <f t="shared" si="184"/>
        <v>29</v>
      </c>
      <c r="E1034" s="39" t="str" cm="1">
        <f t="array" aca="1" ref="E1034" ca="1">IF(INDIRECT(VLOOKUP(B1034,B$14:C$44,2,FALSE)&amp;(9*A1034+6))="","",
INDIRECT(VLOOKUP(B1034,B$14:C$44,2,FALSE)&amp;(9*A1034+6)))</f>
        <v/>
      </c>
      <c r="F1034" s="39" t="str">
        <f t="shared" ca="1" si="178"/>
        <v/>
      </c>
      <c r="G1034" s="48" t="str" cm="1">
        <f t="array" aca="1" ref="G1034" ca="1">IF(F1034="","",
IF(INDIRECT(VLOOKUP(B1034,B$14:C$44,2,FALSE)&amp;(9*A1034+8))="","",
INDIRECT(VLOOKUP(B1034,B$14:C$44,2,FALSE)&amp;(9*A1034+8))))</f>
        <v/>
      </c>
      <c r="H1034" s="48" t="str" cm="1">
        <f t="array" aca="1" ref="H1034" ca="1">IF(F1034="","",
IF(INDIRECT(VLOOKUP(B1034,B$14:C$44,2,FALSE)&amp;(9*A1034+9))="","",
INDIRECT(VLOOKUP(B1034,B$14:C$44,2,FALSE)&amp;(9*A1034+9))))</f>
        <v/>
      </c>
      <c r="I1034" s="43" t="str" cm="1">
        <f t="array" aca="1" ref="I1034" ca="1">IF(F1034="","",
IF(INDIRECT(VLOOKUP(B1034,B$14:C$44,2,FALSE)&amp;(9*A1034+10))="","",
INDIRECT(VLOOKUP(B1034,B$14:C$44,2,FALSE)&amp;(9*A1034+10))))</f>
        <v/>
      </c>
      <c r="J1034" s="43" t="str" cm="1">
        <f t="array" aca="1" ref="J1034" ca="1">IF(F1034="","",
IF(INDIRECT(VLOOKUP(B1034,B$14:C$44,2,FALSE)&amp;(9*A1034+11))="","",
INDIRECT(VLOOKUP(B1034,B$14:C$44,2,FALSE)&amp;(9*A1034+11))))</f>
        <v/>
      </c>
      <c r="K1034" s="46" t="str" cm="1">
        <f t="array" aca="1" ref="K1034" ca="1">IF(F1034="","",
IF(AND(OR(F1034="土",F1034="日"),J1034="●"),"指定",
IF(INDIRECT(VLOOKUP(B1034,B$14:C$44,2,FALSE)&amp;(9*A1034+12))="","",
INDIRECT(VLOOKUP(B1034,B$14:C$44,2,FALSE)&amp;(9*A1034+12)))))</f>
        <v/>
      </c>
      <c r="L1034" s="42" t="str">
        <f t="shared" ca="1" si="181"/>
        <v/>
      </c>
      <c r="M1034" s="60" t="str">
        <f t="shared" ca="1" si="182"/>
        <v/>
      </c>
      <c r="N1034" s="1" t="str">
        <f t="shared" ca="1" si="179"/>
        <v/>
      </c>
      <c r="O1034" s="1" t="str">
        <f t="shared" ca="1" si="180"/>
        <v/>
      </c>
    </row>
    <row r="1035" spans="1:15" x14ac:dyDescent="0.4">
      <c r="A1035" s="1">
        <f t="shared" si="183"/>
        <v>33</v>
      </c>
      <c r="B1035" s="1">
        <f t="shared" si="184"/>
        <v>30</v>
      </c>
      <c r="E1035" s="39" t="str" cm="1">
        <f t="array" aca="1" ref="E1035" ca="1">IF(INDIRECT(VLOOKUP(B1035,B$14:C$44,2,FALSE)&amp;(9*A1035+6))="","",
INDIRECT(VLOOKUP(B1035,B$14:C$44,2,FALSE)&amp;(9*A1035+6)))</f>
        <v/>
      </c>
      <c r="F1035" s="39" t="str">
        <f t="shared" ca="1" si="178"/>
        <v/>
      </c>
      <c r="G1035" s="48" t="str" cm="1">
        <f t="array" aca="1" ref="G1035" ca="1">IF(F1035="","",
IF(INDIRECT(VLOOKUP(B1035,B$14:C$44,2,FALSE)&amp;(9*A1035+8))="","",
INDIRECT(VLOOKUP(B1035,B$14:C$44,2,FALSE)&amp;(9*A1035+8))))</f>
        <v/>
      </c>
      <c r="H1035" s="48" t="str" cm="1">
        <f t="array" aca="1" ref="H1035" ca="1">IF(F1035="","",
IF(INDIRECT(VLOOKUP(B1035,B$14:C$44,2,FALSE)&amp;(9*A1035+9))="","",
INDIRECT(VLOOKUP(B1035,B$14:C$44,2,FALSE)&amp;(9*A1035+9))))</f>
        <v/>
      </c>
      <c r="I1035" s="43" t="str" cm="1">
        <f t="array" aca="1" ref="I1035" ca="1">IF(F1035="","",
IF(INDIRECT(VLOOKUP(B1035,B$14:C$44,2,FALSE)&amp;(9*A1035+10))="","",
INDIRECT(VLOOKUP(B1035,B$14:C$44,2,FALSE)&amp;(9*A1035+10))))</f>
        <v/>
      </c>
      <c r="J1035" s="43" t="str" cm="1">
        <f t="array" aca="1" ref="J1035" ca="1">IF(F1035="","",
IF(INDIRECT(VLOOKUP(B1035,B$14:C$44,2,FALSE)&amp;(9*A1035+11))="","",
INDIRECT(VLOOKUP(B1035,B$14:C$44,2,FALSE)&amp;(9*A1035+11))))</f>
        <v/>
      </c>
      <c r="K1035" s="46" t="str" cm="1">
        <f t="array" aca="1" ref="K1035" ca="1">IF(F1035="","",
IF(AND(OR(F1035="土",F1035="日"),J1035="●"),"指定",
IF(INDIRECT(VLOOKUP(B1035,B$14:C$44,2,FALSE)&amp;(9*A1035+12))="","",
INDIRECT(VLOOKUP(B1035,B$14:C$44,2,FALSE)&amp;(9*A1035+12)))))</f>
        <v/>
      </c>
      <c r="L1035" s="42" t="str">
        <f t="shared" ca="1" si="181"/>
        <v/>
      </c>
      <c r="M1035" s="60" t="str">
        <f t="shared" ca="1" si="182"/>
        <v/>
      </c>
      <c r="N1035" s="1" t="str">
        <f t="shared" ca="1" si="179"/>
        <v/>
      </c>
      <c r="O1035" s="1" t="str">
        <f t="shared" ca="1" si="180"/>
        <v/>
      </c>
    </row>
    <row r="1036" spans="1:15" x14ac:dyDescent="0.4">
      <c r="A1036" s="1">
        <f t="shared" si="183"/>
        <v>33</v>
      </c>
      <c r="B1036" s="1">
        <f t="shared" si="184"/>
        <v>31</v>
      </c>
      <c r="E1036" s="39" t="str" cm="1">
        <f t="array" aca="1" ref="E1036" ca="1">IF(INDIRECT(VLOOKUP(B1036,B$14:C$44,2,FALSE)&amp;(9*A1036+6))="","",
INDIRECT(VLOOKUP(B1036,B$14:C$44,2,FALSE)&amp;(9*A1036+6)))</f>
        <v/>
      </c>
      <c r="F1036" s="39" t="str">
        <f t="shared" ca="1" si="178"/>
        <v/>
      </c>
      <c r="G1036" s="48" t="str" cm="1">
        <f t="array" aca="1" ref="G1036" ca="1">IF(F1036="","",
IF(INDIRECT(VLOOKUP(B1036,B$14:C$44,2,FALSE)&amp;(9*A1036+8))="","",
INDIRECT(VLOOKUP(B1036,B$14:C$44,2,FALSE)&amp;(9*A1036+8))))</f>
        <v/>
      </c>
      <c r="H1036" s="48" t="str" cm="1">
        <f t="array" aca="1" ref="H1036" ca="1">IF(F1036="","",
IF(INDIRECT(VLOOKUP(B1036,B$14:C$44,2,FALSE)&amp;(9*A1036+9))="","",
INDIRECT(VLOOKUP(B1036,B$14:C$44,2,FALSE)&amp;(9*A1036+9))))</f>
        <v/>
      </c>
      <c r="I1036" s="43" t="str" cm="1">
        <f t="array" aca="1" ref="I1036" ca="1">IF(F1036="","",
IF(INDIRECT(VLOOKUP(B1036,B$14:C$44,2,FALSE)&amp;(9*A1036+10))="","",
INDIRECT(VLOOKUP(B1036,B$14:C$44,2,FALSE)&amp;(9*A1036+10))))</f>
        <v/>
      </c>
      <c r="J1036" s="43" t="str" cm="1">
        <f t="array" aca="1" ref="J1036" ca="1">IF(F1036="","",
IF(INDIRECT(VLOOKUP(B1036,B$14:C$44,2,FALSE)&amp;(9*A1036+11))="","",
INDIRECT(VLOOKUP(B1036,B$14:C$44,2,FALSE)&amp;(9*A1036+11))))</f>
        <v/>
      </c>
      <c r="K1036" s="46" t="str" cm="1">
        <f t="array" aca="1" ref="K1036" ca="1">IF(F1036="","",
IF(AND(OR(F1036="土",F1036="日"),J1036="●"),"指定",
IF(INDIRECT(VLOOKUP(B1036,B$14:C$44,2,FALSE)&amp;(9*A1036+12))="","",
INDIRECT(VLOOKUP(B1036,B$14:C$44,2,FALSE)&amp;(9*A1036+12)))))</f>
        <v/>
      </c>
      <c r="L1036" s="42" t="str">
        <f t="shared" ca="1" si="181"/>
        <v/>
      </c>
      <c r="M1036" s="60" t="str">
        <f t="shared" ca="1" si="182"/>
        <v/>
      </c>
      <c r="N1036" s="1" t="str">
        <f t="shared" ca="1" si="179"/>
        <v/>
      </c>
      <c r="O1036" s="1" t="str">
        <f t="shared" ca="1" si="180"/>
        <v/>
      </c>
    </row>
    <row r="1037" spans="1:15" x14ac:dyDescent="0.4">
      <c r="A1037" s="1">
        <f t="shared" si="183"/>
        <v>34</v>
      </c>
      <c r="B1037" s="1">
        <f t="shared" si="184"/>
        <v>1</v>
      </c>
      <c r="E1037" s="39" t="str" cm="1">
        <f t="array" aca="1" ref="E1037" ca="1">IF(INDIRECT(VLOOKUP(B1037,B$14:C$44,2,FALSE)&amp;(9*A1037+6))="","",
INDIRECT(VLOOKUP(B1037,B$14:C$44,2,FALSE)&amp;(9*A1037+6)))</f>
        <v/>
      </c>
      <c r="F1037" s="39" t="str">
        <f t="shared" ca="1" si="178"/>
        <v/>
      </c>
      <c r="G1037" s="48" t="str" cm="1">
        <f t="array" aca="1" ref="G1037" ca="1">IF(F1037="","",
IF(INDIRECT(VLOOKUP(B1037,B$14:C$44,2,FALSE)&amp;(9*A1037+8))="","",
INDIRECT(VLOOKUP(B1037,B$14:C$44,2,FALSE)&amp;(9*A1037+8))))</f>
        <v/>
      </c>
      <c r="H1037" s="48" t="str" cm="1">
        <f t="array" aca="1" ref="H1037" ca="1">IF(F1037="","",
IF(INDIRECT(VLOOKUP(B1037,B$14:C$44,2,FALSE)&amp;(9*A1037+9))="","",
INDIRECT(VLOOKUP(B1037,B$14:C$44,2,FALSE)&amp;(9*A1037+9))))</f>
        <v/>
      </c>
      <c r="I1037" s="43" t="str" cm="1">
        <f t="array" aca="1" ref="I1037" ca="1">IF(F1037="","",
IF(INDIRECT(VLOOKUP(B1037,B$14:C$44,2,FALSE)&amp;(9*A1037+10))="","",
INDIRECT(VLOOKUP(B1037,B$14:C$44,2,FALSE)&amp;(9*A1037+10))))</f>
        <v/>
      </c>
      <c r="J1037" s="43" t="str" cm="1">
        <f t="array" aca="1" ref="J1037" ca="1">IF(F1037="","",
IF(INDIRECT(VLOOKUP(B1037,B$14:C$44,2,FALSE)&amp;(9*A1037+11))="","",
INDIRECT(VLOOKUP(B1037,B$14:C$44,2,FALSE)&amp;(9*A1037+11))))</f>
        <v/>
      </c>
      <c r="K1037" s="46" t="str" cm="1">
        <f t="array" aca="1" ref="K1037" ca="1">IF(F1037="","",
IF(AND(OR(F1037="土",F1037="日"),J1037="●"),"指定",
IF(INDIRECT(VLOOKUP(B1037,B$14:C$44,2,FALSE)&amp;(9*A1037+12))="","",
INDIRECT(VLOOKUP(B1037,B$14:C$44,2,FALSE)&amp;(9*A1037+12)))))</f>
        <v/>
      </c>
      <c r="L1037" s="42" t="str">
        <f t="shared" ca="1" si="181"/>
        <v/>
      </c>
      <c r="M1037" s="60" t="str">
        <f t="shared" ca="1" si="182"/>
        <v/>
      </c>
      <c r="N1037" s="1" t="str">
        <f t="shared" ca="1" si="179"/>
        <v/>
      </c>
      <c r="O1037" s="1" t="str">
        <f t="shared" ca="1" si="180"/>
        <v/>
      </c>
    </row>
    <row r="1038" spans="1:15" x14ac:dyDescent="0.4">
      <c r="A1038" s="1">
        <f t="shared" si="183"/>
        <v>34</v>
      </c>
      <c r="B1038" s="1">
        <f t="shared" si="184"/>
        <v>2</v>
      </c>
      <c r="E1038" s="39" t="str" cm="1">
        <f t="array" aca="1" ref="E1038" ca="1">IF(INDIRECT(VLOOKUP(B1038,B$14:C$44,2,FALSE)&amp;(9*A1038+6))="","",
INDIRECT(VLOOKUP(B1038,B$14:C$44,2,FALSE)&amp;(9*A1038+6)))</f>
        <v/>
      </c>
      <c r="F1038" s="39" t="str">
        <f t="shared" ref="F1038:F1101" ca="1" si="185">IF(OR(E1038="",E1038&lt;X$5,AF$5&lt;E1038),"",
IF(WEEKDAY(E1038,1)=1,"日",
IF(WEEKDAY(E1038,1)=2,"月",
IF(WEEKDAY(E1038,1)=3,"火",
IF(WEEKDAY(E1038,1)=4,"水",
IF(WEEKDAY(E1038,1)=5,"木",
IF(WEEKDAY(E1038,1)=6,"金","土")))))))</f>
        <v/>
      </c>
      <c r="G1038" s="48" t="str" cm="1">
        <f t="array" aca="1" ref="G1038" ca="1">IF(F1038="","",
IF(INDIRECT(VLOOKUP(B1038,B$14:C$44,2,FALSE)&amp;(9*A1038+8))="","",
INDIRECT(VLOOKUP(B1038,B$14:C$44,2,FALSE)&amp;(9*A1038+8))))</f>
        <v/>
      </c>
      <c r="H1038" s="48" t="str" cm="1">
        <f t="array" aca="1" ref="H1038" ca="1">IF(F1038="","",
IF(INDIRECT(VLOOKUP(B1038,B$14:C$44,2,FALSE)&amp;(9*A1038+9))="","",
INDIRECT(VLOOKUP(B1038,B$14:C$44,2,FALSE)&amp;(9*A1038+9))))</f>
        <v/>
      </c>
      <c r="I1038" s="43" t="str" cm="1">
        <f t="array" aca="1" ref="I1038" ca="1">IF(F1038="","",
IF(INDIRECT(VLOOKUP(B1038,B$14:C$44,2,FALSE)&amp;(9*A1038+10))="","",
INDIRECT(VLOOKUP(B1038,B$14:C$44,2,FALSE)&amp;(9*A1038+10))))</f>
        <v/>
      </c>
      <c r="J1038" s="43" t="str" cm="1">
        <f t="array" aca="1" ref="J1038" ca="1">IF(F1038="","",
IF(INDIRECT(VLOOKUP(B1038,B$14:C$44,2,FALSE)&amp;(9*A1038+11))="","",
INDIRECT(VLOOKUP(B1038,B$14:C$44,2,FALSE)&amp;(9*A1038+11))))</f>
        <v/>
      </c>
      <c r="K1038" s="46" t="str" cm="1">
        <f t="array" aca="1" ref="K1038" ca="1">IF(F1038="","",
IF(AND(OR(F1038="土",F1038="日"),J1038="●"),"指定",
IF(INDIRECT(VLOOKUP(B1038,B$14:C$44,2,FALSE)&amp;(9*A1038+12))="","",
INDIRECT(VLOOKUP(B1038,B$14:C$44,2,FALSE)&amp;(9*A1038+12)))))</f>
        <v/>
      </c>
      <c r="L1038" s="42" t="str">
        <f t="shared" ca="1" si="181"/>
        <v/>
      </c>
      <c r="M1038" s="60" t="str">
        <f t="shared" ca="1" si="182"/>
        <v/>
      </c>
      <c r="N1038" s="1" t="str">
        <f t="shared" ref="N1038:N1101" ca="1" si="186">IF(OR(E1038="",F1038=""),"",
YEAR(E1038))</f>
        <v/>
      </c>
      <c r="O1038" s="1" t="str">
        <f t="shared" ref="O1038:O1101" ca="1" si="187">IF(OR(E1038="",F1038=""),"",
MONTH(E1038))</f>
        <v/>
      </c>
    </row>
    <row r="1039" spans="1:15" x14ac:dyDescent="0.4">
      <c r="A1039" s="1">
        <f t="shared" si="183"/>
        <v>34</v>
      </c>
      <c r="B1039" s="1">
        <f t="shared" si="184"/>
        <v>3</v>
      </c>
      <c r="E1039" s="39" t="str" cm="1">
        <f t="array" aca="1" ref="E1039" ca="1">IF(INDIRECT(VLOOKUP(B1039,B$14:C$44,2,FALSE)&amp;(9*A1039+6))="","",
INDIRECT(VLOOKUP(B1039,B$14:C$44,2,FALSE)&amp;(9*A1039+6)))</f>
        <v/>
      </c>
      <c r="F1039" s="39" t="str">
        <f t="shared" ca="1" si="185"/>
        <v/>
      </c>
      <c r="G1039" s="48" t="str" cm="1">
        <f t="array" aca="1" ref="G1039" ca="1">IF(F1039="","",
IF(INDIRECT(VLOOKUP(B1039,B$14:C$44,2,FALSE)&amp;(9*A1039+8))="","",
INDIRECT(VLOOKUP(B1039,B$14:C$44,2,FALSE)&amp;(9*A1039+8))))</f>
        <v/>
      </c>
      <c r="H1039" s="48" t="str" cm="1">
        <f t="array" aca="1" ref="H1039" ca="1">IF(F1039="","",
IF(INDIRECT(VLOOKUP(B1039,B$14:C$44,2,FALSE)&amp;(9*A1039+9))="","",
INDIRECT(VLOOKUP(B1039,B$14:C$44,2,FALSE)&amp;(9*A1039+9))))</f>
        <v/>
      </c>
      <c r="I1039" s="43" t="str" cm="1">
        <f t="array" aca="1" ref="I1039" ca="1">IF(F1039="","",
IF(INDIRECT(VLOOKUP(B1039,B$14:C$44,2,FALSE)&amp;(9*A1039+10))="","",
INDIRECT(VLOOKUP(B1039,B$14:C$44,2,FALSE)&amp;(9*A1039+10))))</f>
        <v/>
      </c>
      <c r="J1039" s="43" t="str" cm="1">
        <f t="array" aca="1" ref="J1039" ca="1">IF(F1039="","",
IF(INDIRECT(VLOOKUP(B1039,B$14:C$44,2,FALSE)&amp;(9*A1039+11))="","",
INDIRECT(VLOOKUP(B1039,B$14:C$44,2,FALSE)&amp;(9*A1039+11))))</f>
        <v/>
      </c>
      <c r="K1039" s="46" t="str" cm="1">
        <f t="array" aca="1" ref="K1039" ca="1">IF(F1039="","",
IF(AND(OR(F1039="土",F1039="日"),J1039="●"),"指定",
IF(INDIRECT(VLOOKUP(B1039,B$14:C$44,2,FALSE)&amp;(9*A1039+12))="","",
INDIRECT(VLOOKUP(B1039,B$14:C$44,2,FALSE)&amp;(9*A1039+12)))))</f>
        <v/>
      </c>
      <c r="L1039" s="42" t="str">
        <f t="shared" ref="L1039:L1102" ca="1" si="188">IF(F1039="","",
IF(I1039="準","準備",
IF(I1039="夏","夏休",
IF(I1039="年","年末年始休",
IF(I1039="製","工場製作",
IF(I1039="片","片付",
IF(I1039="事","事故",
IF(I1039="災","災害",
IF(I1039="他","その他",
IF(AND(F1039&lt;&gt;"土",F1039&lt;&gt;"日",J1039="●",K1039="振替"),"振替",
IF(AND(OR(F1039="土",F1039="日"),J1039="●",K1039="指定"),"閉所",
IF(AND(OR(F1039="土",F1039="日"),J1039="",K1039="事前"),"事前",
IF(AND(F1039&lt;&gt;"土",F1039&lt;&gt;"日",J1039="●",K1039=""),"閉所","")))))))))))))</f>
        <v/>
      </c>
      <c r="M1039" s="60" t="str">
        <f t="shared" ref="M1039:M1102" ca="1" si="189">IFERROR(IF(VLOOKUP(E1039,BJ:BL,3,FALSE)="〇","適",""),"")</f>
        <v/>
      </c>
      <c r="N1039" s="1" t="str">
        <f t="shared" ca="1" si="186"/>
        <v/>
      </c>
      <c r="O1039" s="1" t="str">
        <f t="shared" ca="1" si="187"/>
        <v/>
      </c>
    </row>
    <row r="1040" spans="1:15" x14ac:dyDescent="0.4">
      <c r="A1040" s="1">
        <f t="shared" si="183"/>
        <v>34</v>
      </c>
      <c r="B1040" s="1">
        <f t="shared" si="184"/>
        <v>4</v>
      </c>
      <c r="E1040" s="39" t="str" cm="1">
        <f t="array" aca="1" ref="E1040" ca="1">IF(INDIRECT(VLOOKUP(B1040,B$14:C$44,2,FALSE)&amp;(9*A1040+6))="","",
INDIRECT(VLOOKUP(B1040,B$14:C$44,2,FALSE)&amp;(9*A1040+6)))</f>
        <v/>
      </c>
      <c r="F1040" s="39" t="str">
        <f t="shared" ca="1" si="185"/>
        <v/>
      </c>
      <c r="G1040" s="48" t="str" cm="1">
        <f t="array" aca="1" ref="G1040" ca="1">IF(F1040="","",
IF(INDIRECT(VLOOKUP(B1040,B$14:C$44,2,FALSE)&amp;(9*A1040+8))="","",
INDIRECT(VLOOKUP(B1040,B$14:C$44,2,FALSE)&amp;(9*A1040+8))))</f>
        <v/>
      </c>
      <c r="H1040" s="48" t="str" cm="1">
        <f t="array" aca="1" ref="H1040" ca="1">IF(F1040="","",
IF(INDIRECT(VLOOKUP(B1040,B$14:C$44,2,FALSE)&amp;(9*A1040+9))="","",
INDIRECT(VLOOKUP(B1040,B$14:C$44,2,FALSE)&amp;(9*A1040+9))))</f>
        <v/>
      </c>
      <c r="I1040" s="43" t="str" cm="1">
        <f t="array" aca="1" ref="I1040" ca="1">IF(F1040="","",
IF(INDIRECT(VLOOKUP(B1040,B$14:C$44,2,FALSE)&amp;(9*A1040+10))="","",
INDIRECT(VLOOKUP(B1040,B$14:C$44,2,FALSE)&amp;(9*A1040+10))))</f>
        <v/>
      </c>
      <c r="J1040" s="43" t="str" cm="1">
        <f t="array" aca="1" ref="J1040" ca="1">IF(F1040="","",
IF(INDIRECT(VLOOKUP(B1040,B$14:C$44,2,FALSE)&amp;(9*A1040+11))="","",
INDIRECT(VLOOKUP(B1040,B$14:C$44,2,FALSE)&amp;(9*A1040+11))))</f>
        <v/>
      </c>
      <c r="K1040" s="46" t="str" cm="1">
        <f t="array" aca="1" ref="K1040" ca="1">IF(F1040="","",
IF(AND(OR(F1040="土",F1040="日"),J1040="●"),"指定",
IF(INDIRECT(VLOOKUP(B1040,B$14:C$44,2,FALSE)&amp;(9*A1040+12))="","",
INDIRECT(VLOOKUP(B1040,B$14:C$44,2,FALSE)&amp;(9*A1040+12)))))</f>
        <v/>
      </c>
      <c r="L1040" s="42" t="str">
        <f t="shared" ca="1" si="188"/>
        <v/>
      </c>
      <c r="M1040" s="60" t="str">
        <f t="shared" ca="1" si="189"/>
        <v/>
      </c>
      <c r="N1040" s="1" t="str">
        <f t="shared" ca="1" si="186"/>
        <v/>
      </c>
      <c r="O1040" s="1" t="str">
        <f t="shared" ca="1" si="187"/>
        <v/>
      </c>
    </row>
    <row r="1041" spans="1:15" x14ac:dyDescent="0.4">
      <c r="A1041" s="1">
        <f t="shared" si="183"/>
        <v>34</v>
      </c>
      <c r="B1041" s="1">
        <f t="shared" si="184"/>
        <v>5</v>
      </c>
      <c r="E1041" s="39" t="str" cm="1">
        <f t="array" aca="1" ref="E1041" ca="1">IF(INDIRECT(VLOOKUP(B1041,B$14:C$44,2,FALSE)&amp;(9*A1041+6))="","",
INDIRECT(VLOOKUP(B1041,B$14:C$44,2,FALSE)&amp;(9*A1041+6)))</f>
        <v/>
      </c>
      <c r="F1041" s="39" t="str">
        <f t="shared" ca="1" si="185"/>
        <v/>
      </c>
      <c r="G1041" s="48" t="str" cm="1">
        <f t="array" aca="1" ref="G1041" ca="1">IF(F1041="","",
IF(INDIRECT(VLOOKUP(B1041,B$14:C$44,2,FALSE)&amp;(9*A1041+8))="","",
INDIRECT(VLOOKUP(B1041,B$14:C$44,2,FALSE)&amp;(9*A1041+8))))</f>
        <v/>
      </c>
      <c r="H1041" s="48" t="str" cm="1">
        <f t="array" aca="1" ref="H1041" ca="1">IF(F1041="","",
IF(INDIRECT(VLOOKUP(B1041,B$14:C$44,2,FALSE)&amp;(9*A1041+9))="","",
INDIRECT(VLOOKUP(B1041,B$14:C$44,2,FALSE)&amp;(9*A1041+9))))</f>
        <v/>
      </c>
      <c r="I1041" s="43" t="str" cm="1">
        <f t="array" aca="1" ref="I1041" ca="1">IF(F1041="","",
IF(INDIRECT(VLOOKUP(B1041,B$14:C$44,2,FALSE)&amp;(9*A1041+10))="","",
INDIRECT(VLOOKUP(B1041,B$14:C$44,2,FALSE)&amp;(9*A1041+10))))</f>
        <v/>
      </c>
      <c r="J1041" s="43" t="str" cm="1">
        <f t="array" aca="1" ref="J1041" ca="1">IF(F1041="","",
IF(INDIRECT(VLOOKUP(B1041,B$14:C$44,2,FALSE)&amp;(9*A1041+11))="","",
INDIRECT(VLOOKUP(B1041,B$14:C$44,2,FALSE)&amp;(9*A1041+11))))</f>
        <v/>
      </c>
      <c r="K1041" s="46" t="str" cm="1">
        <f t="array" aca="1" ref="K1041" ca="1">IF(F1041="","",
IF(AND(OR(F1041="土",F1041="日"),J1041="●"),"指定",
IF(INDIRECT(VLOOKUP(B1041,B$14:C$44,2,FALSE)&amp;(9*A1041+12))="","",
INDIRECT(VLOOKUP(B1041,B$14:C$44,2,FALSE)&amp;(9*A1041+12)))))</f>
        <v/>
      </c>
      <c r="L1041" s="42" t="str">
        <f t="shared" ca="1" si="188"/>
        <v/>
      </c>
      <c r="M1041" s="60" t="str">
        <f t="shared" ca="1" si="189"/>
        <v/>
      </c>
      <c r="N1041" s="1" t="str">
        <f t="shared" ca="1" si="186"/>
        <v/>
      </c>
      <c r="O1041" s="1" t="str">
        <f t="shared" ca="1" si="187"/>
        <v/>
      </c>
    </row>
    <row r="1042" spans="1:15" x14ac:dyDescent="0.4">
      <c r="A1042" s="1">
        <f t="shared" si="183"/>
        <v>34</v>
      </c>
      <c r="B1042" s="1">
        <f t="shared" si="184"/>
        <v>6</v>
      </c>
      <c r="E1042" s="39" t="str" cm="1">
        <f t="array" aca="1" ref="E1042" ca="1">IF(INDIRECT(VLOOKUP(B1042,B$14:C$44,2,FALSE)&amp;(9*A1042+6))="","",
INDIRECT(VLOOKUP(B1042,B$14:C$44,2,FALSE)&amp;(9*A1042+6)))</f>
        <v/>
      </c>
      <c r="F1042" s="39" t="str">
        <f t="shared" ca="1" si="185"/>
        <v/>
      </c>
      <c r="G1042" s="48" t="str" cm="1">
        <f t="array" aca="1" ref="G1042" ca="1">IF(F1042="","",
IF(INDIRECT(VLOOKUP(B1042,B$14:C$44,2,FALSE)&amp;(9*A1042+8))="","",
INDIRECT(VLOOKUP(B1042,B$14:C$44,2,FALSE)&amp;(9*A1042+8))))</f>
        <v/>
      </c>
      <c r="H1042" s="48" t="str" cm="1">
        <f t="array" aca="1" ref="H1042" ca="1">IF(F1042="","",
IF(INDIRECT(VLOOKUP(B1042,B$14:C$44,2,FALSE)&amp;(9*A1042+9))="","",
INDIRECT(VLOOKUP(B1042,B$14:C$44,2,FALSE)&amp;(9*A1042+9))))</f>
        <v/>
      </c>
      <c r="I1042" s="43" t="str" cm="1">
        <f t="array" aca="1" ref="I1042" ca="1">IF(F1042="","",
IF(INDIRECT(VLOOKUP(B1042,B$14:C$44,2,FALSE)&amp;(9*A1042+10))="","",
INDIRECT(VLOOKUP(B1042,B$14:C$44,2,FALSE)&amp;(9*A1042+10))))</f>
        <v/>
      </c>
      <c r="J1042" s="43" t="str" cm="1">
        <f t="array" aca="1" ref="J1042" ca="1">IF(F1042="","",
IF(INDIRECT(VLOOKUP(B1042,B$14:C$44,2,FALSE)&amp;(9*A1042+11))="","",
INDIRECT(VLOOKUP(B1042,B$14:C$44,2,FALSE)&amp;(9*A1042+11))))</f>
        <v/>
      </c>
      <c r="K1042" s="46" t="str" cm="1">
        <f t="array" aca="1" ref="K1042" ca="1">IF(F1042="","",
IF(AND(OR(F1042="土",F1042="日"),J1042="●"),"指定",
IF(INDIRECT(VLOOKUP(B1042,B$14:C$44,2,FALSE)&amp;(9*A1042+12))="","",
INDIRECT(VLOOKUP(B1042,B$14:C$44,2,FALSE)&amp;(9*A1042+12)))))</f>
        <v/>
      </c>
      <c r="L1042" s="42" t="str">
        <f t="shared" ca="1" si="188"/>
        <v/>
      </c>
      <c r="M1042" s="60" t="str">
        <f t="shared" ca="1" si="189"/>
        <v/>
      </c>
      <c r="N1042" s="1" t="str">
        <f t="shared" ca="1" si="186"/>
        <v/>
      </c>
      <c r="O1042" s="1" t="str">
        <f t="shared" ca="1" si="187"/>
        <v/>
      </c>
    </row>
    <row r="1043" spans="1:15" x14ac:dyDescent="0.4">
      <c r="A1043" s="1">
        <f t="shared" si="183"/>
        <v>34</v>
      </c>
      <c r="B1043" s="1">
        <f t="shared" si="184"/>
        <v>7</v>
      </c>
      <c r="E1043" s="39" t="str" cm="1">
        <f t="array" aca="1" ref="E1043" ca="1">IF(INDIRECT(VLOOKUP(B1043,B$14:C$44,2,FALSE)&amp;(9*A1043+6))="","",
INDIRECT(VLOOKUP(B1043,B$14:C$44,2,FALSE)&amp;(9*A1043+6)))</f>
        <v/>
      </c>
      <c r="F1043" s="39" t="str">
        <f t="shared" ca="1" si="185"/>
        <v/>
      </c>
      <c r="G1043" s="48" t="str" cm="1">
        <f t="array" aca="1" ref="G1043" ca="1">IF(F1043="","",
IF(INDIRECT(VLOOKUP(B1043,B$14:C$44,2,FALSE)&amp;(9*A1043+8))="","",
INDIRECT(VLOOKUP(B1043,B$14:C$44,2,FALSE)&amp;(9*A1043+8))))</f>
        <v/>
      </c>
      <c r="H1043" s="48" t="str" cm="1">
        <f t="array" aca="1" ref="H1043" ca="1">IF(F1043="","",
IF(INDIRECT(VLOOKUP(B1043,B$14:C$44,2,FALSE)&amp;(9*A1043+9))="","",
INDIRECT(VLOOKUP(B1043,B$14:C$44,2,FALSE)&amp;(9*A1043+9))))</f>
        <v/>
      </c>
      <c r="I1043" s="43" t="str" cm="1">
        <f t="array" aca="1" ref="I1043" ca="1">IF(F1043="","",
IF(INDIRECT(VLOOKUP(B1043,B$14:C$44,2,FALSE)&amp;(9*A1043+10))="","",
INDIRECT(VLOOKUP(B1043,B$14:C$44,2,FALSE)&amp;(9*A1043+10))))</f>
        <v/>
      </c>
      <c r="J1043" s="43" t="str" cm="1">
        <f t="array" aca="1" ref="J1043" ca="1">IF(F1043="","",
IF(INDIRECT(VLOOKUP(B1043,B$14:C$44,2,FALSE)&amp;(9*A1043+11))="","",
INDIRECT(VLOOKUP(B1043,B$14:C$44,2,FALSE)&amp;(9*A1043+11))))</f>
        <v/>
      </c>
      <c r="K1043" s="46" t="str" cm="1">
        <f t="array" aca="1" ref="K1043" ca="1">IF(F1043="","",
IF(AND(OR(F1043="土",F1043="日"),J1043="●"),"指定",
IF(INDIRECT(VLOOKUP(B1043,B$14:C$44,2,FALSE)&amp;(9*A1043+12))="","",
INDIRECT(VLOOKUP(B1043,B$14:C$44,2,FALSE)&amp;(9*A1043+12)))))</f>
        <v/>
      </c>
      <c r="L1043" s="42" t="str">
        <f t="shared" ca="1" si="188"/>
        <v/>
      </c>
      <c r="M1043" s="60" t="str">
        <f t="shared" ca="1" si="189"/>
        <v/>
      </c>
      <c r="N1043" s="1" t="str">
        <f t="shared" ca="1" si="186"/>
        <v/>
      </c>
      <c r="O1043" s="1" t="str">
        <f t="shared" ca="1" si="187"/>
        <v/>
      </c>
    </row>
    <row r="1044" spans="1:15" x14ac:dyDescent="0.4">
      <c r="A1044" s="1">
        <f t="shared" si="183"/>
        <v>34</v>
      </c>
      <c r="B1044" s="1">
        <f t="shared" si="184"/>
        <v>8</v>
      </c>
      <c r="E1044" s="39" t="str" cm="1">
        <f t="array" aca="1" ref="E1044" ca="1">IF(INDIRECT(VLOOKUP(B1044,B$14:C$44,2,FALSE)&amp;(9*A1044+6))="","",
INDIRECT(VLOOKUP(B1044,B$14:C$44,2,FALSE)&amp;(9*A1044+6)))</f>
        <v/>
      </c>
      <c r="F1044" s="39" t="str">
        <f t="shared" ca="1" si="185"/>
        <v/>
      </c>
      <c r="G1044" s="48" t="str" cm="1">
        <f t="array" aca="1" ref="G1044" ca="1">IF(F1044="","",
IF(INDIRECT(VLOOKUP(B1044,B$14:C$44,2,FALSE)&amp;(9*A1044+8))="","",
INDIRECT(VLOOKUP(B1044,B$14:C$44,2,FALSE)&amp;(9*A1044+8))))</f>
        <v/>
      </c>
      <c r="H1044" s="48" t="str" cm="1">
        <f t="array" aca="1" ref="H1044" ca="1">IF(F1044="","",
IF(INDIRECT(VLOOKUP(B1044,B$14:C$44,2,FALSE)&amp;(9*A1044+9))="","",
INDIRECT(VLOOKUP(B1044,B$14:C$44,2,FALSE)&amp;(9*A1044+9))))</f>
        <v/>
      </c>
      <c r="I1044" s="43" t="str" cm="1">
        <f t="array" aca="1" ref="I1044" ca="1">IF(F1044="","",
IF(INDIRECT(VLOOKUP(B1044,B$14:C$44,2,FALSE)&amp;(9*A1044+10))="","",
INDIRECT(VLOOKUP(B1044,B$14:C$44,2,FALSE)&amp;(9*A1044+10))))</f>
        <v/>
      </c>
      <c r="J1044" s="43" t="str" cm="1">
        <f t="array" aca="1" ref="J1044" ca="1">IF(F1044="","",
IF(INDIRECT(VLOOKUP(B1044,B$14:C$44,2,FALSE)&amp;(9*A1044+11))="","",
INDIRECT(VLOOKUP(B1044,B$14:C$44,2,FALSE)&amp;(9*A1044+11))))</f>
        <v/>
      </c>
      <c r="K1044" s="46" t="str" cm="1">
        <f t="array" aca="1" ref="K1044" ca="1">IF(F1044="","",
IF(AND(OR(F1044="土",F1044="日"),J1044="●"),"指定",
IF(INDIRECT(VLOOKUP(B1044,B$14:C$44,2,FALSE)&amp;(9*A1044+12))="","",
INDIRECT(VLOOKUP(B1044,B$14:C$44,2,FALSE)&amp;(9*A1044+12)))))</f>
        <v/>
      </c>
      <c r="L1044" s="42" t="str">
        <f t="shared" ca="1" si="188"/>
        <v/>
      </c>
      <c r="M1044" s="60" t="str">
        <f t="shared" ca="1" si="189"/>
        <v/>
      </c>
      <c r="N1044" s="1" t="str">
        <f t="shared" ca="1" si="186"/>
        <v/>
      </c>
      <c r="O1044" s="1" t="str">
        <f t="shared" ca="1" si="187"/>
        <v/>
      </c>
    </row>
    <row r="1045" spans="1:15" x14ac:dyDescent="0.4">
      <c r="A1045" s="1">
        <f t="shared" si="183"/>
        <v>34</v>
      </c>
      <c r="B1045" s="1">
        <f t="shared" si="184"/>
        <v>9</v>
      </c>
      <c r="E1045" s="39" t="str" cm="1">
        <f t="array" aca="1" ref="E1045" ca="1">IF(INDIRECT(VLOOKUP(B1045,B$14:C$44,2,FALSE)&amp;(9*A1045+6))="","",
INDIRECT(VLOOKUP(B1045,B$14:C$44,2,FALSE)&amp;(9*A1045+6)))</f>
        <v/>
      </c>
      <c r="F1045" s="39" t="str">
        <f t="shared" ca="1" si="185"/>
        <v/>
      </c>
      <c r="G1045" s="48" t="str" cm="1">
        <f t="array" aca="1" ref="G1045" ca="1">IF(F1045="","",
IF(INDIRECT(VLOOKUP(B1045,B$14:C$44,2,FALSE)&amp;(9*A1045+8))="","",
INDIRECT(VLOOKUP(B1045,B$14:C$44,2,FALSE)&amp;(9*A1045+8))))</f>
        <v/>
      </c>
      <c r="H1045" s="48" t="str" cm="1">
        <f t="array" aca="1" ref="H1045" ca="1">IF(F1045="","",
IF(INDIRECT(VLOOKUP(B1045,B$14:C$44,2,FALSE)&amp;(9*A1045+9))="","",
INDIRECT(VLOOKUP(B1045,B$14:C$44,2,FALSE)&amp;(9*A1045+9))))</f>
        <v/>
      </c>
      <c r="I1045" s="43" t="str" cm="1">
        <f t="array" aca="1" ref="I1045" ca="1">IF(F1045="","",
IF(INDIRECT(VLOOKUP(B1045,B$14:C$44,2,FALSE)&amp;(9*A1045+10))="","",
INDIRECT(VLOOKUP(B1045,B$14:C$44,2,FALSE)&amp;(9*A1045+10))))</f>
        <v/>
      </c>
      <c r="J1045" s="43" t="str" cm="1">
        <f t="array" aca="1" ref="J1045" ca="1">IF(F1045="","",
IF(INDIRECT(VLOOKUP(B1045,B$14:C$44,2,FALSE)&amp;(9*A1045+11))="","",
INDIRECT(VLOOKUP(B1045,B$14:C$44,2,FALSE)&amp;(9*A1045+11))))</f>
        <v/>
      </c>
      <c r="K1045" s="46" t="str" cm="1">
        <f t="array" aca="1" ref="K1045" ca="1">IF(F1045="","",
IF(AND(OR(F1045="土",F1045="日"),J1045="●"),"指定",
IF(INDIRECT(VLOOKUP(B1045,B$14:C$44,2,FALSE)&amp;(9*A1045+12))="","",
INDIRECT(VLOOKUP(B1045,B$14:C$44,2,FALSE)&amp;(9*A1045+12)))))</f>
        <v/>
      </c>
      <c r="L1045" s="42" t="str">
        <f t="shared" ca="1" si="188"/>
        <v/>
      </c>
      <c r="M1045" s="60" t="str">
        <f t="shared" ca="1" si="189"/>
        <v/>
      </c>
      <c r="N1045" s="1" t="str">
        <f t="shared" ca="1" si="186"/>
        <v/>
      </c>
      <c r="O1045" s="1" t="str">
        <f t="shared" ca="1" si="187"/>
        <v/>
      </c>
    </row>
    <row r="1046" spans="1:15" x14ac:dyDescent="0.4">
      <c r="A1046" s="1">
        <f t="shared" si="183"/>
        <v>34</v>
      </c>
      <c r="B1046" s="1">
        <f t="shared" si="184"/>
        <v>10</v>
      </c>
      <c r="E1046" s="39" t="str" cm="1">
        <f t="array" aca="1" ref="E1046" ca="1">IF(INDIRECT(VLOOKUP(B1046,B$14:C$44,2,FALSE)&amp;(9*A1046+6))="","",
INDIRECT(VLOOKUP(B1046,B$14:C$44,2,FALSE)&amp;(9*A1046+6)))</f>
        <v/>
      </c>
      <c r="F1046" s="39" t="str">
        <f t="shared" ca="1" si="185"/>
        <v/>
      </c>
      <c r="G1046" s="48" t="str" cm="1">
        <f t="array" aca="1" ref="G1046" ca="1">IF(F1046="","",
IF(INDIRECT(VLOOKUP(B1046,B$14:C$44,2,FALSE)&amp;(9*A1046+8))="","",
INDIRECT(VLOOKUP(B1046,B$14:C$44,2,FALSE)&amp;(9*A1046+8))))</f>
        <v/>
      </c>
      <c r="H1046" s="48" t="str" cm="1">
        <f t="array" aca="1" ref="H1046" ca="1">IF(F1046="","",
IF(INDIRECT(VLOOKUP(B1046,B$14:C$44,2,FALSE)&amp;(9*A1046+9))="","",
INDIRECT(VLOOKUP(B1046,B$14:C$44,2,FALSE)&amp;(9*A1046+9))))</f>
        <v/>
      </c>
      <c r="I1046" s="43" t="str" cm="1">
        <f t="array" aca="1" ref="I1046" ca="1">IF(F1046="","",
IF(INDIRECT(VLOOKUP(B1046,B$14:C$44,2,FALSE)&amp;(9*A1046+10))="","",
INDIRECT(VLOOKUP(B1046,B$14:C$44,2,FALSE)&amp;(9*A1046+10))))</f>
        <v/>
      </c>
      <c r="J1046" s="43" t="str" cm="1">
        <f t="array" aca="1" ref="J1046" ca="1">IF(F1046="","",
IF(INDIRECT(VLOOKUP(B1046,B$14:C$44,2,FALSE)&amp;(9*A1046+11))="","",
INDIRECT(VLOOKUP(B1046,B$14:C$44,2,FALSE)&amp;(9*A1046+11))))</f>
        <v/>
      </c>
      <c r="K1046" s="46" t="str" cm="1">
        <f t="array" aca="1" ref="K1046" ca="1">IF(F1046="","",
IF(AND(OR(F1046="土",F1046="日"),J1046="●"),"指定",
IF(INDIRECT(VLOOKUP(B1046,B$14:C$44,2,FALSE)&amp;(9*A1046+12))="","",
INDIRECT(VLOOKUP(B1046,B$14:C$44,2,FALSE)&amp;(9*A1046+12)))))</f>
        <v/>
      </c>
      <c r="L1046" s="42" t="str">
        <f t="shared" ca="1" si="188"/>
        <v/>
      </c>
      <c r="M1046" s="60" t="str">
        <f t="shared" ca="1" si="189"/>
        <v/>
      </c>
      <c r="N1046" s="1" t="str">
        <f t="shared" ca="1" si="186"/>
        <v/>
      </c>
      <c r="O1046" s="1" t="str">
        <f t="shared" ca="1" si="187"/>
        <v/>
      </c>
    </row>
    <row r="1047" spans="1:15" x14ac:dyDescent="0.4">
      <c r="A1047" s="1">
        <f t="shared" si="183"/>
        <v>34</v>
      </c>
      <c r="B1047" s="1">
        <f t="shared" si="184"/>
        <v>11</v>
      </c>
      <c r="E1047" s="39" t="str" cm="1">
        <f t="array" aca="1" ref="E1047" ca="1">IF(INDIRECT(VLOOKUP(B1047,B$14:C$44,2,FALSE)&amp;(9*A1047+6))="","",
INDIRECT(VLOOKUP(B1047,B$14:C$44,2,FALSE)&amp;(9*A1047+6)))</f>
        <v/>
      </c>
      <c r="F1047" s="39" t="str">
        <f t="shared" ca="1" si="185"/>
        <v/>
      </c>
      <c r="G1047" s="48" t="str" cm="1">
        <f t="array" aca="1" ref="G1047" ca="1">IF(F1047="","",
IF(INDIRECT(VLOOKUP(B1047,B$14:C$44,2,FALSE)&amp;(9*A1047+8))="","",
INDIRECT(VLOOKUP(B1047,B$14:C$44,2,FALSE)&amp;(9*A1047+8))))</f>
        <v/>
      </c>
      <c r="H1047" s="48" t="str" cm="1">
        <f t="array" aca="1" ref="H1047" ca="1">IF(F1047="","",
IF(INDIRECT(VLOOKUP(B1047,B$14:C$44,2,FALSE)&amp;(9*A1047+9))="","",
INDIRECT(VLOOKUP(B1047,B$14:C$44,2,FALSE)&amp;(9*A1047+9))))</f>
        <v/>
      </c>
      <c r="I1047" s="43" t="str" cm="1">
        <f t="array" aca="1" ref="I1047" ca="1">IF(F1047="","",
IF(INDIRECT(VLOOKUP(B1047,B$14:C$44,2,FALSE)&amp;(9*A1047+10))="","",
INDIRECT(VLOOKUP(B1047,B$14:C$44,2,FALSE)&amp;(9*A1047+10))))</f>
        <v/>
      </c>
      <c r="J1047" s="43" t="str" cm="1">
        <f t="array" aca="1" ref="J1047" ca="1">IF(F1047="","",
IF(INDIRECT(VLOOKUP(B1047,B$14:C$44,2,FALSE)&amp;(9*A1047+11))="","",
INDIRECT(VLOOKUP(B1047,B$14:C$44,2,FALSE)&amp;(9*A1047+11))))</f>
        <v/>
      </c>
      <c r="K1047" s="46" t="str" cm="1">
        <f t="array" aca="1" ref="K1047" ca="1">IF(F1047="","",
IF(AND(OR(F1047="土",F1047="日"),J1047="●"),"指定",
IF(INDIRECT(VLOOKUP(B1047,B$14:C$44,2,FALSE)&amp;(9*A1047+12))="","",
INDIRECT(VLOOKUP(B1047,B$14:C$44,2,FALSE)&amp;(9*A1047+12)))))</f>
        <v/>
      </c>
      <c r="L1047" s="42" t="str">
        <f t="shared" ca="1" si="188"/>
        <v/>
      </c>
      <c r="M1047" s="60" t="str">
        <f t="shared" ca="1" si="189"/>
        <v/>
      </c>
      <c r="N1047" s="1" t="str">
        <f t="shared" ca="1" si="186"/>
        <v/>
      </c>
      <c r="O1047" s="1" t="str">
        <f t="shared" ca="1" si="187"/>
        <v/>
      </c>
    </row>
    <row r="1048" spans="1:15" x14ac:dyDescent="0.4">
      <c r="A1048" s="1">
        <f t="shared" si="183"/>
        <v>34</v>
      </c>
      <c r="B1048" s="1">
        <f t="shared" si="184"/>
        <v>12</v>
      </c>
      <c r="E1048" s="39" t="str" cm="1">
        <f t="array" aca="1" ref="E1048" ca="1">IF(INDIRECT(VLOOKUP(B1048,B$14:C$44,2,FALSE)&amp;(9*A1048+6))="","",
INDIRECT(VLOOKUP(B1048,B$14:C$44,2,FALSE)&amp;(9*A1048+6)))</f>
        <v/>
      </c>
      <c r="F1048" s="39" t="str">
        <f t="shared" ca="1" si="185"/>
        <v/>
      </c>
      <c r="G1048" s="48" t="str" cm="1">
        <f t="array" aca="1" ref="G1048" ca="1">IF(F1048="","",
IF(INDIRECT(VLOOKUP(B1048,B$14:C$44,2,FALSE)&amp;(9*A1048+8))="","",
INDIRECT(VLOOKUP(B1048,B$14:C$44,2,FALSE)&amp;(9*A1048+8))))</f>
        <v/>
      </c>
      <c r="H1048" s="48" t="str" cm="1">
        <f t="array" aca="1" ref="H1048" ca="1">IF(F1048="","",
IF(INDIRECT(VLOOKUP(B1048,B$14:C$44,2,FALSE)&amp;(9*A1048+9))="","",
INDIRECT(VLOOKUP(B1048,B$14:C$44,2,FALSE)&amp;(9*A1048+9))))</f>
        <v/>
      </c>
      <c r="I1048" s="43" t="str" cm="1">
        <f t="array" aca="1" ref="I1048" ca="1">IF(F1048="","",
IF(INDIRECT(VLOOKUP(B1048,B$14:C$44,2,FALSE)&amp;(9*A1048+10))="","",
INDIRECT(VLOOKUP(B1048,B$14:C$44,2,FALSE)&amp;(9*A1048+10))))</f>
        <v/>
      </c>
      <c r="J1048" s="43" t="str" cm="1">
        <f t="array" aca="1" ref="J1048" ca="1">IF(F1048="","",
IF(INDIRECT(VLOOKUP(B1048,B$14:C$44,2,FALSE)&amp;(9*A1048+11))="","",
INDIRECT(VLOOKUP(B1048,B$14:C$44,2,FALSE)&amp;(9*A1048+11))))</f>
        <v/>
      </c>
      <c r="K1048" s="46" t="str" cm="1">
        <f t="array" aca="1" ref="K1048" ca="1">IF(F1048="","",
IF(AND(OR(F1048="土",F1048="日"),J1048="●"),"指定",
IF(INDIRECT(VLOOKUP(B1048,B$14:C$44,2,FALSE)&amp;(9*A1048+12))="","",
INDIRECT(VLOOKUP(B1048,B$14:C$44,2,FALSE)&amp;(9*A1048+12)))))</f>
        <v/>
      </c>
      <c r="L1048" s="42" t="str">
        <f t="shared" ca="1" si="188"/>
        <v/>
      </c>
      <c r="M1048" s="60" t="str">
        <f t="shared" ca="1" si="189"/>
        <v/>
      </c>
      <c r="N1048" s="1" t="str">
        <f t="shared" ca="1" si="186"/>
        <v/>
      </c>
      <c r="O1048" s="1" t="str">
        <f t="shared" ca="1" si="187"/>
        <v/>
      </c>
    </row>
    <row r="1049" spans="1:15" x14ac:dyDescent="0.4">
      <c r="A1049" s="1">
        <f t="shared" ref="A1049:A1087" si="190">IF(B1049=1,A1048+1,A1048)</f>
        <v>34</v>
      </c>
      <c r="B1049" s="1">
        <f t="shared" ref="B1049:B1087" si="191">IF(B1048=31,1,B1048+1)</f>
        <v>13</v>
      </c>
      <c r="E1049" s="39" t="str" cm="1">
        <f t="array" aca="1" ref="E1049" ca="1">IF(INDIRECT(VLOOKUP(B1049,B$14:C$44,2,FALSE)&amp;(9*A1049+6))="","",
INDIRECT(VLOOKUP(B1049,B$14:C$44,2,FALSE)&amp;(9*A1049+6)))</f>
        <v/>
      </c>
      <c r="F1049" s="39" t="str">
        <f t="shared" ca="1" si="185"/>
        <v/>
      </c>
      <c r="G1049" s="48" t="str" cm="1">
        <f t="array" aca="1" ref="G1049" ca="1">IF(F1049="","",
IF(INDIRECT(VLOOKUP(B1049,B$14:C$44,2,FALSE)&amp;(9*A1049+8))="","",
INDIRECT(VLOOKUP(B1049,B$14:C$44,2,FALSE)&amp;(9*A1049+8))))</f>
        <v/>
      </c>
      <c r="H1049" s="48" t="str" cm="1">
        <f t="array" aca="1" ref="H1049" ca="1">IF(F1049="","",
IF(INDIRECT(VLOOKUP(B1049,B$14:C$44,2,FALSE)&amp;(9*A1049+9))="","",
INDIRECT(VLOOKUP(B1049,B$14:C$44,2,FALSE)&amp;(9*A1049+9))))</f>
        <v/>
      </c>
      <c r="I1049" s="43" t="str" cm="1">
        <f t="array" aca="1" ref="I1049" ca="1">IF(F1049="","",
IF(INDIRECT(VLOOKUP(B1049,B$14:C$44,2,FALSE)&amp;(9*A1049+10))="","",
INDIRECT(VLOOKUP(B1049,B$14:C$44,2,FALSE)&amp;(9*A1049+10))))</f>
        <v/>
      </c>
      <c r="J1049" s="43" t="str" cm="1">
        <f t="array" aca="1" ref="J1049" ca="1">IF(F1049="","",
IF(INDIRECT(VLOOKUP(B1049,B$14:C$44,2,FALSE)&amp;(9*A1049+11))="","",
INDIRECT(VLOOKUP(B1049,B$14:C$44,2,FALSE)&amp;(9*A1049+11))))</f>
        <v/>
      </c>
      <c r="K1049" s="46" t="str" cm="1">
        <f t="array" aca="1" ref="K1049" ca="1">IF(F1049="","",
IF(AND(OR(F1049="土",F1049="日"),J1049="●"),"指定",
IF(INDIRECT(VLOOKUP(B1049,B$14:C$44,2,FALSE)&amp;(9*A1049+12))="","",
INDIRECT(VLOOKUP(B1049,B$14:C$44,2,FALSE)&amp;(9*A1049+12)))))</f>
        <v/>
      </c>
      <c r="L1049" s="42" t="str">
        <f t="shared" ca="1" si="188"/>
        <v/>
      </c>
      <c r="M1049" s="60" t="str">
        <f t="shared" ca="1" si="189"/>
        <v/>
      </c>
      <c r="N1049" s="1" t="str">
        <f t="shared" ca="1" si="186"/>
        <v/>
      </c>
      <c r="O1049" s="1" t="str">
        <f t="shared" ca="1" si="187"/>
        <v/>
      </c>
    </row>
    <row r="1050" spans="1:15" x14ac:dyDescent="0.4">
      <c r="A1050" s="1">
        <f t="shared" si="190"/>
        <v>34</v>
      </c>
      <c r="B1050" s="1">
        <f t="shared" si="191"/>
        <v>14</v>
      </c>
      <c r="E1050" s="39" t="str" cm="1">
        <f t="array" aca="1" ref="E1050" ca="1">IF(INDIRECT(VLOOKUP(B1050,B$14:C$44,2,FALSE)&amp;(9*A1050+6))="","",
INDIRECT(VLOOKUP(B1050,B$14:C$44,2,FALSE)&amp;(9*A1050+6)))</f>
        <v/>
      </c>
      <c r="F1050" s="39" t="str">
        <f t="shared" ca="1" si="185"/>
        <v/>
      </c>
      <c r="G1050" s="48" t="str" cm="1">
        <f t="array" aca="1" ref="G1050" ca="1">IF(F1050="","",
IF(INDIRECT(VLOOKUP(B1050,B$14:C$44,2,FALSE)&amp;(9*A1050+8))="","",
INDIRECT(VLOOKUP(B1050,B$14:C$44,2,FALSE)&amp;(9*A1050+8))))</f>
        <v/>
      </c>
      <c r="H1050" s="48" t="str" cm="1">
        <f t="array" aca="1" ref="H1050" ca="1">IF(F1050="","",
IF(INDIRECT(VLOOKUP(B1050,B$14:C$44,2,FALSE)&amp;(9*A1050+9))="","",
INDIRECT(VLOOKUP(B1050,B$14:C$44,2,FALSE)&amp;(9*A1050+9))))</f>
        <v/>
      </c>
      <c r="I1050" s="43" t="str" cm="1">
        <f t="array" aca="1" ref="I1050" ca="1">IF(F1050="","",
IF(INDIRECT(VLOOKUP(B1050,B$14:C$44,2,FALSE)&amp;(9*A1050+10))="","",
INDIRECT(VLOOKUP(B1050,B$14:C$44,2,FALSE)&amp;(9*A1050+10))))</f>
        <v/>
      </c>
      <c r="J1050" s="43" t="str" cm="1">
        <f t="array" aca="1" ref="J1050" ca="1">IF(F1050="","",
IF(INDIRECT(VLOOKUP(B1050,B$14:C$44,2,FALSE)&amp;(9*A1050+11))="","",
INDIRECT(VLOOKUP(B1050,B$14:C$44,2,FALSE)&amp;(9*A1050+11))))</f>
        <v/>
      </c>
      <c r="K1050" s="46" t="str" cm="1">
        <f t="array" aca="1" ref="K1050" ca="1">IF(F1050="","",
IF(AND(OR(F1050="土",F1050="日"),J1050="●"),"指定",
IF(INDIRECT(VLOOKUP(B1050,B$14:C$44,2,FALSE)&amp;(9*A1050+12))="","",
INDIRECT(VLOOKUP(B1050,B$14:C$44,2,FALSE)&amp;(9*A1050+12)))))</f>
        <v/>
      </c>
      <c r="L1050" s="42" t="str">
        <f t="shared" ca="1" si="188"/>
        <v/>
      </c>
      <c r="M1050" s="60" t="str">
        <f t="shared" ca="1" si="189"/>
        <v/>
      </c>
      <c r="N1050" s="1" t="str">
        <f t="shared" ca="1" si="186"/>
        <v/>
      </c>
      <c r="O1050" s="1" t="str">
        <f t="shared" ca="1" si="187"/>
        <v/>
      </c>
    </row>
    <row r="1051" spans="1:15" x14ac:dyDescent="0.4">
      <c r="A1051" s="1">
        <f t="shared" si="190"/>
        <v>34</v>
      </c>
      <c r="B1051" s="1">
        <f t="shared" si="191"/>
        <v>15</v>
      </c>
      <c r="E1051" s="39" t="str" cm="1">
        <f t="array" aca="1" ref="E1051" ca="1">IF(INDIRECT(VLOOKUP(B1051,B$14:C$44,2,FALSE)&amp;(9*A1051+6))="","",
INDIRECT(VLOOKUP(B1051,B$14:C$44,2,FALSE)&amp;(9*A1051+6)))</f>
        <v/>
      </c>
      <c r="F1051" s="39" t="str">
        <f t="shared" ca="1" si="185"/>
        <v/>
      </c>
      <c r="G1051" s="48" t="str" cm="1">
        <f t="array" aca="1" ref="G1051" ca="1">IF(F1051="","",
IF(INDIRECT(VLOOKUP(B1051,B$14:C$44,2,FALSE)&amp;(9*A1051+8))="","",
INDIRECT(VLOOKUP(B1051,B$14:C$44,2,FALSE)&amp;(9*A1051+8))))</f>
        <v/>
      </c>
      <c r="H1051" s="48" t="str" cm="1">
        <f t="array" aca="1" ref="H1051" ca="1">IF(F1051="","",
IF(INDIRECT(VLOOKUP(B1051,B$14:C$44,2,FALSE)&amp;(9*A1051+9))="","",
INDIRECT(VLOOKUP(B1051,B$14:C$44,2,FALSE)&amp;(9*A1051+9))))</f>
        <v/>
      </c>
      <c r="I1051" s="43" t="str" cm="1">
        <f t="array" aca="1" ref="I1051" ca="1">IF(F1051="","",
IF(INDIRECT(VLOOKUP(B1051,B$14:C$44,2,FALSE)&amp;(9*A1051+10))="","",
INDIRECT(VLOOKUP(B1051,B$14:C$44,2,FALSE)&amp;(9*A1051+10))))</f>
        <v/>
      </c>
      <c r="J1051" s="43" t="str" cm="1">
        <f t="array" aca="1" ref="J1051" ca="1">IF(F1051="","",
IF(INDIRECT(VLOOKUP(B1051,B$14:C$44,2,FALSE)&amp;(9*A1051+11))="","",
INDIRECT(VLOOKUP(B1051,B$14:C$44,2,FALSE)&amp;(9*A1051+11))))</f>
        <v/>
      </c>
      <c r="K1051" s="46" t="str" cm="1">
        <f t="array" aca="1" ref="K1051" ca="1">IF(F1051="","",
IF(AND(OR(F1051="土",F1051="日"),J1051="●"),"指定",
IF(INDIRECT(VLOOKUP(B1051,B$14:C$44,2,FALSE)&amp;(9*A1051+12))="","",
INDIRECT(VLOOKUP(B1051,B$14:C$44,2,FALSE)&amp;(9*A1051+12)))))</f>
        <v/>
      </c>
      <c r="L1051" s="42" t="str">
        <f t="shared" ca="1" si="188"/>
        <v/>
      </c>
      <c r="M1051" s="60" t="str">
        <f t="shared" ca="1" si="189"/>
        <v/>
      </c>
      <c r="N1051" s="1" t="str">
        <f t="shared" ca="1" si="186"/>
        <v/>
      </c>
      <c r="O1051" s="1" t="str">
        <f t="shared" ca="1" si="187"/>
        <v/>
      </c>
    </row>
    <row r="1052" spans="1:15" x14ac:dyDescent="0.4">
      <c r="A1052" s="1">
        <f t="shared" si="190"/>
        <v>34</v>
      </c>
      <c r="B1052" s="1">
        <f t="shared" si="191"/>
        <v>16</v>
      </c>
      <c r="E1052" s="39" t="str" cm="1">
        <f t="array" aca="1" ref="E1052" ca="1">IF(INDIRECT(VLOOKUP(B1052,B$14:C$44,2,FALSE)&amp;(9*A1052+6))="","",
INDIRECT(VLOOKUP(B1052,B$14:C$44,2,FALSE)&amp;(9*A1052+6)))</f>
        <v/>
      </c>
      <c r="F1052" s="39" t="str">
        <f t="shared" ca="1" si="185"/>
        <v/>
      </c>
      <c r="G1052" s="48" t="str" cm="1">
        <f t="array" aca="1" ref="G1052" ca="1">IF(F1052="","",
IF(INDIRECT(VLOOKUP(B1052,B$14:C$44,2,FALSE)&amp;(9*A1052+8))="","",
INDIRECT(VLOOKUP(B1052,B$14:C$44,2,FALSE)&amp;(9*A1052+8))))</f>
        <v/>
      </c>
      <c r="H1052" s="48" t="str" cm="1">
        <f t="array" aca="1" ref="H1052" ca="1">IF(F1052="","",
IF(INDIRECT(VLOOKUP(B1052,B$14:C$44,2,FALSE)&amp;(9*A1052+9))="","",
INDIRECT(VLOOKUP(B1052,B$14:C$44,2,FALSE)&amp;(9*A1052+9))))</f>
        <v/>
      </c>
      <c r="I1052" s="43" t="str" cm="1">
        <f t="array" aca="1" ref="I1052" ca="1">IF(F1052="","",
IF(INDIRECT(VLOOKUP(B1052,B$14:C$44,2,FALSE)&amp;(9*A1052+10))="","",
INDIRECT(VLOOKUP(B1052,B$14:C$44,2,FALSE)&amp;(9*A1052+10))))</f>
        <v/>
      </c>
      <c r="J1052" s="43" t="str" cm="1">
        <f t="array" aca="1" ref="J1052" ca="1">IF(F1052="","",
IF(INDIRECT(VLOOKUP(B1052,B$14:C$44,2,FALSE)&amp;(9*A1052+11))="","",
INDIRECT(VLOOKUP(B1052,B$14:C$44,2,FALSE)&amp;(9*A1052+11))))</f>
        <v/>
      </c>
      <c r="K1052" s="46" t="str" cm="1">
        <f t="array" aca="1" ref="K1052" ca="1">IF(F1052="","",
IF(AND(OR(F1052="土",F1052="日"),J1052="●"),"指定",
IF(INDIRECT(VLOOKUP(B1052,B$14:C$44,2,FALSE)&amp;(9*A1052+12))="","",
INDIRECT(VLOOKUP(B1052,B$14:C$44,2,FALSE)&amp;(9*A1052+12)))))</f>
        <v/>
      </c>
      <c r="L1052" s="42" t="str">
        <f t="shared" ca="1" si="188"/>
        <v/>
      </c>
      <c r="M1052" s="60" t="str">
        <f t="shared" ca="1" si="189"/>
        <v/>
      </c>
      <c r="N1052" s="1" t="str">
        <f t="shared" ca="1" si="186"/>
        <v/>
      </c>
      <c r="O1052" s="1" t="str">
        <f t="shared" ca="1" si="187"/>
        <v/>
      </c>
    </row>
    <row r="1053" spans="1:15" x14ac:dyDescent="0.4">
      <c r="A1053" s="1">
        <f t="shared" si="190"/>
        <v>34</v>
      </c>
      <c r="B1053" s="1">
        <f t="shared" si="191"/>
        <v>17</v>
      </c>
      <c r="E1053" s="39" t="str" cm="1">
        <f t="array" aca="1" ref="E1053" ca="1">IF(INDIRECT(VLOOKUP(B1053,B$14:C$44,2,FALSE)&amp;(9*A1053+6))="","",
INDIRECT(VLOOKUP(B1053,B$14:C$44,2,FALSE)&amp;(9*A1053+6)))</f>
        <v/>
      </c>
      <c r="F1053" s="39" t="str">
        <f t="shared" ca="1" si="185"/>
        <v/>
      </c>
      <c r="G1053" s="48" t="str" cm="1">
        <f t="array" aca="1" ref="G1053" ca="1">IF(F1053="","",
IF(INDIRECT(VLOOKUP(B1053,B$14:C$44,2,FALSE)&amp;(9*A1053+8))="","",
INDIRECT(VLOOKUP(B1053,B$14:C$44,2,FALSE)&amp;(9*A1053+8))))</f>
        <v/>
      </c>
      <c r="H1053" s="48" t="str" cm="1">
        <f t="array" aca="1" ref="H1053" ca="1">IF(F1053="","",
IF(INDIRECT(VLOOKUP(B1053,B$14:C$44,2,FALSE)&amp;(9*A1053+9))="","",
INDIRECT(VLOOKUP(B1053,B$14:C$44,2,FALSE)&amp;(9*A1053+9))))</f>
        <v/>
      </c>
      <c r="I1053" s="43" t="str" cm="1">
        <f t="array" aca="1" ref="I1053" ca="1">IF(F1053="","",
IF(INDIRECT(VLOOKUP(B1053,B$14:C$44,2,FALSE)&amp;(9*A1053+10))="","",
INDIRECT(VLOOKUP(B1053,B$14:C$44,2,FALSE)&amp;(9*A1053+10))))</f>
        <v/>
      </c>
      <c r="J1053" s="43" t="str" cm="1">
        <f t="array" aca="1" ref="J1053" ca="1">IF(F1053="","",
IF(INDIRECT(VLOOKUP(B1053,B$14:C$44,2,FALSE)&amp;(9*A1053+11))="","",
INDIRECT(VLOOKUP(B1053,B$14:C$44,2,FALSE)&amp;(9*A1053+11))))</f>
        <v/>
      </c>
      <c r="K1053" s="46" t="str" cm="1">
        <f t="array" aca="1" ref="K1053" ca="1">IF(F1053="","",
IF(AND(OR(F1053="土",F1053="日"),J1053="●"),"指定",
IF(INDIRECT(VLOOKUP(B1053,B$14:C$44,2,FALSE)&amp;(9*A1053+12))="","",
INDIRECT(VLOOKUP(B1053,B$14:C$44,2,FALSE)&amp;(9*A1053+12)))))</f>
        <v/>
      </c>
      <c r="L1053" s="42" t="str">
        <f t="shared" ca="1" si="188"/>
        <v/>
      </c>
      <c r="M1053" s="60" t="str">
        <f t="shared" ca="1" si="189"/>
        <v/>
      </c>
      <c r="N1053" s="1" t="str">
        <f t="shared" ca="1" si="186"/>
        <v/>
      </c>
      <c r="O1053" s="1" t="str">
        <f t="shared" ca="1" si="187"/>
        <v/>
      </c>
    </row>
    <row r="1054" spans="1:15" x14ac:dyDescent="0.4">
      <c r="A1054" s="1">
        <f t="shared" si="190"/>
        <v>34</v>
      </c>
      <c r="B1054" s="1">
        <f t="shared" si="191"/>
        <v>18</v>
      </c>
      <c r="E1054" s="39" t="str" cm="1">
        <f t="array" aca="1" ref="E1054" ca="1">IF(INDIRECT(VLOOKUP(B1054,B$14:C$44,2,FALSE)&amp;(9*A1054+6))="","",
INDIRECT(VLOOKUP(B1054,B$14:C$44,2,FALSE)&amp;(9*A1054+6)))</f>
        <v/>
      </c>
      <c r="F1054" s="39" t="str">
        <f t="shared" ca="1" si="185"/>
        <v/>
      </c>
      <c r="G1054" s="48" t="str" cm="1">
        <f t="array" aca="1" ref="G1054" ca="1">IF(F1054="","",
IF(INDIRECT(VLOOKUP(B1054,B$14:C$44,2,FALSE)&amp;(9*A1054+8))="","",
INDIRECT(VLOOKUP(B1054,B$14:C$44,2,FALSE)&amp;(9*A1054+8))))</f>
        <v/>
      </c>
      <c r="H1054" s="48" t="str" cm="1">
        <f t="array" aca="1" ref="H1054" ca="1">IF(F1054="","",
IF(INDIRECT(VLOOKUP(B1054,B$14:C$44,2,FALSE)&amp;(9*A1054+9))="","",
INDIRECT(VLOOKUP(B1054,B$14:C$44,2,FALSE)&amp;(9*A1054+9))))</f>
        <v/>
      </c>
      <c r="I1054" s="43" t="str" cm="1">
        <f t="array" aca="1" ref="I1054" ca="1">IF(F1054="","",
IF(INDIRECT(VLOOKUP(B1054,B$14:C$44,2,FALSE)&amp;(9*A1054+10))="","",
INDIRECT(VLOOKUP(B1054,B$14:C$44,2,FALSE)&amp;(9*A1054+10))))</f>
        <v/>
      </c>
      <c r="J1054" s="43" t="str" cm="1">
        <f t="array" aca="1" ref="J1054" ca="1">IF(F1054="","",
IF(INDIRECT(VLOOKUP(B1054,B$14:C$44,2,FALSE)&amp;(9*A1054+11))="","",
INDIRECT(VLOOKUP(B1054,B$14:C$44,2,FALSE)&amp;(9*A1054+11))))</f>
        <v/>
      </c>
      <c r="K1054" s="46" t="str" cm="1">
        <f t="array" aca="1" ref="K1054" ca="1">IF(F1054="","",
IF(AND(OR(F1054="土",F1054="日"),J1054="●"),"指定",
IF(INDIRECT(VLOOKUP(B1054,B$14:C$44,2,FALSE)&amp;(9*A1054+12))="","",
INDIRECT(VLOOKUP(B1054,B$14:C$44,2,FALSE)&amp;(9*A1054+12)))))</f>
        <v/>
      </c>
      <c r="L1054" s="42" t="str">
        <f t="shared" ca="1" si="188"/>
        <v/>
      </c>
      <c r="M1054" s="60" t="str">
        <f t="shared" ca="1" si="189"/>
        <v/>
      </c>
      <c r="N1054" s="1" t="str">
        <f t="shared" ca="1" si="186"/>
        <v/>
      </c>
      <c r="O1054" s="1" t="str">
        <f t="shared" ca="1" si="187"/>
        <v/>
      </c>
    </row>
    <row r="1055" spans="1:15" x14ac:dyDescent="0.4">
      <c r="A1055" s="1">
        <f t="shared" si="190"/>
        <v>34</v>
      </c>
      <c r="B1055" s="1">
        <f t="shared" si="191"/>
        <v>19</v>
      </c>
      <c r="E1055" s="39" t="str" cm="1">
        <f t="array" aca="1" ref="E1055" ca="1">IF(INDIRECT(VLOOKUP(B1055,B$14:C$44,2,FALSE)&amp;(9*A1055+6))="","",
INDIRECT(VLOOKUP(B1055,B$14:C$44,2,FALSE)&amp;(9*A1055+6)))</f>
        <v/>
      </c>
      <c r="F1055" s="39" t="str">
        <f t="shared" ca="1" si="185"/>
        <v/>
      </c>
      <c r="G1055" s="48" t="str" cm="1">
        <f t="array" aca="1" ref="G1055" ca="1">IF(F1055="","",
IF(INDIRECT(VLOOKUP(B1055,B$14:C$44,2,FALSE)&amp;(9*A1055+8))="","",
INDIRECT(VLOOKUP(B1055,B$14:C$44,2,FALSE)&amp;(9*A1055+8))))</f>
        <v/>
      </c>
      <c r="H1055" s="48" t="str" cm="1">
        <f t="array" aca="1" ref="H1055" ca="1">IF(F1055="","",
IF(INDIRECT(VLOOKUP(B1055,B$14:C$44,2,FALSE)&amp;(9*A1055+9))="","",
INDIRECT(VLOOKUP(B1055,B$14:C$44,2,FALSE)&amp;(9*A1055+9))))</f>
        <v/>
      </c>
      <c r="I1055" s="43" t="str" cm="1">
        <f t="array" aca="1" ref="I1055" ca="1">IF(F1055="","",
IF(INDIRECT(VLOOKUP(B1055,B$14:C$44,2,FALSE)&amp;(9*A1055+10))="","",
INDIRECT(VLOOKUP(B1055,B$14:C$44,2,FALSE)&amp;(9*A1055+10))))</f>
        <v/>
      </c>
      <c r="J1055" s="43" t="str" cm="1">
        <f t="array" aca="1" ref="J1055" ca="1">IF(F1055="","",
IF(INDIRECT(VLOOKUP(B1055,B$14:C$44,2,FALSE)&amp;(9*A1055+11))="","",
INDIRECT(VLOOKUP(B1055,B$14:C$44,2,FALSE)&amp;(9*A1055+11))))</f>
        <v/>
      </c>
      <c r="K1055" s="46" t="str" cm="1">
        <f t="array" aca="1" ref="K1055" ca="1">IF(F1055="","",
IF(AND(OR(F1055="土",F1055="日"),J1055="●"),"指定",
IF(INDIRECT(VLOOKUP(B1055,B$14:C$44,2,FALSE)&amp;(9*A1055+12))="","",
INDIRECT(VLOOKUP(B1055,B$14:C$44,2,FALSE)&amp;(9*A1055+12)))))</f>
        <v/>
      </c>
      <c r="L1055" s="42" t="str">
        <f t="shared" ca="1" si="188"/>
        <v/>
      </c>
      <c r="M1055" s="60" t="str">
        <f t="shared" ca="1" si="189"/>
        <v/>
      </c>
      <c r="N1055" s="1" t="str">
        <f t="shared" ca="1" si="186"/>
        <v/>
      </c>
      <c r="O1055" s="1" t="str">
        <f t="shared" ca="1" si="187"/>
        <v/>
      </c>
    </row>
    <row r="1056" spans="1:15" x14ac:dyDescent="0.4">
      <c r="A1056" s="1">
        <f t="shared" si="190"/>
        <v>34</v>
      </c>
      <c r="B1056" s="1">
        <f t="shared" si="191"/>
        <v>20</v>
      </c>
      <c r="E1056" s="39" t="str" cm="1">
        <f t="array" aca="1" ref="E1056" ca="1">IF(INDIRECT(VLOOKUP(B1056,B$14:C$44,2,FALSE)&amp;(9*A1056+6))="","",
INDIRECT(VLOOKUP(B1056,B$14:C$44,2,FALSE)&amp;(9*A1056+6)))</f>
        <v/>
      </c>
      <c r="F1056" s="39" t="str">
        <f t="shared" ca="1" si="185"/>
        <v/>
      </c>
      <c r="G1056" s="48" t="str" cm="1">
        <f t="array" aca="1" ref="G1056" ca="1">IF(F1056="","",
IF(INDIRECT(VLOOKUP(B1056,B$14:C$44,2,FALSE)&amp;(9*A1056+8))="","",
INDIRECT(VLOOKUP(B1056,B$14:C$44,2,FALSE)&amp;(9*A1056+8))))</f>
        <v/>
      </c>
      <c r="H1056" s="48" t="str" cm="1">
        <f t="array" aca="1" ref="H1056" ca="1">IF(F1056="","",
IF(INDIRECT(VLOOKUP(B1056,B$14:C$44,2,FALSE)&amp;(9*A1056+9))="","",
INDIRECT(VLOOKUP(B1056,B$14:C$44,2,FALSE)&amp;(9*A1056+9))))</f>
        <v/>
      </c>
      <c r="I1056" s="43" t="str" cm="1">
        <f t="array" aca="1" ref="I1056" ca="1">IF(F1056="","",
IF(INDIRECT(VLOOKUP(B1056,B$14:C$44,2,FALSE)&amp;(9*A1056+10))="","",
INDIRECT(VLOOKUP(B1056,B$14:C$44,2,FALSE)&amp;(9*A1056+10))))</f>
        <v/>
      </c>
      <c r="J1056" s="43" t="str" cm="1">
        <f t="array" aca="1" ref="J1056" ca="1">IF(F1056="","",
IF(INDIRECT(VLOOKUP(B1056,B$14:C$44,2,FALSE)&amp;(9*A1056+11))="","",
INDIRECT(VLOOKUP(B1056,B$14:C$44,2,FALSE)&amp;(9*A1056+11))))</f>
        <v/>
      </c>
      <c r="K1056" s="46" t="str" cm="1">
        <f t="array" aca="1" ref="K1056" ca="1">IF(F1056="","",
IF(AND(OR(F1056="土",F1056="日"),J1056="●"),"指定",
IF(INDIRECT(VLOOKUP(B1056,B$14:C$44,2,FALSE)&amp;(9*A1056+12))="","",
INDIRECT(VLOOKUP(B1056,B$14:C$44,2,FALSE)&amp;(9*A1056+12)))))</f>
        <v/>
      </c>
      <c r="L1056" s="42" t="str">
        <f t="shared" ca="1" si="188"/>
        <v/>
      </c>
      <c r="M1056" s="60" t="str">
        <f t="shared" ca="1" si="189"/>
        <v/>
      </c>
      <c r="N1056" s="1" t="str">
        <f t="shared" ca="1" si="186"/>
        <v/>
      </c>
      <c r="O1056" s="1" t="str">
        <f t="shared" ca="1" si="187"/>
        <v/>
      </c>
    </row>
    <row r="1057" spans="1:15" x14ac:dyDescent="0.4">
      <c r="A1057" s="1">
        <f t="shared" si="190"/>
        <v>34</v>
      </c>
      <c r="B1057" s="1">
        <f t="shared" si="191"/>
        <v>21</v>
      </c>
      <c r="E1057" s="39" t="str" cm="1">
        <f t="array" aca="1" ref="E1057" ca="1">IF(INDIRECT(VLOOKUP(B1057,B$14:C$44,2,FALSE)&amp;(9*A1057+6))="","",
INDIRECT(VLOOKUP(B1057,B$14:C$44,2,FALSE)&amp;(9*A1057+6)))</f>
        <v/>
      </c>
      <c r="F1057" s="39" t="str">
        <f t="shared" ca="1" si="185"/>
        <v/>
      </c>
      <c r="G1057" s="48" t="str" cm="1">
        <f t="array" aca="1" ref="G1057" ca="1">IF(F1057="","",
IF(INDIRECT(VLOOKUP(B1057,B$14:C$44,2,FALSE)&amp;(9*A1057+8))="","",
INDIRECT(VLOOKUP(B1057,B$14:C$44,2,FALSE)&amp;(9*A1057+8))))</f>
        <v/>
      </c>
      <c r="H1057" s="48" t="str" cm="1">
        <f t="array" aca="1" ref="H1057" ca="1">IF(F1057="","",
IF(INDIRECT(VLOOKUP(B1057,B$14:C$44,2,FALSE)&amp;(9*A1057+9))="","",
INDIRECT(VLOOKUP(B1057,B$14:C$44,2,FALSE)&amp;(9*A1057+9))))</f>
        <v/>
      </c>
      <c r="I1057" s="43" t="str" cm="1">
        <f t="array" aca="1" ref="I1057" ca="1">IF(F1057="","",
IF(INDIRECT(VLOOKUP(B1057,B$14:C$44,2,FALSE)&amp;(9*A1057+10))="","",
INDIRECT(VLOOKUP(B1057,B$14:C$44,2,FALSE)&amp;(9*A1057+10))))</f>
        <v/>
      </c>
      <c r="J1057" s="43" t="str" cm="1">
        <f t="array" aca="1" ref="J1057" ca="1">IF(F1057="","",
IF(INDIRECT(VLOOKUP(B1057,B$14:C$44,2,FALSE)&amp;(9*A1057+11))="","",
INDIRECT(VLOOKUP(B1057,B$14:C$44,2,FALSE)&amp;(9*A1057+11))))</f>
        <v/>
      </c>
      <c r="K1057" s="46" t="str" cm="1">
        <f t="array" aca="1" ref="K1057" ca="1">IF(F1057="","",
IF(AND(OR(F1057="土",F1057="日"),J1057="●"),"指定",
IF(INDIRECT(VLOOKUP(B1057,B$14:C$44,2,FALSE)&amp;(9*A1057+12))="","",
INDIRECT(VLOOKUP(B1057,B$14:C$44,2,FALSE)&amp;(9*A1057+12)))))</f>
        <v/>
      </c>
      <c r="L1057" s="42" t="str">
        <f t="shared" ca="1" si="188"/>
        <v/>
      </c>
      <c r="M1057" s="60" t="str">
        <f t="shared" ca="1" si="189"/>
        <v/>
      </c>
      <c r="N1057" s="1" t="str">
        <f t="shared" ca="1" si="186"/>
        <v/>
      </c>
      <c r="O1057" s="1" t="str">
        <f t="shared" ca="1" si="187"/>
        <v/>
      </c>
    </row>
    <row r="1058" spans="1:15" x14ac:dyDescent="0.4">
      <c r="A1058" s="1">
        <f t="shared" si="190"/>
        <v>34</v>
      </c>
      <c r="B1058" s="1">
        <f t="shared" si="191"/>
        <v>22</v>
      </c>
      <c r="E1058" s="39" t="str" cm="1">
        <f t="array" aca="1" ref="E1058" ca="1">IF(INDIRECT(VLOOKUP(B1058,B$14:C$44,2,FALSE)&amp;(9*A1058+6))="","",
INDIRECT(VLOOKUP(B1058,B$14:C$44,2,FALSE)&amp;(9*A1058+6)))</f>
        <v/>
      </c>
      <c r="F1058" s="39" t="str">
        <f t="shared" ca="1" si="185"/>
        <v/>
      </c>
      <c r="G1058" s="48" t="str" cm="1">
        <f t="array" aca="1" ref="G1058" ca="1">IF(F1058="","",
IF(INDIRECT(VLOOKUP(B1058,B$14:C$44,2,FALSE)&amp;(9*A1058+8))="","",
INDIRECT(VLOOKUP(B1058,B$14:C$44,2,FALSE)&amp;(9*A1058+8))))</f>
        <v/>
      </c>
      <c r="H1058" s="48" t="str" cm="1">
        <f t="array" aca="1" ref="H1058" ca="1">IF(F1058="","",
IF(INDIRECT(VLOOKUP(B1058,B$14:C$44,2,FALSE)&amp;(9*A1058+9))="","",
INDIRECT(VLOOKUP(B1058,B$14:C$44,2,FALSE)&amp;(9*A1058+9))))</f>
        <v/>
      </c>
      <c r="I1058" s="43" t="str" cm="1">
        <f t="array" aca="1" ref="I1058" ca="1">IF(F1058="","",
IF(INDIRECT(VLOOKUP(B1058,B$14:C$44,2,FALSE)&amp;(9*A1058+10))="","",
INDIRECT(VLOOKUP(B1058,B$14:C$44,2,FALSE)&amp;(9*A1058+10))))</f>
        <v/>
      </c>
      <c r="J1058" s="43" t="str" cm="1">
        <f t="array" aca="1" ref="J1058" ca="1">IF(F1058="","",
IF(INDIRECT(VLOOKUP(B1058,B$14:C$44,2,FALSE)&amp;(9*A1058+11))="","",
INDIRECT(VLOOKUP(B1058,B$14:C$44,2,FALSE)&amp;(9*A1058+11))))</f>
        <v/>
      </c>
      <c r="K1058" s="46" t="str" cm="1">
        <f t="array" aca="1" ref="K1058" ca="1">IF(F1058="","",
IF(AND(OR(F1058="土",F1058="日"),J1058="●"),"指定",
IF(INDIRECT(VLOOKUP(B1058,B$14:C$44,2,FALSE)&amp;(9*A1058+12))="","",
INDIRECT(VLOOKUP(B1058,B$14:C$44,2,FALSE)&amp;(9*A1058+12)))))</f>
        <v/>
      </c>
      <c r="L1058" s="42" t="str">
        <f t="shared" ca="1" si="188"/>
        <v/>
      </c>
      <c r="M1058" s="60" t="str">
        <f t="shared" ca="1" si="189"/>
        <v/>
      </c>
      <c r="N1058" s="1" t="str">
        <f t="shared" ca="1" si="186"/>
        <v/>
      </c>
      <c r="O1058" s="1" t="str">
        <f t="shared" ca="1" si="187"/>
        <v/>
      </c>
    </row>
    <row r="1059" spans="1:15" x14ac:dyDescent="0.4">
      <c r="A1059" s="1">
        <f t="shared" si="190"/>
        <v>34</v>
      </c>
      <c r="B1059" s="1">
        <f t="shared" si="191"/>
        <v>23</v>
      </c>
      <c r="E1059" s="39" t="str" cm="1">
        <f t="array" aca="1" ref="E1059" ca="1">IF(INDIRECT(VLOOKUP(B1059,B$14:C$44,2,FALSE)&amp;(9*A1059+6))="","",
INDIRECT(VLOOKUP(B1059,B$14:C$44,2,FALSE)&amp;(9*A1059+6)))</f>
        <v/>
      </c>
      <c r="F1059" s="39" t="str">
        <f t="shared" ca="1" si="185"/>
        <v/>
      </c>
      <c r="G1059" s="48" t="str" cm="1">
        <f t="array" aca="1" ref="G1059" ca="1">IF(F1059="","",
IF(INDIRECT(VLOOKUP(B1059,B$14:C$44,2,FALSE)&amp;(9*A1059+8))="","",
INDIRECT(VLOOKUP(B1059,B$14:C$44,2,FALSE)&amp;(9*A1059+8))))</f>
        <v/>
      </c>
      <c r="H1059" s="48" t="str" cm="1">
        <f t="array" aca="1" ref="H1059" ca="1">IF(F1059="","",
IF(INDIRECT(VLOOKUP(B1059,B$14:C$44,2,FALSE)&amp;(9*A1059+9))="","",
INDIRECT(VLOOKUP(B1059,B$14:C$44,2,FALSE)&amp;(9*A1059+9))))</f>
        <v/>
      </c>
      <c r="I1059" s="43" t="str" cm="1">
        <f t="array" aca="1" ref="I1059" ca="1">IF(F1059="","",
IF(INDIRECT(VLOOKUP(B1059,B$14:C$44,2,FALSE)&amp;(9*A1059+10))="","",
INDIRECT(VLOOKUP(B1059,B$14:C$44,2,FALSE)&amp;(9*A1059+10))))</f>
        <v/>
      </c>
      <c r="J1059" s="43" t="str" cm="1">
        <f t="array" aca="1" ref="J1059" ca="1">IF(F1059="","",
IF(INDIRECT(VLOOKUP(B1059,B$14:C$44,2,FALSE)&amp;(9*A1059+11))="","",
INDIRECT(VLOOKUP(B1059,B$14:C$44,2,FALSE)&amp;(9*A1059+11))))</f>
        <v/>
      </c>
      <c r="K1059" s="46" t="str" cm="1">
        <f t="array" aca="1" ref="K1059" ca="1">IF(F1059="","",
IF(AND(OR(F1059="土",F1059="日"),J1059="●"),"指定",
IF(INDIRECT(VLOOKUP(B1059,B$14:C$44,2,FALSE)&amp;(9*A1059+12))="","",
INDIRECT(VLOOKUP(B1059,B$14:C$44,2,FALSE)&amp;(9*A1059+12)))))</f>
        <v/>
      </c>
      <c r="L1059" s="42" t="str">
        <f t="shared" ca="1" si="188"/>
        <v/>
      </c>
      <c r="M1059" s="60" t="str">
        <f t="shared" ca="1" si="189"/>
        <v/>
      </c>
      <c r="N1059" s="1" t="str">
        <f t="shared" ca="1" si="186"/>
        <v/>
      </c>
      <c r="O1059" s="1" t="str">
        <f t="shared" ca="1" si="187"/>
        <v/>
      </c>
    </row>
    <row r="1060" spans="1:15" x14ac:dyDescent="0.4">
      <c r="A1060" s="1">
        <f t="shared" si="190"/>
        <v>34</v>
      </c>
      <c r="B1060" s="1">
        <f t="shared" si="191"/>
        <v>24</v>
      </c>
      <c r="E1060" s="39" t="str" cm="1">
        <f t="array" aca="1" ref="E1060" ca="1">IF(INDIRECT(VLOOKUP(B1060,B$14:C$44,2,FALSE)&amp;(9*A1060+6))="","",
INDIRECT(VLOOKUP(B1060,B$14:C$44,2,FALSE)&amp;(9*A1060+6)))</f>
        <v/>
      </c>
      <c r="F1060" s="39" t="str">
        <f t="shared" ca="1" si="185"/>
        <v/>
      </c>
      <c r="G1060" s="48" t="str" cm="1">
        <f t="array" aca="1" ref="G1060" ca="1">IF(F1060="","",
IF(INDIRECT(VLOOKUP(B1060,B$14:C$44,2,FALSE)&amp;(9*A1060+8))="","",
INDIRECT(VLOOKUP(B1060,B$14:C$44,2,FALSE)&amp;(9*A1060+8))))</f>
        <v/>
      </c>
      <c r="H1060" s="48" t="str" cm="1">
        <f t="array" aca="1" ref="H1060" ca="1">IF(F1060="","",
IF(INDIRECT(VLOOKUP(B1060,B$14:C$44,2,FALSE)&amp;(9*A1060+9))="","",
INDIRECT(VLOOKUP(B1060,B$14:C$44,2,FALSE)&amp;(9*A1060+9))))</f>
        <v/>
      </c>
      <c r="I1060" s="43" t="str" cm="1">
        <f t="array" aca="1" ref="I1060" ca="1">IF(F1060="","",
IF(INDIRECT(VLOOKUP(B1060,B$14:C$44,2,FALSE)&amp;(9*A1060+10))="","",
INDIRECT(VLOOKUP(B1060,B$14:C$44,2,FALSE)&amp;(9*A1060+10))))</f>
        <v/>
      </c>
      <c r="J1060" s="43" t="str" cm="1">
        <f t="array" aca="1" ref="J1060" ca="1">IF(F1060="","",
IF(INDIRECT(VLOOKUP(B1060,B$14:C$44,2,FALSE)&amp;(9*A1060+11))="","",
INDIRECT(VLOOKUP(B1060,B$14:C$44,2,FALSE)&amp;(9*A1060+11))))</f>
        <v/>
      </c>
      <c r="K1060" s="46" t="str" cm="1">
        <f t="array" aca="1" ref="K1060" ca="1">IF(F1060="","",
IF(AND(OR(F1060="土",F1060="日"),J1060="●"),"指定",
IF(INDIRECT(VLOOKUP(B1060,B$14:C$44,2,FALSE)&amp;(9*A1060+12))="","",
INDIRECT(VLOOKUP(B1060,B$14:C$44,2,FALSE)&amp;(9*A1060+12)))))</f>
        <v/>
      </c>
      <c r="L1060" s="42" t="str">
        <f t="shared" ca="1" si="188"/>
        <v/>
      </c>
      <c r="M1060" s="60" t="str">
        <f t="shared" ca="1" si="189"/>
        <v/>
      </c>
      <c r="N1060" s="1" t="str">
        <f t="shared" ca="1" si="186"/>
        <v/>
      </c>
      <c r="O1060" s="1" t="str">
        <f t="shared" ca="1" si="187"/>
        <v/>
      </c>
    </row>
    <row r="1061" spans="1:15" x14ac:dyDescent="0.4">
      <c r="A1061" s="1">
        <f t="shared" si="190"/>
        <v>34</v>
      </c>
      <c r="B1061" s="1">
        <f t="shared" si="191"/>
        <v>25</v>
      </c>
      <c r="E1061" s="39" t="str" cm="1">
        <f t="array" aca="1" ref="E1061" ca="1">IF(INDIRECT(VLOOKUP(B1061,B$14:C$44,2,FALSE)&amp;(9*A1061+6))="","",
INDIRECT(VLOOKUP(B1061,B$14:C$44,2,FALSE)&amp;(9*A1061+6)))</f>
        <v/>
      </c>
      <c r="F1061" s="39" t="str">
        <f t="shared" ca="1" si="185"/>
        <v/>
      </c>
      <c r="G1061" s="48" t="str" cm="1">
        <f t="array" aca="1" ref="G1061" ca="1">IF(F1061="","",
IF(INDIRECT(VLOOKUP(B1061,B$14:C$44,2,FALSE)&amp;(9*A1061+8))="","",
INDIRECT(VLOOKUP(B1061,B$14:C$44,2,FALSE)&amp;(9*A1061+8))))</f>
        <v/>
      </c>
      <c r="H1061" s="48" t="str" cm="1">
        <f t="array" aca="1" ref="H1061" ca="1">IF(F1061="","",
IF(INDIRECT(VLOOKUP(B1061,B$14:C$44,2,FALSE)&amp;(9*A1061+9))="","",
INDIRECT(VLOOKUP(B1061,B$14:C$44,2,FALSE)&amp;(9*A1061+9))))</f>
        <v/>
      </c>
      <c r="I1061" s="43" t="str" cm="1">
        <f t="array" aca="1" ref="I1061" ca="1">IF(F1061="","",
IF(INDIRECT(VLOOKUP(B1061,B$14:C$44,2,FALSE)&amp;(9*A1061+10))="","",
INDIRECT(VLOOKUP(B1061,B$14:C$44,2,FALSE)&amp;(9*A1061+10))))</f>
        <v/>
      </c>
      <c r="J1061" s="43" t="str" cm="1">
        <f t="array" aca="1" ref="J1061" ca="1">IF(F1061="","",
IF(INDIRECT(VLOOKUP(B1061,B$14:C$44,2,FALSE)&amp;(9*A1061+11))="","",
INDIRECT(VLOOKUP(B1061,B$14:C$44,2,FALSE)&amp;(9*A1061+11))))</f>
        <v/>
      </c>
      <c r="K1061" s="46" t="str" cm="1">
        <f t="array" aca="1" ref="K1061" ca="1">IF(F1061="","",
IF(AND(OR(F1061="土",F1061="日"),J1061="●"),"指定",
IF(INDIRECT(VLOOKUP(B1061,B$14:C$44,2,FALSE)&amp;(9*A1061+12))="","",
INDIRECT(VLOOKUP(B1061,B$14:C$44,2,FALSE)&amp;(9*A1061+12)))))</f>
        <v/>
      </c>
      <c r="L1061" s="42" t="str">
        <f t="shared" ca="1" si="188"/>
        <v/>
      </c>
      <c r="M1061" s="60" t="str">
        <f t="shared" ca="1" si="189"/>
        <v/>
      </c>
      <c r="N1061" s="1" t="str">
        <f t="shared" ca="1" si="186"/>
        <v/>
      </c>
      <c r="O1061" s="1" t="str">
        <f t="shared" ca="1" si="187"/>
        <v/>
      </c>
    </row>
    <row r="1062" spans="1:15" x14ac:dyDescent="0.4">
      <c r="A1062" s="1">
        <f t="shared" si="190"/>
        <v>34</v>
      </c>
      <c r="B1062" s="1">
        <f t="shared" si="191"/>
        <v>26</v>
      </c>
      <c r="E1062" s="39" t="str" cm="1">
        <f t="array" aca="1" ref="E1062" ca="1">IF(INDIRECT(VLOOKUP(B1062,B$14:C$44,2,FALSE)&amp;(9*A1062+6))="","",
INDIRECT(VLOOKUP(B1062,B$14:C$44,2,FALSE)&amp;(9*A1062+6)))</f>
        <v/>
      </c>
      <c r="F1062" s="39" t="str">
        <f t="shared" ca="1" si="185"/>
        <v/>
      </c>
      <c r="G1062" s="48" t="str" cm="1">
        <f t="array" aca="1" ref="G1062" ca="1">IF(F1062="","",
IF(INDIRECT(VLOOKUP(B1062,B$14:C$44,2,FALSE)&amp;(9*A1062+8))="","",
INDIRECT(VLOOKUP(B1062,B$14:C$44,2,FALSE)&amp;(9*A1062+8))))</f>
        <v/>
      </c>
      <c r="H1062" s="48" t="str" cm="1">
        <f t="array" aca="1" ref="H1062" ca="1">IF(F1062="","",
IF(INDIRECT(VLOOKUP(B1062,B$14:C$44,2,FALSE)&amp;(9*A1062+9))="","",
INDIRECT(VLOOKUP(B1062,B$14:C$44,2,FALSE)&amp;(9*A1062+9))))</f>
        <v/>
      </c>
      <c r="I1062" s="43" t="str" cm="1">
        <f t="array" aca="1" ref="I1062" ca="1">IF(F1062="","",
IF(INDIRECT(VLOOKUP(B1062,B$14:C$44,2,FALSE)&amp;(9*A1062+10))="","",
INDIRECT(VLOOKUP(B1062,B$14:C$44,2,FALSE)&amp;(9*A1062+10))))</f>
        <v/>
      </c>
      <c r="J1062" s="43" t="str" cm="1">
        <f t="array" aca="1" ref="J1062" ca="1">IF(F1062="","",
IF(INDIRECT(VLOOKUP(B1062,B$14:C$44,2,FALSE)&amp;(9*A1062+11))="","",
INDIRECT(VLOOKUP(B1062,B$14:C$44,2,FALSE)&amp;(9*A1062+11))))</f>
        <v/>
      </c>
      <c r="K1062" s="46" t="str" cm="1">
        <f t="array" aca="1" ref="K1062" ca="1">IF(F1062="","",
IF(AND(OR(F1062="土",F1062="日"),J1062="●"),"指定",
IF(INDIRECT(VLOOKUP(B1062,B$14:C$44,2,FALSE)&amp;(9*A1062+12))="","",
INDIRECT(VLOOKUP(B1062,B$14:C$44,2,FALSE)&amp;(9*A1062+12)))))</f>
        <v/>
      </c>
      <c r="L1062" s="42" t="str">
        <f t="shared" ca="1" si="188"/>
        <v/>
      </c>
      <c r="M1062" s="60" t="str">
        <f t="shared" ca="1" si="189"/>
        <v/>
      </c>
      <c r="N1062" s="1" t="str">
        <f t="shared" ca="1" si="186"/>
        <v/>
      </c>
      <c r="O1062" s="1" t="str">
        <f t="shared" ca="1" si="187"/>
        <v/>
      </c>
    </row>
    <row r="1063" spans="1:15" x14ac:dyDescent="0.4">
      <c r="A1063" s="1">
        <f t="shared" si="190"/>
        <v>34</v>
      </c>
      <c r="B1063" s="1">
        <f t="shared" si="191"/>
        <v>27</v>
      </c>
      <c r="E1063" s="39" t="str" cm="1">
        <f t="array" aca="1" ref="E1063" ca="1">IF(INDIRECT(VLOOKUP(B1063,B$14:C$44,2,FALSE)&amp;(9*A1063+6))="","",
INDIRECT(VLOOKUP(B1063,B$14:C$44,2,FALSE)&amp;(9*A1063+6)))</f>
        <v/>
      </c>
      <c r="F1063" s="39" t="str">
        <f t="shared" ca="1" si="185"/>
        <v/>
      </c>
      <c r="G1063" s="48" t="str" cm="1">
        <f t="array" aca="1" ref="G1063" ca="1">IF(F1063="","",
IF(INDIRECT(VLOOKUP(B1063,B$14:C$44,2,FALSE)&amp;(9*A1063+8))="","",
INDIRECT(VLOOKUP(B1063,B$14:C$44,2,FALSE)&amp;(9*A1063+8))))</f>
        <v/>
      </c>
      <c r="H1063" s="48" t="str" cm="1">
        <f t="array" aca="1" ref="H1063" ca="1">IF(F1063="","",
IF(INDIRECT(VLOOKUP(B1063,B$14:C$44,2,FALSE)&amp;(9*A1063+9))="","",
INDIRECT(VLOOKUP(B1063,B$14:C$44,2,FALSE)&amp;(9*A1063+9))))</f>
        <v/>
      </c>
      <c r="I1063" s="43" t="str" cm="1">
        <f t="array" aca="1" ref="I1063" ca="1">IF(F1063="","",
IF(INDIRECT(VLOOKUP(B1063,B$14:C$44,2,FALSE)&amp;(9*A1063+10))="","",
INDIRECT(VLOOKUP(B1063,B$14:C$44,2,FALSE)&amp;(9*A1063+10))))</f>
        <v/>
      </c>
      <c r="J1063" s="43" t="str" cm="1">
        <f t="array" aca="1" ref="J1063" ca="1">IF(F1063="","",
IF(INDIRECT(VLOOKUP(B1063,B$14:C$44,2,FALSE)&amp;(9*A1063+11))="","",
INDIRECT(VLOOKUP(B1063,B$14:C$44,2,FALSE)&amp;(9*A1063+11))))</f>
        <v/>
      </c>
      <c r="K1063" s="46" t="str" cm="1">
        <f t="array" aca="1" ref="K1063" ca="1">IF(F1063="","",
IF(AND(OR(F1063="土",F1063="日"),J1063="●"),"指定",
IF(INDIRECT(VLOOKUP(B1063,B$14:C$44,2,FALSE)&amp;(9*A1063+12))="","",
INDIRECT(VLOOKUP(B1063,B$14:C$44,2,FALSE)&amp;(9*A1063+12)))))</f>
        <v/>
      </c>
      <c r="L1063" s="42" t="str">
        <f t="shared" ca="1" si="188"/>
        <v/>
      </c>
      <c r="M1063" s="60" t="str">
        <f t="shared" ca="1" si="189"/>
        <v/>
      </c>
      <c r="N1063" s="1" t="str">
        <f t="shared" ca="1" si="186"/>
        <v/>
      </c>
      <c r="O1063" s="1" t="str">
        <f t="shared" ca="1" si="187"/>
        <v/>
      </c>
    </row>
    <row r="1064" spans="1:15" x14ac:dyDescent="0.4">
      <c r="A1064" s="1">
        <f t="shared" si="190"/>
        <v>34</v>
      </c>
      <c r="B1064" s="1">
        <f t="shared" si="191"/>
        <v>28</v>
      </c>
      <c r="E1064" s="39" t="str" cm="1">
        <f t="array" aca="1" ref="E1064" ca="1">IF(INDIRECT(VLOOKUP(B1064,B$14:C$44,2,FALSE)&amp;(9*A1064+6))="","",
INDIRECT(VLOOKUP(B1064,B$14:C$44,2,FALSE)&amp;(9*A1064+6)))</f>
        <v/>
      </c>
      <c r="F1064" s="39" t="str">
        <f t="shared" ca="1" si="185"/>
        <v/>
      </c>
      <c r="G1064" s="48" t="str" cm="1">
        <f t="array" aca="1" ref="G1064" ca="1">IF(F1064="","",
IF(INDIRECT(VLOOKUP(B1064,B$14:C$44,2,FALSE)&amp;(9*A1064+8))="","",
INDIRECT(VLOOKUP(B1064,B$14:C$44,2,FALSE)&amp;(9*A1064+8))))</f>
        <v/>
      </c>
      <c r="H1064" s="48" t="str" cm="1">
        <f t="array" aca="1" ref="H1064" ca="1">IF(F1064="","",
IF(INDIRECT(VLOOKUP(B1064,B$14:C$44,2,FALSE)&amp;(9*A1064+9))="","",
INDIRECT(VLOOKUP(B1064,B$14:C$44,2,FALSE)&amp;(9*A1064+9))))</f>
        <v/>
      </c>
      <c r="I1064" s="43" t="str" cm="1">
        <f t="array" aca="1" ref="I1064" ca="1">IF(F1064="","",
IF(INDIRECT(VLOOKUP(B1064,B$14:C$44,2,FALSE)&amp;(9*A1064+10))="","",
INDIRECT(VLOOKUP(B1064,B$14:C$44,2,FALSE)&amp;(9*A1064+10))))</f>
        <v/>
      </c>
      <c r="J1064" s="43" t="str" cm="1">
        <f t="array" aca="1" ref="J1064" ca="1">IF(F1064="","",
IF(INDIRECT(VLOOKUP(B1064,B$14:C$44,2,FALSE)&amp;(9*A1064+11))="","",
INDIRECT(VLOOKUP(B1064,B$14:C$44,2,FALSE)&amp;(9*A1064+11))))</f>
        <v/>
      </c>
      <c r="K1064" s="46" t="str" cm="1">
        <f t="array" aca="1" ref="K1064" ca="1">IF(F1064="","",
IF(AND(OR(F1064="土",F1064="日"),J1064="●"),"指定",
IF(INDIRECT(VLOOKUP(B1064,B$14:C$44,2,FALSE)&amp;(9*A1064+12))="","",
INDIRECT(VLOOKUP(B1064,B$14:C$44,2,FALSE)&amp;(9*A1064+12)))))</f>
        <v/>
      </c>
      <c r="L1064" s="42" t="str">
        <f t="shared" ca="1" si="188"/>
        <v/>
      </c>
      <c r="M1064" s="60" t="str">
        <f t="shared" ca="1" si="189"/>
        <v/>
      </c>
      <c r="N1064" s="1" t="str">
        <f t="shared" ca="1" si="186"/>
        <v/>
      </c>
      <c r="O1064" s="1" t="str">
        <f t="shared" ca="1" si="187"/>
        <v/>
      </c>
    </row>
    <row r="1065" spans="1:15" x14ac:dyDescent="0.4">
      <c r="A1065" s="1">
        <f t="shared" si="190"/>
        <v>34</v>
      </c>
      <c r="B1065" s="1">
        <f t="shared" si="191"/>
        <v>29</v>
      </c>
      <c r="E1065" s="39" t="str" cm="1">
        <f t="array" aca="1" ref="E1065" ca="1">IF(INDIRECT(VLOOKUP(B1065,B$14:C$44,2,FALSE)&amp;(9*A1065+6))="","",
INDIRECT(VLOOKUP(B1065,B$14:C$44,2,FALSE)&amp;(9*A1065+6)))</f>
        <v/>
      </c>
      <c r="F1065" s="39" t="str">
        <f t="shared" ca="1" si="185"/>
        <v/>
      </c>
      <c r="G1065" s="48" t="str" cm="1">
        <f t="array" aca="1" ref="G1065" ca="1">IF(F1065="","",
IF(INDIRECT(VLOOKUP(B1065,B$14:C$44,2,FALSE)&amp;(9*A1065+8))="","",
INDIRECT(VLOOKUP(B1065,B$14:C$44,2,FALSE)&amp;(9*A1065+8))))</f>
        <v/>
      </c>
      <c r="H1065" s="48" t="str" cm="1">
        <f t="array" aca="1" ref="H1065" ca="1">IF(F1065="","",
IF(INDIRECT(VLOOKUP(B1065,B$14:C$44,2,FALSE)&amp;(9*A1065+9))="","",
INDIRECT(VLOOKUP(B1065,B$14:C$44,2,FALSE)&amp;(9*A1065+9))))</f>
        <v/>
      </c>
      <c r="I1065" s="43" t="str" cm="1">
        <f t="array" aca="1" ref="I1065" ca="1">IF(F1065="","",
IF(INDIRECT(VLOOKUP(B1065,B$14:C$44,2,FALSE)&amp;(9*A1065+10))="","",
INDIRECT(VLOOKUP(B1065,B$14:C$44,2,FALSE)&amp;(9*A1065+10))))</f>
        <v/>
      </c>
      <c r="J1065" s="43" t="str" cm="1">
        <f t="array" aca="1" ref="J1065" ca="1">IF(F1065="","",
IF(INDIRECT(VLOOKUP(B1065,B$14:C$44,2,FALSE)&amp;(9*A1065+11))="","",
INDIRECT(VLOOKUP(B1065,B$14:C$44,2,FALSE)&amp;(9*A1065+11))))</f>
        <v/>
      </c>
      <c r="K1065" s="46" t="str" cm="1">
        <f t="array" aca="1" ref="K1065" ca="1">IF(F1065="","",
IF(AND(OR(F1065="土",F1065="日"),J1065="●"),"指定",
IF(INDIRECT(VLOOKUP(B1065,B$14:C$44,2,FALSE)&amp;(9*A1065+12))="","",
INDIRECT(VLOOKUP(B1065,B$14:C$44,2,FALSE)&amp;(9*A1065+12)))))</f>
        <v/>
      </c>
      <c r="L1065" s="42" t="str">
        <f t="shared" ca="1" si="188"/>
        <v/>
      </c>
      <c r="M1065" s="60" t="str">
        <f t="shared" ca="1" si="189"/>
        <v/>
      </c>
      <c r="N1065" s="1" t="str">
        <f t="shared" ca="1" si="186"/>
        <v/>
      </c>
      <c r="O1065" s="1" t="str">
        <f t="shared" ca="1" si="187"/>
        <v/>
      </c>
    </row>
    <row r="1066" spans="1:15" x14ac:dyDescent="0.4">
      <c r="A1066" s="1">
        <f t="shared" si="190"/>
        <v>34</v>
      </c>
      <c r="B1066" s="1">
        <f t="shared" si="191"/>
        <v>30</v>
      </c>
      <c r="E1066" s="39" t="str" cm="1">
        <f t="array" aca="1" ref="E1066" ca="1">IF(INDIRECT(VLOOKUP(B1066,B$14:C$44,2,FALSE)&amp;(9*A1066+6))="","",
INDIRECT(VLOOKUP(B1066,B$14:C$44,2,FALSE)&amp;(9*A1066+6)))</f>
        <v/>
      </c>
      <c r="F1066" s="39" t="str">
        <f t="shared" ca="1" si="185"/>
        <v/>
      </c>
      <c r="G1066" s="48" t="str" cm="1">
        <f t="array" aca="1" ref="G1066" ca="1">IF(F1066="","",
IF(INDIRECT(VLOOKUP(B1066,B$14:C$44,2,FALSE)&amp;(9*A1066+8))="","",
INDIRECT(VLOOKUP(B1066,B$14:C$44,2,FALSE)&amp;(9*A1066+8))))</f>
        <v/>
      </c>
      <c r="H1066" s="48" t="str" cm="1">
        <f t="array" aca="1" ref="H1066" ca="1">IF(F1066="","",
IF(INDIRECT(VLOOKUP(B1066,B$14:C$44,2,FALSE)&amp;(9*A1066+9))="","",
INDIRECT(VLOOKUP(B1066,B$14:C$44,2,FALSE)&amp;(9*A1066+9))))</f>
        <v/>
      </c>
      <c r="I1066" s="43" t="str" cm="1">
        <f t="array" aca="1" ref="I1066" ca="1">IF(F1066="","",
IF(INDIRECT(VLOOKUP(B1066,B$14:C$44,2,FALSE)&amp;(9*A1066+10))="","",
INDIRECT(VLOOKUP(B1066,B$14:C$44,2,FALSE)&amp;(9*A1066+10))))</f>
        <v/>
      </c>
      <c r="J1066" s="43" t="str" cm="1">
        <f t="array" aca="1" ref="J1066" ca="1">IF(F1066="","",
IF(INDIRECT(VLOOKUP(B1066,B$14:C$44,2,FALSE)&amp;(9*A1066+11))="","",
INDIRECT(VLOOKUP(B1066,B$14:C$44,2,FALSE)&amp;(9*A1066+11))))</f>
        <v/>
      </c>
      <c r="K1066" s="46" t="str" cm="1">
        <f t="array" aca="1" ref="K1066" ca="1">IF(F1066="","",
IF(AND(OR(F1066="土",F1066="日"),J1066="●"),"指定",
IF(INDIRECT(VLOOKUP(B1066,B$14:C$44,2,FALSE)&amp;(9*A1066+12))="","",
INDIRECT(VLOOKUP(B1066,B$14:C$44,2,FALSE)&amp;(9*A1066+12)))))</f>
        <v/>
      </c>
      <c r="L1066" s="42" t="str">
        <f t="shared" ca="1" si="188"/>
        <v/>
      </c>
      <c r="M1066" s="60" t="str">
        <f t="shared" ca="1" si="189"/>
        <v/>
      </c>
      <c r="N1066" s="1" t="str">
        <f t="shared" ca="1" si="186"/>
        <v/>
      </c>
      <c r="O1066" s="1" t="str">
        <f t="shared" ca="1" si="187"/>
        <v/>
      </c>
    </row>
    <row r="1067" spans="1:15" x14ac:dyDescent="0.4">
      <c r="A1067" s="1">
        <f t="shared" si="190"/>
        <v>34</v>
      </c>
      <c r="B1067" s="1">
        <f t="shared" si="191"/>
        <v>31</v>
      </c>
      <c r="E1067" s="39" t="str" cm="1">
        <f t="array" aca="1" ref="E1067" ca="1">IF(INDIRECT(VLOOKUP(B1067,B$14:C$44,2,FALSE)&amp;(9*A1067+6))="","",
INDIRECT(VLOOKUP(B1067,B$14:C$44,2,FALSE)&amp;(9*A1067+6)))</f>
        <v/>
      </c>
      <c r="F1067" s="39" t="str">
        <f t="shared" ca="1" si="185"/>
        <v/>
      </c>
      <c r="G1067" s="48" t="str" cm="1">
        <f t="array" aca="1" ref="G1067" ca="1">IF(F1067="","",
IF(INDIRECT(VLOOKUP(B1067,B$14:C$44,2,FALSE)&amp;(9*A1067+8))="","",
INDIRECT(VLOOKUP(B1067,B$14:C$44,2,FALSE)&amp;(9*A1067+8))))</f>
        <v/>
      </c>
      <c r="H1067" s="48" t="str" cm="1">
        <f t="array" aca="1" ref="H1067" ca="1">IF(F1067="","",
IF(INDIRECT(VLOOKUP(B1067,B$14:C$44,2,FALSE)&amp;(9*A1067+9))="","",
INDIRECT(VLOOKUP(B1067,B$14:C$44,2,FALSE)&amp;(9*A1067+9))))</f>
        <v/>
      </c>
      <c r="I1067" s="43" t="str" cm="1">
        <f t="array" aca="1" ref="I1067" ca="1">IF(F1067="","",
IF(INDIRECT(VLOOKUP(B1067,B$14:C$44,2,FALSE)&amp;(9*A1067+10))="","",
INDIRECT(VLOOKUP(B1067,B$14:C$44,2,FALSE)&amp;(9*A1067+10))))</f>
        <v/>
      </c>
      <c r="J1067" s="43" t="str" cm="1">
        <f t="array" aca="1" ref="J1067" ca="1">IF(F1067="","",
IF(INDIRECT(VLOOKUP(B1067,B$14:C$44,2,FALSE)&amp;(9*A1067+11))="","",
INDIRECT(VLOOKUP(B1067,B$14:C$44,2,FALSE)&amp;(9*A1067+11))))</f>
        <v/>
      </c>
      <c r="K1067" s="46" t="str" cm="1">
        <f t="array" aca="1" ref="K1067" ca="1">IF(F1067="","",
IF(AND(OR(F1067="土",F1067="日"),J1067="●"),"指定",
IF(INDIRECT(VLOOKUP(B1067,B$14:C$44,2,FALSE)&amp;(9*A1067+12))="","",
INDIRECT(VLOOKUP(B1067,B$14:C$44,2,FALSE)&amp;(9*A1067+12)))))</f>
        <v/>
      </c>
      <c r="L1067" s="42" t="str">
        <f t="shared" ca="1" si="188"/>
        <v/>
      </c>
      <c r="M1067" s="60" t="str">
        <f t="shared" ca="1" si="189"/>
        <v/>
      </c>
      <c r="N1067" s="1" t="str">
        <f t="shared" ca="1" si="186"/>
        <v/>
      </c>
      <c r="O1067" s="1" t="str">
        <f t="shared" ca="1" si="187"/>
        <v/>
      </c>
    </row>
    <row r="1068" spans="1:15" x14ac:dyDescent="0.4">
      <c r="A1068" s="1">
        <f t="shared" si="190"/>
        <v>35</v>
      </c>
      <c r="B1068" s="1">
        <f t="shared" si="191"/>
        <v>1</v>
      </c>
      <c r="E1068" s="39" t="str" cm="1">
        <f t="array" aca="1" ref="E1068" ca="1">IF(INDIRECT(VLOOKUP(B1068,B$14:C$44,2,FALSE)&amp;(9*A1068+6))="","",
INDIRECT(VLOOKUP(B1068,B$14:C$44,2,FALSE)&amp;(9*A1068+6)))</f>
        <v/>
      </c>
      <c r="F1068" s="39" t="str">
        <f t="shared" ca="1" si="185"/>
        <v/>
      </c>
      <c r="G1068" s="48" t="str" cm="1">
        <f t="array" aca="1" ref="G1068" ca="1">IF(F1068="","",
IF(INDIRECT(VLOOKUP(B1068,B$14:C$44,2,FALSE)&amp;(9*A1068+8))="","",
INDIRECT(VLOOKUP(B1068,B$14:C$44,2,FALSE)&amp;(9*A1068+8))))</f>
        <v/>
      </c>
      <c r="H1068" s="48" t="str" cm="1">
        <f t="array" aca="1" ref="H1068" ca="1">IF(F1068="","",
IF(INDIRECT(VLOOKUP(B1068,B$14:C$44,2,FALSE)&amp;(9*A1068+9))="","",
INDIRECT(VLOOKUP(B1068,B$14:C$44,2,FALSE)&amp;(9*A1068+9))))</f>
        <v/>
      </c>
      <c r="I1068" s="43" t="str" cm="1">
        <f t="array" aca="1" ref="I1068" ca="1">IF(F1068="","",
IF(INDIRECT(VLOOKUP(B1068,B$14:C$44,2,FALSE)&amp;(9*A1068+10))="","",
INDIRECT(VLOOKUP(B1068,B$14:C$44,2,FALSE)&amp;(9*A1068+10))))</f>
        <v/>
      </c>
      <c r="J1068" s="43" t="str" cm="1">
        <f t="array" aca="1" ref="J1068" ca="1">IF(F1068="","",
IF(INDIRECT(VLOOKUP(B1068,B$14:C$44,2,FALSE)&amp;(9*A1068+11))="","",
INDIRECT(VLOOKUP(B1068,B$14:C$44,2,FALSE)&amp;(9*A1068+11))))</f>
        <v/>
      </c>
      <c r="K1068" s="46" t="str" cm="1">
        <f t="array" aca="1" ref="K1068" ca="1">IF(F1068="","",
IF(AND(OR(F1068="土",F1068="日"),J1068="●"),"指定",
IF(INDIRECT(VLOOKUP(B1068,B$14:C$44,2,FALSE)&amp;(9*A1068+12))="","",
INDIRECT(VLOOKUP(B1068,B$14:C$44,2,FALSE)&amp;(9*A1068+12)))))</f>
        <v/>
      </c>
      <c r="L1068" s="42" t="str">
        <f t="shared" ca="1" si="188"/>
        <v/>
      </c>
      <c r="M1068" s="60" t="str">
        <f t="shared" ca="1" si="189"/>
        <v/>
      </c>
      <c r="N1068" s="1" t="str">
        <f t="shared" ca="1" si="186"/>
        <v/>
      </c>
      <c r="O1068" s="1" t="str">
        <f t="shared" ca="1" si="187"/>
        <v/>
      </c>
    </row>
    <row r="1069" spans="1:15" x14ac:dyDescent="0.4">
      <c r="A1069" s="1">
        <f t="shared" si="190"/>
        <v>35</v>
      </c>
      <c r="B1069" s="1">
        <f t="shared" si="191"/>
        <v>2</v>
      </c>
      <c r="E1069" s="39" t="str" cm="1">
        <f t="array" aca="1" ref="E1069" ca="1">IF(INDIRECT(VLOOKUP(B1069,B$14:C$44,2,FALSE)&amp;(9*A1069+6))="","",
INDIRECT(VLOOKUP(B1069,B$14:C$44,2,FALSE)&amp;(9*A1069+6)))</f>
        <v/>
      </c>
      <c r="F1069" s="39" t="str">
        <f t="shared" ca="1" si="185"/>
        <v/>
      </c>
      <c r="G1069" s="48" t="str" cm="1">
        <f t="array" aca="1" ref="G1069" ca="1">IF(F1069="","",
IF(INDIRECT(VLOOKUP(B1069,B$14:C$44,2,FALSE)&amp;(9*A1069+8))="","",
INDIRECT(VLOOKUP(B1069,B$14:C$44,2,FALSE)&amp;(9*A1069+8))))</f>
        <v/>
      </c>
      <c r="H1069" s="48" t="str" cm="1">
        <f t="array" aca="1" ref="H1069" ca="1">IF(F1069="","",
IF(INDIRECT(VLOOKUP(B1069,B$14:C$44,2,FALSE)&amp;(9*A1069+9))="","",
INDIRECT(VLOOKUP(B1069,B$14:C$44,2,FALSE)&amp;(9*A1069+9))))</f>
        <v/>
      </c>
      <c r="I1069" s="43" t="str" cm="1">
        <f t="array" aca="1" ref="I1069" ca="1">IF(F1069="","",
IF(INDIRECT(VLOOKUP(B1069,B$14:C$44,2,FALSE)&amp;(9*A1069+10))="","",
INDIRECT(VLOOKUP(B1069,B$14:C$44,2,FALSE)&amp;(9*A1069+10))))</f>
        <v/>
      </c>
      <c r="J1069" s="43" t="str" cm="1">
        <f t="array" aca="1" ref="J1069" ca="1">IF(F1069="","",
IF(INDIRECT(VLOOKUP(B1069,B$14:C$44,2,FALSE)&amp;(9*A1069+11))="","",
INDIRECT(VLOOKUP(B1069,B$14:C$44,2,FALSE)&amp;(9*A1069+11))))</f>
        <v/>
      </c>
      <c r="K1069" s="46" t="str" cm="1">
        <f t="array" aca="1" ref="K1069" ca="1">IF(F1069="","",
IF(AND(OR(F1069="土",F1069="日"),J1069="●"),"指定",
IF(INDIRECT(VLOOKUP(B1069,B$14:C$44,2,FALSE)&amp;(9*A1069+12))="","",
INDIRECT(VLOOKUP(B1069,B$14:C$44,2,FALSE)&amp;(9*A1069+12)))))</f>
        <v/>
      </c>
      <c r="L1069" s="42" t="str">
        <f t="shared" ca="1" si="188"/>
        <v/>
      </c>
      <c r="M1069" s="60" t="str">
        <f t="shared" ca="1" si="189"/>
        <v/>
      </c>
      <c r="N1069" s="1" t="str">
        <f t="shared" ca="1" si="186"/>
        <v/>
      </c>
      <c r="O1069" s="1" t="str">
        <f t="shared" ca="1" si="187"/>
        <v/>
      </c>
    </row>
    <row r="1070" spans="1:15" x14ac:dyDescent="0.4">
      <c r="A1070" s="1">
        <f t="shared" si="190"/>
        <v>35</v>
      </c>
      <c r="B1070" s="1">
        <f t="shared" si="191"/>
        <v>3</v>
      </c>
      <c r="E1070" s="39" t="str" cm="1">
        <f t="array" aca="1" ref="E1070" ca="1">IF(INDIRECT(VLOOKUP(B1070,B$14:C$44,2,FALSE)&amp;(9*A1070+6))="","",
INDIRECT(VLOOKUP(B1070,B$14:C$44,2,FALSE)&amp;(9*A1070+6)))</f>
        <v/>
      </c>
      <c r="F1070" s="39" t="str">
        <f t="shared" ca="1" si="185"/>
        <v/>
      </c>
      <c r="G1070" s="48" t="str" cm="1">
        <f t="array" aca="1" ref="G1070" ca="1">IF(F1070="","",
IF(INDIRECT(VLOOKUP(B1070,B$14:C$44,2,FALSE)&amp;(9*A1070+8))="","",
INDIRECT(VLOOKUP(B1070,B$14:C$44,2,FALSE)&amp;(9*A1070+8))))</f>
        <v/>
      </c>
      <c r="H1070" s="48" t="str" cm="1">
        <f t="array" aca="1" ref="H1070" ca="1">IF(F1070="","",
IF(INDIRECT(VLOOKUP(B1070,B$14:C$44,2,FALSE)&amp;(9*A1070+9))="","",
INDIRECT(VLOOKUP(B1070,B$14:C$44,2,FALSE)&amp;(9*A1070+9))))</f>
        <v/>
      </c>
      <c r="I1070" s="43" t="str" cm="1">
        <f t="array" aca="1" ref="I1070" ca="1">IF(F1070="","",
IF(INDIRECT(VLOOKUP(B1070,B$14:C$44,2,FALSE)&amp;(9*A1070+10))="","",
INDIRECT(VLOOKUP(B1070,B$14:C$44,2,FALSE)&amp;(9*A1070+10))))</f>
        <v/>
      </c>
      <c r="J1070" s="43" t="str" cm="1">
        <f t="array" aca="1" ref="J1070" ca="1">IF(F1070="","",
IF(INDIRECT(VLOOKUP(B1070,B$14:C$44,2,FALSE)&amp;(9*A1070+11))="","",
INDIRECT(VLOOKUP(B1070,B$14:C$44,2,FALSE)&amp;(9*A1070+11))))</f>
        <v/>
      </c>
      <c r="K1070" s="46" t="str" cm="1">
        <f t="array" aca="1" ref="K1070" ca="1">IF(F1070="","",
IF(AND(OR(F1070="土",F1070="日"),J1070="●"),"指定",
IF(INDIRECT(VLOOKUP(B1070,B$14:C$44,2,FALSE)&amp;(9*A1070+12))="","",
INDIRECT(VLOOKUP(B1070,B$14:C$44,2,FALSE)&amp;(9*A1070+12)))))</f>
        <v/>
      </c>
      <c r="L1070" s="42" t="str">
        <f t="shared" ca="1" si="188"/>
        <v/>
      </c>
      <c r="M1070" s="60" t="str">
        <f t="shared" ca="1" si="189"/>
        <v/>
      </c>
      <c r="N1070" s="1" t="str">
        <f t="shared" ca="1" si="186"/>
        <v/>
      </c>
      <c r="O1070" s="1" t="str">
        <f t="shared" ca="1" si="187"/>
        <v/>
      </c>
    </row>
    <row r="1071" spans="1:15" x14ac:dyDescent="0.4">
      <c r="A1071" s="1">
        <f t="shared" si="190"/>
        <v>35</v>
      </c>
      <c r="B1071" s="1">
        <f t="shared" si="191"/>
        <v>4</v>
      </c>
      <c r="E1071" s="39" t="str" cm="1">
        <f t="array" aca="1" ref="E1071" ca="1">IF(INDIRECT(VLOOKUP(B1071,B$14:C$44,2,FALSE)&amp;(9*A1071+6))="","",
INDIRECT(VLOOKUP(B1071,B$14:C$44,2,FALSE)&amp;(9*A1071+6)))</f>
        <v/>
      </c>
      <c r="F1071" s="39" t="str">
        <f t="shared" ca="1" si="185"/>
        <v/>
      </c>
      <c r="G1071" s="48" t="str" cm="1">
        <f t="array" aca="1" ref="G1071" ca="1">IF(F1071="","",
IF(INDIRECT(VLOOKUP(B1071,B$14:C$44,2,FALSE)&amp;(9*A1071+8))="","",
INDIRECT(VLOOKUP(B1071,B$14:C$44,2,FALSE)&amp;(9*A1071+8))))</f>
        <v/>
      </c>
      <c r="H1071" s="48" t="str" cm="1">
        <f t="array" aca="1" ref="H1071" ca="1">IF(F1071="","",
IF(INDIRECT(VLOOKUP(B1071,B$14:C$44,2,FALSE)&amp;(9*A1071+9))="","",
INDIRECT(VLOOKUP(B1071,B$14:C$44,2,FALSE)&amp;(9*A1071+9))))</f>
        <v/>
      </c>
      <c r="I1071" s="43" t="str" cm="1">
        <f t="array" aca="1" ref="I1071" ca="1">IF(F1071="","",
IF(INDIRECT(VLOOKUP(B1071,B$14:C$44,2,FALSE)&amp;(9*A1071+10))="","",
INDIRECT(VLOOKUP(B1071,B$14:C$44,2,FALSE)&amp;(9*A1071+10))))</f>
        <v/>
      </c>
      <c r="J1071" s="43" t="str" cm="1">
        <f t="array" aca="1" ref="J1071" ca="1">IF(F1071="","",
IF(INDIRECT(VLOOKUP(B1071,B$14:C$44,2,FALSE)&amp;(9*A1071+11))="","",
INDIRECT(VLOOKUP(B1071,B$14:C$44,2,FALSE)&amp;(9*A1071+11))))</f>
        <v/>
      </c>
      <c r="K1071" s="46" t="str" cm="1">
        <f t="array" aca="1" ref="K1071" ca="1">IF(F1071="","",
IF(AND(OR(F1071="土",F1071="日"),J1071="●"),"指定",
IF(INDIRECT(VLOOKUP(B1071,B$14:C$44,2,FALSE)&amp;(9*A1071+12))="","",
INDIRECT(VLOOKUP(B1071,B$14:C$44,2,FALSE)&amp;(9*A1071+12)))))</f>
        <v/>
      </c>
      <c r="L1071" s="42" t="str">
        <f t="shared" ca="1" si="188"/>
        <v/>
      </c>
      <c r="M1071" s="60" t="str">
        <f t="shared" ca="1" si="189"/>
        <v/>
      </c>
      <c r="N1071" s="1" t="str">
        <f t="shared" ca="1" si="186"/>
        <v/>
      </c>
      <c r="O1071" s="1" t="str">
        <f t="shared" ca="1" si="187"/>
        <v/>
      </c>
    </row>
    <row r="1072" spans="1:15" x14ac:dyDescent="0.4">
      <c r="A1072" s="1">
        <f t="shared" si="190"/>
        <v>35</v>
      </c>
      <c r="B1072" s="1">
        <f t="shared" si="191"/>
        <v>5</v>
      </c>
      <c r="E1072" s="39" t="str" cm="1">
        <f t="array" aca="1" ref="E1072" ca="1">IF(INDIRECT(VLOOKUP(B1072,B$14:C$44,2,FALSE)&amp;(9*A1072+6))="","",
INDIRECT(VLOOKUP(B1072,B$14:C$44,2,FALSE)&amp;(9*A1072+6)))</f>
        <v/>
      </c>
      <c r="F1072" s="39" t="str">
        <f t="shared" ca="1" si="185"/>
        <v/>
      </c>
      <c r="G1072" s="48" t="str" cm="1">
        <f t="array" aca="1" ref="G1072" ca="1">IF(F1072="","",
IF(INDIRECT(VLOOKUP(B1072,B$14:C$44,2,FALSE)&amp;(9*A1072+8))="","",
INDIRECT(VLOOKUP(B1072,B$14:C$44,2,FALSE)&amp;(9*A1072+8))))</f>
        <v/>
      </c>
      <c r="H1072" s="48" t="str" cm="1">
        <f t="array" aca="1" ref="H1072" ca="1">IF(F1072="","",
IF(INDIRECT(VLOOKUP(B1072,B$14:C$44,2,FALSE)&amp;(9*A1072+9))="","",
INDIRECT(VLOOKUP(B1072,B$14:C$44,2,FALSE)&amp;(9*A1072+9))))</f>
        <v/>
      </c>
      <c r="I1072" s="43" t="str" cm="1">
        <f t="array" aca="1" ref="I1072" ca="1">IF(F1072="","",
IF(INDIRECT(VLOOKUP(B1072,B$14:C$44,2,FALSE)&amp;(9*A1072+10))="","",
INDIRECT(VLOOKUP(B1072,B$14:C$44,2,FALSE)&amp;(9*A1072+10))))</f>
        <v/>
      </c>
      <c r="J1072" s="43" t="str" cm="1">
        <f t="array" aca="1" ref="J1072" ca="1">IF(F1072="","",
IF(INDIRECT(VLOOKUP(B1072,B$14:C$44,2,FALSE)&amp;(9*A1072+11))="","",
INDIRECT(VLOOKUP(B1072,B$14:C$44,2,FALSE)&amp;(9*A1072+11))))</f>
        <v/>
      </c>
      <c r="K1072" s="46" t="str" cm="1">
        <f t="array" aca="1" ref="K1072" ca="1">IF(F1072="","",
IF(AND(OR(F1072="土",F1072="日"),J1072="●"),"指定",
IF(INDIRECT(VLOOKUP(B1072,B$14:C$44,2,FALSE)&amp;(9*A1072+12))="","",
INDIRECT(VLOOKUP(B1072,B$14:C$44,2,FALSE)&amp;(9*A1072+12)))))</f>
        <v/>
      </c>
      <c r="L1072" s="42" t="str">
        <f t="shared" ca="1" si="188"/>
        <v/>
      </c>
      <c r="M1072" s="60" t="str">
        <f t="shared" ca="1" si="189"/>
        <v/>
      </c>
      <c r="N1072" s="1" t="str">
        <f t="shared" ca="1" si="186"/>
        <v/>
      </c>
      <c r="O1072" s="1" t="str">
        <f t="shared" ca="1" si="187"/>
        <v/>
      </c>
    </row>
    <row r="1073" spans="1:15" x14ac:dyDescent="0.4">
      <c r="A1073" s="1">
        <f t="shared" si="190"/>
        <v>35</v>
      </c>
      <c r="B1073" s="1">
        <f t="shared" si="191"/>
        <v>6</v>
      </c>
      <c r="E1073" s="39" t="str" cm="1">
        <f t="array" aca="1" ref="E1073" ca="1">IF(INDIRECT(VLOOKUP(B1073,B$14:C$44,2,FALSE)&amp;(9*A1073+6))="","",
INDIRECT(VLOOKUP(B1073,B$14:C$44,2,FALSE)&amp;(9*A1073+6)))</f>
        <v/>
      </c>
      <c r="F1073" s="39" t="str">
        <f t="shared" ca="1" si="185"/>
        <v/>
      </c>
      <c r="G1073" s="48" t="str" cm="1">
        <f t="array" aca="1" ref="G1073" ca="1">IF(F1073="","",
IF(INDIRECT(VLOOKUP(B1073,B$14:C$44,2,FALSE)&amp;(9*A1073+8))="","",
INDIRECT(VLOOKUP(B1073,B$14:C$44,2,FALSE)&amp;(9*A1073+8))))</f>
        <v/>
      </c>
      <c r="H1073" s="48" t="str" cm="1">
        <f t="array" aca="1" ref="H1073" ca="1">IF(F1073="","",
IF(INDIRECT(VLOOKUP(B1073,B$14:C$44,2,FALSE)&amp;(9*A1073+9))="","",
INDIRECT(VLOOKUP(B1073,B$14:C$44,2,FALSE)&amp;(9*A1073+9))))</f>
        <v/>
      </c>
      <c r="I1073" s="43" t="str" cm="1">
        <f t="array" aca="1" ref="I1073" ca="1">IF(F1073="","",
IF(INDIRECT(VLOOKUP(B1073,B$14:C$44,2,FALSE)&amp;(9*A1073+10))="","",
INDIRECT(VLOOKUP(B1073,B$14:C$44,2,FALSE)&amp;(9*A1073+10))))</f>
        <v/>
      </c>
      <c r="J1073" s="43" t="str" cm="1">
        <f t="array" aca="1" ref="J1073" ca="1">IF(F1073="","",
IF(INDIRECT(VLOOKUP(B1073,B$14:C$44,2,FALSE)&amp;(9*A1073+11))="","",
INDIRECT(VLOOKUP(B1073,B$14:C$44,2,FALSE)&amp;(9*A1073+11))))</f>
        <v/>
      </c>
      <c r="K1073" s="46" t="str" cm="1">
        <f t="array" aca="1" ref="K1073" ca="1">IF(F1073="","",
IF(AND(OR(F1073="土",F1073="日"),J1073="●"),"指定",
IF(INDIRECT(VLOOKUP(B1073,B$14:C$44,2,FALSE)&amp;(9*A1073+12))="","",
INDIRECT(VLOOKUP(B1073,B$14:C$44,2,FALSE)&amp;(9*A1073+12)))))</f>
        <v/>
      </c>
      <c r="L1073" s="42" t="str">
        <f t="shared" ca="1" si="188"/>
        <v/>
      </c>
      <c r="M1073" s="60" t="str">
        <f t="shared" ca="1" si="189"/>
        <v/>
      </c>
      <c r="N1073" s="1" t="str">
        <f t="shared" ca="1" si="186"/>
        <v/>
      </c>
      <c r="O1073" s="1" t="str">
        <f t="shared" ca="1" si="187"/>
        <v/>
      </c>
    </row>
    <row r="1074" spans="1:15" x14ac:dyDescent="0.4">
      <c r="A1074" s="1">
        <f t="shared" si="190"/>
        <v>35</v>
      </c>
      <c r="B1074" s="1">
        <f t="shared" si="191"/>
        <v>7</v>
      </c>
      <c r="E1074" s="39" t="str" cm="1">
        <f t="array" aca="1" ref="E1074" ca="1">IF(INDIRECT(VLOOKUP(B1074,B$14:C$44,2,FALSE)&amp;(9*A1074+6))="","",
INDIRECT(VLOOKUP(B1074,B$14:C$44,2,FALSE)&amp;(9*A1074+6)))</f>
        <v/>
      </c>
      <c r="F1074" s="39" t="str">
        <f t="shared" ca="1" si="185"/>
        <v/>
      </c>
      <c r="G1074" s="48" t="str" cm="1">
        <f t="array" aca="1" ref="G1074" ca="1">IF(F1074="","",
IF(INDIRECT(VLOOKUP(B1074,B$14:C$44,2,FALSE)&amp;(9*A1074+8))="","",
INDIRECT(VLOOKUP(B1074,B$14:C$44,2,FALSE)&amp;(9*A1074+8))))</f>
        <v/>
      </c>
      <c r="H1074" s="48" t="str" cm="1">
        <f t="array" aca="1" ref="H1074" ca="1">IF(F1074="","",
IF(INDIRECT(VLOOKUP(B1074,B$14:C$44,2,FALSE)&amp;(9*A1074+9))="","",
INDIRECT(VLOOKUP(B1074,B$14:C$44,2,FALSE)&amp;(9*A1074+9))))</f>
        <v/>
      </c>
      <c r="I1074" s="43" t="str" cm="1">
        <f t="array" aca="1" ref="I1074" ca="1">IF(F1074="","",
IF(INDIRECT(VLOOKUP(B1074,B$14:C$44,2,FALSE)&amp;(9*A1074+10))="","",
INDIRECT(VLOOKUP(B1074,B$14:C$44,2,FALSE)&amp;(9*A1074+10))))</f>
        <v/>
      </c>
      <c r="J1074" s="43" t="str" cm="1">
        <f t="array" aca="1" ref="J1074" ca="1">IF(F1074="","",
IF(INDIRECT(VLOOKUP(B1074,B$14:C$44,2,FALSE)&amp;(9*A1074+11))="","",
INDIRECT(VLOOKUP(B1074,B$14:C$44,2,FALSE)&amp;(9*A1074+11))))</f>
        <v/>
      </c>
      <c r="K1074" s="46" t="str" cm="1">
        <f t="array" aca="1" ref="K1074" ca="1">IF(F1074="","",
IF(AND(OR(F1074="土",F1074="日"),J1074="●"),"指定",
IF(INDIRECT(VLOOKUP(B1074,B$14:C$44,2,FALSE)&amp;(9*A1074+12))="","",
INDIRECT(VLOOKUP(B1074,B$14:C$44,2,FALSE)&amp;(9*A1074+12)))))</f>
        <v/>
      </c>
      <c r="L1074" s="42" t="str">
        <f t="shared" ca="1" si="188"/>
        <v/>
      </c>
      <c r="M1074" s="60" t="str">
        <f t="shared" ca="1" si="189"/>
        <v/>
      </c>
      <c r="N1074" s="1" t="str">
        <f t="shared" ca="1" si="186"/>
        <v/>
      </c>
      <c r="O1074" s="1" t="str">
        <f t="shared" ca="1" si="187"/>
        <v/>
      </c>
    </row>
    <row r="1075" spans="1:15" x14ac:dyDescent="0.4">
      <c r="A1075" s="1">
        <f t="shared" si="190"/>
        <v>35</v>
      </c>
      <c r="B1075" s="1">
        <f t="shared" si="191"/>
        <v>8</v>
      </c>
      <c r="E1075" s="39" t="str" cm="1">
        <f t="array" aca="1" ref="E1075" ca="1">IF(INDIRECT(VLOOKUP(B1075,B$14:C$44,2,FALSE)&amp;(9*A1075+6))="","",
INDIRECT(VLOOKUP(B1075,B$14:C$44,2,FALSE)&amp;(9*A1075+6)))</f>
        <v/>
      </c>
      <c r="F1075" s="39" t="str">
        <f t="shared" ca="1" si="185"/>
        <v/>
      </c>
      <c r="G1075" s="48" t="str" cm="1">
        <f t="array" aca="1" ref="G1075" ca="1">IF(F1075="","",
IF(INDIRECT(VLOOKUP(B1075,B$14:C$44,2,FALSE)&amp;(9*A1075+8))="","",
INDIRECT(VLOOKUP(B1075,B$14:C$44,2,FALSE)&amp;(9*A1075+8))))</f>
        <v/>
      </c>
      <c r="H1075" s="48" t="str" cm="1">
        <f t="array" aca="1" ref="H1075" ca="1">IF(F1075="","",
IF(INDIRECT(VLOOKUP(B1075,B$14:C$44,2,FALSE)&amp;(9*A1075+9))="","",
INDIRECT(VLOOKUP(B1075,B$14:C$44,2,FALSE)&amp;(9*A1075+9))))</f>
        <v/>
      </c>
      <c r="I1075" s="43" t="str" cm="1">
        <f t="array" aca="1" ref="I1075" ca="1">IF(F1075="","",
IF(INDIRECT(VLOOKUP(B1075,B$14:C$44,2,FALSE)&amp;(9*A1075+10))="","",
INDIRECT(VLOOKUP(B1075,B$14:C$44,2,FALSE)&amp;(9*A1075+10))))</f>
        <v/>
      </c>
      <c r="J1075" s="43" t="str" cm="1">
        <f t="array" aca="1" ref="J1075" ca="1">IF(F1075="","",
IF(INDIRECT(VLOOKUP(B1075,B$14:C$44,2,FALSE)&amp;(9*A1075+11))="","",
INDIRECT(VLOOKUP(B1075,B$14:C$44,2,FALSE)&amp;(9*A1075+11))))</f>
        <v/>
      </c>
      <c r="K1075" s="46" t="str" cm="1">
        <f t="array" aca="1" ref="K1075" ca="1">IF(F1075="","",
IF(AND(OR(F1075="土",F1075="日"),J1075="●"),"指定",
IF(INDIRECT(VLOOKUP(B1075,B$14:C$44,2,FALSE)&amp;(9*A1075+12))="","",
INDIRECT(VLOOKUP(B1075,B$14:C$44,2,FALSE)&amp;(9*A1075+12)))))</f>
        <v/>
      </c>
      <c r="L1075" s="42" t="str">
        <f t="shared" ca="1" si="188"/>
        <v/>
      </c>
      <c r="M1075" s="60" t="str">
        <f t="shared" ca="1" si="189"/>
        <v/>
      </c>
      <c r="N1075" s="1" t="str">
        <f t="shared" ca="1" si="186"/>
        <v/>
      </c>
      <c r="O1075" s="1" t="str">
        <f t="shared" ca="1" si="187"/>
        <v/>
      </c>
    </row>
    <row r="1076" spans="1:15" x14ac:dyDescent="0.4">
      <c r="A1076" s="1">
        <f t="shared" si="190"/>
        <v>35</v>
      </c>
      <c r="B1076" s="1">
        <f t="shared" si="191"/>
        <v>9</v>
      </c>
      <c r="E1076" s="39" t="str" cm="1">
        <f t="array" aca="1" ref="E1076" ca="1">IF(INDIRECT(VLOOKUP(B1076,B$14:C$44,2,FALSE)&amp;(9*A1076+6))="","",
INDIRECT(VLOOKUP(B1076,B$14:C$44,2,FALSE)&amp;(9*A1076+6)))</f>
        <v/>
      </c>
      <c r="F1076" s="39" t="str">
        <f t="shared" ca="1" si="185"/>
        <v/>
      </c>
      <c r="G1076" s="48" t="str" cm="1">
        <f t="array" aca="1" ref="G1076" ca="1">IF(F1076="","",
IF(INDIRECT(VLOOKUP(B1076,B$14:C$44,2,FALSE)&amp;(9*A1076+8))="","",
INDIRECT(VLOOKUP(B1076,B$14:C$44,2,FALSE)&amp;(9*A1076+8))))</f>
        <v/>
      </c>
      <c r="H1076" s="48" t="str" cm="1">
        <f t="array" aca="1" ref="H1076" ca="1">IF(F1076="","",
IF(INDIRECT(VLOOKUP(B1076,B$14:C$44,2,FALSE)&amp;(9*A1076+9))="","",
INDIRECT(VLOOKUP(B1076,B$14:C$44,2,FALSE)&amp;(9*A1076+9))))</f>
        <v/>
      </c>
      <c r="I1076" s="43" t="str" cm="1">
        <f t="array" aca="1" ref="I1076" ca="1">IF(F1076="","",
IF(INDIRECT(VLOOKUP(B1076,B$14:C$44,2,FALSE)&amp;(9*A1076+10))="","",
INDIRECT(VLOOKUP(B1076,B$14:C$44,2,FALSE)&amp;(9*A1076+10))))</f>
        <v/>
      </c>
      <c r="J1076" s="43" t="str" cm="1">
        <f t="array" aca="1" ref="J1076" ca="1">IF(F1076="","",
IF(INDIRECT(VLOOKUP(B1076,B$14:C$44,2,FALSE)&amp;(9*A1076+11))="","",
INDIRECT(VLOOKUP(B1076,B$14:C$44,2,FALSE)&amp;(9*A1076+11))))</f>
        <v/>
      </c>
      <c r="K1076" s="46" t="str" cm="1">
        <f t="array" aca="1" ref="K1076" ca="1">IF(F1076="","",
IF(AND(OR(F1076="土",F1076="日"),J1076="●"),"指定",
IF(INDIRECT(VLOOKUP(B1076,B$14:C$44,2,FALSE)&amp;(9*A1076+12))="","",
INDIRECT(VLOOKUP(B1076,B$14:C$44,2,FALSE)&amp;(9*A1076+12)))))</f>
        <v/>
      </c>
      <c r="L1076" s="42" t="str">
        <f t="shared" ca="1" si="188"/>
        <v/>
      </c>
      <c r="M1076" s="60" t="str">
        <f t="shared" ca="1" si="189"/>
        <v/>
      </c>
      <c r="N1076" s="1" t="str">
        <f t="shared" ca="1" si="186"/>
        <v/>
      </c>
      <c r="O1076" s="1" t="str">
        <f t="shared" ca="1" si="187"/>
        <v/>
      </c>
    </row>
    <row r="1077" spans="1:15" x14ac:dyDescent="0.4">
      <c r="A1077" s="1">
        <f t="shared" si="190"/>
        <v>35</v>
      </c>
      <c r="B1077" s="1">
        <f t="shared" si="191"/>
        <v>10</v>
      </c>
      <c r="E1077" s="39" t="str" cm="1">
        <f t="array" aca="1" ref="E1077" ca="1">IF(INDIRECT(VLOOKUP(B1077,B$14:C$44,2,FALSE)&amp;(9*A1077+6))="","",
INDIRECT(VLOOKUP(B1077,B$14:C$44,2,FALSE)&amp;(9*A1077+6)))</f>
        <v/>
      </c>
      <c r="F1077" s="39" t="str">
        <f t="shared" ca="1" si="185"/>
        <v/>
      </c>
      <c r="G1077" s="48" t="str" cm="1">
        <f t="array" aca="1" ref="G1077" ca="1">IF(F1077="","",
IF(INDIRECT(VLOOKUP(B1077,B$14:C$44,2,FALSE)&amp;(9*A1077+8))="","",
INDIRECT(VLOOKUP(B1077,B$14:C$44,2,FALSE)&amp;(9*A1077+8))))</f>
        <v/>
      </c>
      <c r="H1077" s="48" t="str" cm="1">
        <f t="array" aca="1" ref="H1077" ca="1">IF(F1077="","",
IF(INDIRECT(VLOOKUP(B1077,B$14:C$44,2,FALSE)&amp;(9*A1077+9))="","",
INDIRECT(VLOOKUP(B1077,B$14:C$44,2,FALSE)&amp;(9*A1077+9))))</f>
        <v/>
      </c>
      <c r="I1077" s="43" t="str" cm="1">
        <f t="array" aca="1" ref="I1077" ca="1">IF(F1077="","",
IF(INDIRECT(VLOOKUP(B1077,B$14:C$44,2,FALSE)&amp;(9*A1077+10))="","",
INDIRECT(VLOOKUP(B1077,B$14:C$44,2,FALSE)&amp;(9*A1077+10))))</f>
        <v/>
      </c>
      <c r="J1077" s="43" t="str" cm="1">
        <f t="array" aca="1" ref="J1077" ca="1">IF(F1077="","",
IF(INDIRECT(VLOOKUP(B1077,B$14:C$44,2,FALSE)&amp;(9*A1077+11))="","",
INDIRECT(VLOOKUP(B1077,B$14:C$44,2,FALSE)&amp;(9*A1077+11))))</f>
        <v/>
      </c>
      <c r="K1077" s="46" t="str" cm="1">
        <f t="array" aca="1" ref="K1077" ca="1">IF(F1077="","",
IF(AND(OR(F1077="土",F1077="日"),J1077="●"),"指定",
IF(INDIRECT(VLOOKUP(B1077,B$14:C$44,2,FALSE)&amp;(9*A1077+12))="","",
INDIRECT(VLOOKUP(B1077,B$14:C$44,2,FALSE)&amp;(9*A1077+12)))))</f>
        <v/>
      </c>
      <c r="L1077" s="42" t="str">
        <f t="shared" ca="1" si="188"/>
        <v/>
      </c>
      <c r="M1077" s="60" t="str">
        <f t="shared" ca="1" si="189"/>
        <v/>
      </c>
      <c r="N1077" s="1" t="str">
        <f t="shared" ca="1" si="186"/>
        <v/>
      </c>
      <c r="O1077" s="1" t="str">
        <f t="shared" ca="1" si="187"/>
        <v/>
      </c>
    </row>
    <row r="1078" spans="1:15" x14ac:dyDescent="0.4">
      <c r="A1078" s="1">
        <f t="shared" si="190"/>
        <v>35</v>
      </c>
      <c r="B1078" s="1">
        <f t="shared" si="191"/>
        <v>11</v>
      </c>
      <c r="E1078" s="39" t="str" cm="1">
        <f t="array" aca="1" ref="E1078" ca="1">IF(INDIRECT(VLOOKUP(B1078,B$14:C$44,2,FALSE)&amp;(9*A1078+6))="","",
INDIRECT(VLOOKUP(B1078,B$14:C$44,2,FALSE)&amp;(9*A1078+6)))</f>
        <v/>
      </c>
      <c r="F1078" s="39" t="str">
        <f t="shared" ca="1" si="185"/>
        <v/>
      </c>
      <c r="G1078" s="48" t="str" cm="1">
        <f t="array" aca="1" ref="G1078" ca="1">IF(F1078="","",
IF(INDIRECT(VLOOKUP(B1078,B$14:C$44,2,FALSE)&amp;(9*A1078+8))="","",
INDIRECT(VLOOKUP(B1078,B$14:C$44,2,FALSE)&amp;(9*A1078+8))))</f>
        <v/>
      </c>
      <c r="H1078" s="48" t="str" cm="1">
        <f t="array" aca="1" ref="H1078" ca="1">IF(F1078="","",
IF(INDIRECT(VLOOKUP(B1078,B$14:C$44,2,FALSE)&amp;(9*A1078+9))="","",
INDIRECT(VLOOKUP(B1078,B$14:C$44,2,FALSE)&amp;(9*A1078+9))))</f>
        <v/>
      </c>
      <c r="I1078" s="43" t="str" cm="1">
        <f t="array" aca="1" ref="I1078" ca="1">IF(F1078="","",
IF(INDIRECT(VLOOKUP(B1078,B$14:C$44,2,FALSE)&amp;(9*A1078+10))="","",
INDIRECT(VLOOKUP(B1078,B$14:C$44,2,FALSE)&amp;(9*A1078+10))))</f>
        <v/>
      </c>
      <c r="J1078" s="43" t="str" cm="1">
        <f t="array" aca="1" ref="J1078" ca="1">IF(F1078="","",
IF(INDIRECT(VLOOKUP(B1078,B$14:C$44,2,FALSE)&amp;(9*A1078+11))="","",
INDIRECT(VLOOKUP(B1078,B$14:C$44,2,FALSE)&amp;(9*A1078+11))))</f>
        <v/>
      </c>
      <c r="K1078" s="46" t="str" cm="1">
        <f t="array" aca="1" ref="K1078" ca="1">IF(F1078="","",
IF(AND(OR(F1078="土",F1078="日"),J1078="●"),"指定",
IF(INDIRECT(VLOOKUP(B1078,B$14:C$44,2,FALSE)&amp;(9*A1078+12))="","",
INDIRECT(VLOOKUP(B1078,B$14:C$44,2,FALSE)&amp;(9*A1078+12)))))</f>
        <v/>
      </c>
      <c r="L1078" s="42" t="str">
        <f t="shared" ca="1" si="188"/>
        <v/>
      </c>
      <c r="M1078" s="60" t="str">
        <f t="shared" ca="1" si="189"/>
        <v/>
      </c>
      <c r="N1078" s="1" t="str">
        <f t="shared" ca="1" si="186"/>
        <v/>
      </c>
      <c r="O1078" s="1" t="str">
        <f t="shared" ca="1" si="187"/>
        <v/>
      </c>
    </row>
    <row r="1079" spans="1:15" x14ac:dyDescent="0.4">
      <c r="A1079" s="1">
        <f t="shared" si="190"/>
        <v>35</v>
      </c>
      <c r="B1079" s="1">
        <f t="shared" si="191"/>
        <v>12</v>
      </c>
      <c r="E1079" s="39" t="str" cm="1">
        <f t="array" aca="1" ref="E1079" ca="1">IF(INDIRECT(VLOOKUP(B1079,B$14:C$44,2,FALSE)&amp;(9*A1079+6))="","",
INDIRECT(VLOOKUP(B1079,B$14:C$44,2,FALSE)&amp;(9*A1079+6)))</f>
        <v/>
      </c>
      <c r="F1079" s="39" t="str">
        <f t="shared" ca="1" si="185"/>
        <v/>
      </c>
      <c r="G1079" s="48" t="str" cm="1">
        <f t="array" aca="1" ref="G1079" ca="1">IF(F1079="","",
IF(INDIRECT(VLOOKUP(B1079,B$14:C$44,2,FALSE)&amp;(9*A1079+8))="","",
INDIRECT(VLOOKUP(B1079,B$14:C$44,2,FALSE)&amp;(9*A1079+8))))</f>
        <v/>
      </c>
      <c r="H1079" s="48" t="str" cm="1">
        <f t="array" aca="1" ref="H1079" ca="1">IF(F1079="","",
IF(INDIRECT(VLOOKUP(B1079,B$14:C$44,2,FALSE)&amp;(9*A1079+9))="","",
INDIRECT(VLOOKUP(B1079,B$14:C$44,2,FALSE)&amp;(9*A1079+9))))</f>
        <v/>
      </c>
      <c r="I1079" s="43" t="str" cm="1">
        <f t="array" aca="1" ref="I1079" ca="1">IF(F1079="","",
IF(INDIRECT(VLOOKUP(B1079,B$14:C$44,2,FALSE)&amp;(9*A1079+10))="","",
INDIRECT(VLOOKUP(B1079,B$14:C$44,2,FALSE)&amp;(9*A1079+10))))</f>
        <v/>
      </c>
      <c r="J1079" s="43" t="str" cm="1">
        <f t="array" aca="1" ref="J1079" ca="1">IF(F1079="","",
IF(INDIRECT(VLOOKUP(B1079,B$14:C$44,2,FALSE)&amp;(9*A1079+11))="","",
INDIRECT(VLOOKUP(B1079,B$14:C$44,2,FALSE)&amp;(9*A1079+11))))</f>
        <v/>
      </c>
      <c r="K1079" s="46" t="str" cm="1">
        <f t="array" aca="1" ref="K1079" ca="1">IF(F1079="","",
IF(AND(OR(F1079="土",F1079="日"),J1079="●"),"指定",
IF(INDIRECT(VLOOKUP(B1079,B$14:C$44,2,FALSE)&amp;(9*A1079+12))="","",
INDIRECT(VLOOKUP(B1079,B$14:C$44,2,FALSE)&amp;(9*A1079+12)))))</f>
        <v/>
      </c>
      <c r="L1079" s="42" t="str">
        <f t="shared" ca="1" si="188"/>
        <v/>
      </c>
      <c r="M1079" s="60" t="str">
        <f t="shared" ca="1" si="189"/>
        <v/>
      </c>
      <c r="N1079" s="1" t="str">
        <f t="shared" ca="1" si="186"/>
        <v/>
      </c>
      <c r="O1079" s="1" t="str">
        <f t="shared" ca="1" si="187"/>
        <v/>
      </c>
    </row>
    <row r="1080" spans="1:15" x14ac:dyDescent="0.4">
      <c r="A1080" s="1">
        <f t="shared" si="190"/>
        <v>35</v>
      </c>
      <c r="B1080" s="1">
        <f t="shared" si="191"/>
        <v>13</v>
      </c>
      <c r="E1080" s="39" t="str" cm="1">
        <f t="array" aca="1" ref="E1080" ca="1">IF(INDIRECT(VLOOKUP(B1080,B$14:C$44,2,FALSE)&amp;(9*A1080+6))="","",
INDIRECT(VLOOKUP(B1080,B$14:C$44,2,FALSE)&amp;(9*A1080+6)))</f>
        <v/>
      </c>
      <c r="F1080" s="39" t="str">
        <f t="shared" ca="1" si="185"/>
        <v/>
      </c>
      <c r="G1080" s="48" t="str" cm="1">
        <f t="array" aca="1" ref="G1080" ca="1">IF(F1080="","",
IF(INDIRECT(VLOOKUP(B1080,B$14:C$44,2,FALSE)&amp;(9*A1080+8))="","",
INDIRECT(VLOOKUP(B1080,B$14:C$44,2,FALSE)&amp;(9*A1080+8))))</f>
        <v/>
      </c>
      <c r="H1080" s="48" t="str" cm="1">
        <f t="array" aca="1" ref="H1080" ca="1">IF(F1080="","",
IF(INDIRECT(VLOOKUP(B1080,B$14:C$44,2,FALSE)&amp;(9*A1080+9))="","",
INDIRECT(VLOOKUP(B1080,B$14:C$44,2,FALSE)&amp;(9*A1080+9))))</f>
        <v/>
      </c>
      <c r="I1080" s="43" t="str" cm="1">
        <f t="array" aca="1" ref="I1080" ca="1">IF(F1080="","",
IF(INDIRECT(VLOOKUP(B1080,B$14:C$44,2,FALSE)&amp;(9*A1080+10))="","",
INDIRECT(VLOOKUP(B1080,B$14:C$44,2,FALSE)&amp;(9*A1080+10))))</f>
        <v/>
      </c>
      <c r="J1080" s="43" t="str" cm="1">
        <f t="array" aca="1" ref="J1080" ca="1">IF(F1080="","",
IF(INDIRECT(VLOOKUP(B1080,B$14:C$44,2,FALSE)&amp;(9*A1080+11))="","",
INDIRECT(VLOOKUP(B1080,B$14:C$44,2,FALSE)&amp;(9*A1080+11))))</f>
        <v/>
      </c>
      <c r="K1080" s="46" t="str" cm="1">
        <f t="array" aca="1" ref="K1080" ca="1">IF(F1080="","",
IF(AND(OR(F1080="土",F1080="日"),J1080="●"),"指定",
IF(INDIRECT(VLOOKUP(B1080,B$14:C$44,2,FALSE)&amp;(9*A1080+12))="","",
INDIRECT(VLOOKUP(B1080,B$14:C$44,2,FALSE)&amp;(9*A1080+12)))))</f>
        <v/>
      </c>
      <c r="L1080" s="42" t="str">
        <f t="shared" ca="1" si="188"/>
        <v/>
      </c>
      <c r="M1080" s="60" t="str">
        <f t="shared" ca="1" si="189"/>
        <v/>
      </c>
      <c r="N1080" s="1" t="str">
        <f t="shared" ca="1" si="186"/>
        <v/>
      </c>
      <c r="O1080" s="1" t="str">
        <f t="shared" ca="1" si="187"/>
        <v/>
      </c>
    </row>
    <row r="1081" spans="1:15" x14ac:dyDescent="0.4">
      <c r="A1081" s="1">
        <f t="shared" si="190"/>
        <v>35</v>
      </c>
      <c r="B1081" s="1">
        <f t="shared" si="191"/>
        <v>14</v>
      </c>
      <c r="E1081" s="39" t="str" cm="1">
        <f t="array" aca="1" ref="E1081" ca="1">IF(INDIRECT(VLOOKUP(B1081,B$14:C$44,2,FALSE)&amp;(9*A1081+6))="","",
INDIRECT(VLOOKUP(B1081,B$14:C$44,2,FALSE)&amp;(9*A1081+6)))</f>
        <v/>
      </c>
      <c r="F1081" s="39" t="str">
        <f t="shared" ca="1" si="185"/>
        <v/>
      </c>
      <c r="G1081" s="48" t="str" cm="1">
        <f t="array" aca="1" ref="G1081" ca="1">IF(F1081="","",
IF(INDIRECT(VLOOKUP(B1081,B$14:C$44,2,FALSE)&amp;(9*A1081+8))="","",
INDIRECT(VLOOKUP(B1081,B$14:C$44,2,FALSE)&amp;(9*A1081+8))))</f>
        <v/>
      </c>
      <c r="H1081" s="48" t="str" cm="1">
        <f t="array" aca="1" ref="H1081" ca="1">IF(F1081="","",
IF(INDIRECT(VLOOKUP(B1081,B$14:C$44,2,FALSE)&amp;(9*A1081+9))="","",
INDIRECT(VLOOKUP(B1081,B$14:C$44,2,FALSE)&amp;(9*A1081+9))))</f>
        <v/>
      </c>
      <c r="I1081" s="43" t="str" cm="1">
        <f t="array" aca="1" ref="I1081" ca="1">IF(F1081="","",
IF(INDIRECT(VLOOKUP(B1081,B$14:C$44,2,FALSE)&amp;(9*A1081+10))="","",
INDIRECT(VLOOKUP(B1081,B$14:C$44,2,FALSE)&amp;(9*A1081+10))))</f>
        <v/>
      </c>
      <c r="J1081" s="43" t="str" cm="1">
        <f t="array" aca="1" ref="J1081" ca="1">IF(F1081="","",
IF(INDIRECT(VLOOKUP(B1081,B$14:C$44,2,FALSE)&amp;(9*A1081+11))="","",
INDIRECT(VLOOKUP(B1081,B$14:C$44,2,FALSE)&amp;(9*A1081+11))))</f>
        <v/>
      </c>
      <c r="K1081" s="46" t="str" cm="1">
        <f t="array" aca="1" ref="K1081" ca="1">IF(F1081="","",
IF(AND(OR(F1081="土",F1081="日"),J1081="●"),"指定",
IF(INDIRECT(VLOOKUP(B1081,B$14:C$44,2,FALSE)&amp;(9*A1081+12))="","",
INDIRECT(VLOOKUP(B1081,B$14:C$44,2,FALSE)&amp;(9*A1081+12)))))</f>
        <v/>
      </c>
      <c r="L1081" s="42" t="str">
        <f t="shared" ca="1" si="188"/>
        <v/>
      </c>
      <c r="M1081" s="60" t="str">
        <f t="shared" ca="1" si="189"/>
        <v/>
      </c>
      <c r="N1081" s="1" t="str">
        <f t="shared" ca="1" si="186"/>
        <v/>
      </c>
      <c r="O1081" s="1" t="str">
        <f t="shared" ca="1" si="187"/>
        <v/>
      </c>
    </row>
    <row r="1082" spans="1:15" x14ac:dyDescent="0.4">
      <c r="A1082" s="1">
        <f t="shared" si="190"/>
        <v>35</v>
      </c>
      <c r="B1082" s="1">
        <f t="shared" si="191"/>
        <v>15</v>
      </c>
      <c r="E1082" s="39" t="str" cm="1">
        <f t="array" aca="1" ref="E1082" ca="1">IF(INDIRECT(VLOOKUP(B1082,B$14:C$44,2,FALSE)&amp;(9*A1082+6))="","",
INDIRECT(VLOOKUP(B1082,B$14:C$44,2,FALSE)&amp;(9*A1082+6)))</f>
        <v/>
      </c>
      <c r="F1082" s="39" t="str">
        <f t="shared" ca="1" si="185"/>
        <v/>
      </c>
      <c r="G1082" s="48" t="str" cm="1">
        <f t="array" aca="1" ref="G1082" ca="1">IF(F1082="","",
IF(INDIRECT(VLOOKUP(B1082,B$14:C$44,2,FALSE)&amp;(9*A1082+8))="","",
INDIRECT(VLOOKUP(B1082,B$14:C$44,2,FALSE)&amp;(9*A1082+8))))</f>
        <v/>
      </c>
      <c r="H1082" s="48" t="str" cm="1">
        <f t="array" aca="1" ref="H1082" ca="1">IF(F1082="","",
IF(INDIRECT(VLOOKUP(B1082,B$14:C$44,2,FALSE)&amp;(9*A1082+9))="","",
INDIRECT(VLOOKUP(B1082,B$14:C$44,2,FALSE)&amp;(9*A1082+9))))</f>
        <v/>
      </c>
      <c r="I1082" s="43" t="str" cm="1">
        <f t="array" aca="1" ref="I1082" ca="1">IF(F1082="","",
IF(INDIRECT(VLOOKUP(B1082,B$14:C$44,2,FALSE)&amp;(9*A1082+10))="","",
INDIRECT(VLOOKUP(B1082,B$14:C$44,2,FALSE)&amp;(9*A1082+10))))</f>
        <v/>
      </c>
      <c r="J1082" s="43" t="str" cm="1">
        <f t="array" aca="1" ref="J1082" ca="1">IF(F1082="","",
IF(INDIRECT(VLOOKUP(B1082,B$14:C$44,2,FALSE)&amp;(9*A1082+11))="","",
INDIRECT(VLOOKUP(B1082,B$14:C$44,2,FALSE)&amp;(9*A1082+11))))</f>
        <v/>
      </c>
      <c r="K1082" s="46" t="str" cm="1">
        <f t="array" aca="1" ref="K1082" ca="1">IF(F1082="","",
IF(AND(OR(F1082="土",F1082="日"),J1082="●"),"指定",
IF(INDIRECT(VLOOKUP(B1082,B$14:C$44,2,FALSE)&amp;(9*A1082+12))="","",
INDIRECT(VLOOKUP(B1082,B$14:C$44,2,FALSE)&amp;(9*A1082+12)))))</f>
        <v/>
      </c>
      <c r="L1082" s="42" t="str">
        <f t="shared" ca="1" si="188"/>
        <v/>
      </c>
      <c r="M1082" s="60" t="str">
        <f t="shared" ca="1" si="189"/>
        <v/>
      </c>
      <c r="N1082" s="1" t="str">
        <f t="shared" ca="1" si="186"/>
        <v/>
      </c>
      <c r="O1082" s="1" t="str">
        <f t="shared" ca="1" si="187"/>
        <v/>
      </c>
    </row>
    <row r="1083" spans="1:15" x14ac:dyDescent="0.4">
      <c r="A1083" s="1">
        <f t="shared" si="190"/>
        <v>35</v>
      </c>
      <c r="B1083" s="1">
        <f t="shared" si="191"/>
        <v>16</v>
      </c>
      <c r="E1083" s="39" t="str" cm="1">
        <f t="array" aca="1" ref="E1083" ca="1">IF(INDIRECT(VLOOKUP(B1083,B$14:C$44,2,FALSE)&amp;(9*A1083+6))="","",
INDIRECT(VLOOKUP(B1083,B$14:C$44,2,FALSE)&amp;(9*A1083+6)))</f>
        <v/>
      </c>
      <c r="F1083" s="39" t="str">
        <f t="shared" ca="1" si="185"/>
        <v/>
      </c>
      <c r="G1083" s="48" t="str" cm="1">
        <f t="array" aca="1" ref="G1083" ca="1">IF(F1083="","",
IF(INDIRECT(VLOOKUP(B1083,B$14:C$44,2,FALSE)&amp;(9*A1083+8))="","",
INDIRECT(VLOOKUP(B1083,B$14:C$44,2,FALSE)&amp;(9*A1083+8))))</f>
        <v/>
      </c>
      <c r="H1083" s="48" t="str" cm="1">
        <f t="array" aca="1" ref="H1083" ca="1">IF(F1083="","",
IF(INDIRECT(VLOOKUP(B1083,B$14:C$44,2,FALSE)&amp;(9*A1083+9))="","",
INDIRECT(VLOOKUP(B1083,B$14:C$44,2,FALSE)&amp;(9*A1083+9))))</f>
        <v/>
      </c>
      <c r="I1083" s="43" t="str" cm="1">
        <f t="array" aca="1" ref="I1083" ca="1">IF(F1083="","",
IF(INDIRECT(VLOOKUP(B1083,B$14:C$44,2,FALSE)&amp;(9*A1083+10))="","",
INDIRECT(VLOOKUP(B1083,B$14:C$44,2,FALSE)&amp;(9*A1083+10))))</f>
        <v/>
      </c>
      <c r="J1083" s="43" t="str" cm="1">
        <f t="array" aca="1" ref="J1083" ca="1">IF(F1083="","",
IF(INDIRECT(VLOOKUP(B1083,B$14:C$44,2,FALSE)&amp;(9*A1083+11))="","",
INDIRECT(VLOOKUP(B1083,B$14:C$44,2,FALSE)&amp;(9*A1083+11))))</f>
        <v/>
      </c>
      <c r="K1083" s="46" t="str" cm="1">
        <f t="array" aca="1" ref="K1083" ca="1">IF(F1083="","",
IF(AND(OR(F1083="土",F1083="日"),J1083="●"),"指定",
IF(INDIRECT(VLOOKUP(B1083,B$14:C$44,2,FALSE)&amp;(9*A1083+12))="","",
INDIRECT(VLOOKUP(B1083,B$14:C$44,2,FALSE)&amp;(9*A1083+12)))))</f>
        <v/>
      </c>
      <c r="L1083" s="42" t="str">
        <f t="shared" ca="1" si="188"/>
        <v/>
      </c>
      <c r="M1083" s="60" t="str">
        <f t="shared" ca="1" si="189"/>
        <v/>
      </c>
      <c r="N1083" s="1" t="str">
        <f t="shared" ca="1" si="186"/>
        <v/>
      </c>
      <c r="O1083" s="1" t="str">
        <f t="shared" ca="1" si="187"/>
        <v/>
      </c>
    </row>
    <row r="1084" spans="1:15" x14ac:dyDescent="0.4">
      <c r="A1084" s="1">
        <f t="shared" si="190"/>
        <v>35</v>
      </c>
      <c r="B1084" s="1">
        <f t="shared" si="191"/>
        <v>17</v>
      </c>
      <c r="E1084" s="39" t="str" cm="1">
        <f t="array" aca="1" ref="E1084" ca="1">IF(INDIRECT(VLOOKUP(B1084,B$14:C$44,2,FALSE)&amp;(9*A1084+6))="","",
INDIRECT(VLOOKUP(B1084,B$14:C$44,2,FALSE)&amp;(9*A1084+6)))</f>
        <v/>
      </c>
      <c r="F1084" s="39" t="str">
        <f t="shared" ca="1" si="185"/>
        <v/>
      </c>
      <c r="G1084" s="48" t="str" cm="1">
        <f t="array" aca="1" ref="G1084" ca="1">IF(F1084="","",
IF(INDIRECT(VLOOKUP(B1084,B$14:C$44,2,FALSE)&amp;(9*A1084+8))="","",
INDIRECT(VLOOKUP(B1084,B$14:C$44,2,FALSE)&amp;(9*A1084+8))))</f>
        <v/>
      </c>
      <c r="H1084" s="48" t="str" cm="1">
        <f t="array" aca="1" ref="H1084" ca="1">IF(F1084="","",
IF(INDIRECT(VLOOKUP(B1084,B$14:C$44,2,FALSE)&amp;(9*A1084+9))="","",
INDIRECT(VLOOKUP(B1084,B$14:C$44,2,FALSE)&amp;(9*A1084+9))))</f>
        <v/>
      </c>
      <c r="I1084" s="43" t="str" cm="1">
        <f t="array" aca="1" ref="I1084" ca="1">IF(F1084="","",
IF(INDIRECT(VLOOKUP(B1084,B$14:C$44,2,FALSE)&amp;(9*A1084+10))="","",
INDIRECT(VLOOKUP(B1084,B$14:C$44,2,FALSE)&amp;(9*A1084+10))))</f>
        <v/>
      </c>
      <c r="J1084" s="43" t="str" cm="1">
        <f t="array" aca="1" ref="J1084" ca="1">IF(F1084="","",
IF(INDIRECT(VLOOKUP(B1084,B$14:C$44,2,FALSE)&amp;(9*A1084+11))="","",
INDIRECT(VLOOKUP(B1084,B$14:C$44,2,FALSE)&amp;(9*A1084+11))))</f>
        <v/>
      </c>
      <c r="K1084" s="46" t="str" cm="1">
        <f t="array" aca="1" ref="K1084" ca="1">IF(F1084="","",
IF(AND(OR(F1084="土",F1084="日"),J1084="●"),"指定",
IF(INDIRECT(VLOOKUP(B1084,B$14:C$44,2,FALSE)&amp;(9*A1084+12))="","",
INDIRECT(VLOOKUP(B1084,B$14:C$44,2,FALSE)&amp;(9*A1084+12)))))</f>
        <v/>
      </c>
      <c r="L1084" s="42" t="str">
        <f t="shared" ca="1" si="188"/>
        <v/>
      </c>
      <c r="M1084" s="60" t="str">
        <f t="shared" ca="1" si="189"/>
        <v/>
      </c>
      <c r="N1084" s="1" t="str">
        <f t="shared" ca="1" si="186"/>
        <v/>
      </c>
      <c r="O1084" s="1" t="str">
        <f t="shared" ca="1" si="187"/>
        <v/>
      </c>
    </row>
    <row r="1085" spans="1:15" x14ac:dyDescent="0.4">
      <c r="A1085" s="1">
        <f t="shared" si="190"/>
        <v>35</v>
      </c>
      <c r="B1085" s="1">
        <f t="shared" si="191"/>
        <v>18</v>
      </c>
      <c r="E1085" s="39" t="str" cm="1">
        <f t="array" aca="1" ref="E1085" ca="1">IF(INDIRECT(VLOOKUP(B1085,B$14:C$44,2,FALSE)&amp;(9*A1085+6))="","",
INDIRECT(VLOOKUP(B1085,B$14:C$44,2,FALSE)&amp;(9*A1085+6)))</f>
        <v/>
      </c>
      <c r="F1085" s="39" t="str">
        <f t="shared" ca="1" si="185"/>
        <v/>
      </c>
      <c r="G1085" s="48" t="str" cm="1">
        <f t="array" aca="1" ref="G1085" ca="1">IF(F1085="","",
IF(INDIRECT(VLOOKUP(B1085,B$14:C$44,2,FALSE)&amp;(9*A1085+8))="","",
INDIRECT(VLOOKUP(B1085,B$14:C$44,2,FALSE)&amp;(9*A1085+8))))</f>
        <v/>
      </c>
      <c r="H1085" s="48" t="str" cm="1">
        <f t="array" aca="1" ref="H1085" ca="1">IF(F1085="","",
IF(INDIRECT(VLOOKUP(B1085,B$14:C$44,2,FALSE)&amp;(9*A1085+9))="","",
INDIRECT(VLOOKUP(B1085,B$14:C$44,2,FALSE)&amp;(9*A1085+9))))</f>
        <v/>
      </c>
      <c r="I1085" s="43" t="str" cm="1">
        <f t="array" aca="1" ref="I1085" ca="1">IF(F1085="","",
IF(INDIRECT(VLOOKUP(B1085,B$14:C$44,2,FALSE)&amp;(9*A1085+10))="","",
INDIRECT(VLOOKUP(B1085,B$14:C$44,2,FALSE)&amp;(9*A1085+10))))</f>
        <v/>
      </c>
      <c r="J1085" s="43" t="str" cm="1">
        <f t="array" aca="1" ref="J1085" ca="1">IF(F1085="","",
IF(INDIRECT(VLOOKUP(B1085,B$14:C$44,2,FALSE)&amp;(9*A1085+11))="","",
INDIRECT(VLOOKUP(B1085,B$14:C$44,2,FALSE)&amp;(9*A1085+11))))</f>
        <v/>
      </c>
      <c r="K1085" s="46" t="str" cm="1">
        <f t="array" aca="1" ref="K1085" ca="1">IF(F1085="","",
IF(AND(OR(F1085="土",F1085="日"),J1085="●"),"指定",
IF(INDIRECT(VLOOKUP(B1085,B$14:C$44,2,FALSE)&amp;(9*A1085+12))="","",
INDIRECT(VLOOKUP(B1085,B$14:C$44,2,FALSE)&amp;(9*A1085+12)))))</f>
        <v/>
      </c>
      <c r="L1085" s="42" t="str">
        <f t="shared" ca="1" si="188"/>
        <v/>
      </c>
      <c r="M1085" s="60" t="str">
        <f t="shared" ca="1" si="189"/>
        <v/>
      </c>
      <c r="N1085" s="1" t="str">
        <f t="shared" ca="1" si="186"/>
        <v/>
      </c>
      <c r="O1085" s="1" t="str">
        <f t="shared" ca="1" si="187"/>
        <v/>
      </c>
    </row>
    <row r="1086" spans="1:15" x14ac:dyDescent="0.4">
      <c r="A1086" s="1">
        <f t="shared" si="190"/>
        <v>35</v>
      </c>
      <c r="B1086" s="1">
        <f t="shared" si="191"/>
        <v>19</v>
      </c>
      <c r="E1086" s="39" t="str" cm="1">
        <f t="array" aca="1" ref="E1086" ca="1">IF(INDIRECT(VLOOKUP(B1086,B$14:C$44,2,FALSE)&amp;(9*A1086+6))="","",
INDIRECT(VLOOKUP(B1086,B$14:C$44,2,FALSE)&amp;(9*A1086+6)))</f>
        <v/>
      </c>
      <c r="F1086" s="39" t="str">
        <f t="shared" ca="1" si="185"/>
        <v/>
      </c>
      <c r="G1086" s="48" t="str" cm="1">
        <f t="array" aca="1" ref="G1086" ca="1">IF(F1086="","",
IF(INDIRECT(VLOOKUP(B1086,B$14:C$44,2,FALSE)&amp;(9*A1086+8))="","",
INDIRECT(VLOOKUP(B1086,B$14:C$44,2,FALSE)&amp;(9*A1086+8))))</f>
        <v/>
      </c>
      <c r="H1086" s="48" t="str" cm="1">
        <f t="array" aca="1" ref="H1086" ca="1">IF(F1086="","",
IF(INDIRECT(VLOOKUP(B1086,B$14:C$44,2,FALSE)&amp;(9*A1086+9))="","",
INDIRECT(VLOOKUP(B1086,B$14:C$44,2,FALSE)&amp;(9*A1086+9))))</f>
        <v/>
      </c>
      <c r="I1086" s="43" t="str" cm="1">
        <f t="array" aca="1" ref="I1086" ca="1">IF(F1086="","",
IF(INDIRECT(VLOOKUP(B1086,B$14:C$44,2,FALSE)&amp;(9*A1086+10))="","",
INDIRECT(VLOOKUP(B1086,B$14:C$44,2,FALSE)&amp;(9*A1086+10))))</f>
        <v/>
      </c>
      <c r="J1086" s="43" t="str" cm="1">
        <f t="array" aca="1" ref="J1086" ca="1">IF(F1086="","",
IF(INDIRECT(VLOOKUP(B1086,B$14:C$44,2,FALSE)&amp;(9*A1086+11))="","",
INDIRECT(VLOOKUP(B1086,B$14:C$44,2,FALSE)&amp;(9*A1086+11))))</f>
        <v/>
      </c>
      <c r="K1086" s="46" t="str" cm="1">
        <f t="array" aca="1" ref="K1086" ca="1">IF(F1086="","",
IF(AND(OR(F1086="土",F1086="日"),J1086="●"),"指定",
IF(INDIRECT(VLOOKUP(B1086,B$14:C$44,2,FALSE)&amp;(9*A1086+12))="","",
INDIRECT(VLOOKUP(B1086,B$14:C$44,2,FALSE)&amp;(9*A1086+12)))))</f>
        <v/>
      </c>
      <c r="L1086" s="42" t="str">
        <f t="shared" ca="1" si="188"/>
        <v/>
      </c>
      <c r="M1086" s="60" t="str">
        <f t="shared" ca="1" si="189"/>
        <v/>
      </c>
      <c r="N1086" s="1" t="str">
        <f t="shared" ca="1" si="186"/>
        <v/>
      </c>
      <c r="O1086" s="1" t="str">
        <f t="shared" ca="1" si="187"/>
        <v/>
      </c>
    </row>
    <row r="1087" spans="1:15" x14ac:dyDescent="0.4">
      <c r="A1087" s="1">
        <f t="shared" si="190"/>
        <v>35</v>
      </c>
      <c r="B1087" s="1">
        <f t="shared" si="191"/>
        <v>20</v>
      </c>
      <c r="E1087" s="39" t="str" cm="1">
        <f t="array" aca="1" ref="E1087" ca="1">IF(INDIRECT(VLOOKUP(B1087,B$14:C$44,2,FALSE)&amp;(9*A1087+6))="","",
INDIRECT(VLOOKUP(B1087,B$14:C$44,2,FALSE)&amp;(9*A1087+6)))</f>
        <v/>
      </c>
      <c r="F1087" s="39" t="str">
        <f t="shared" ca="1" si="185"/>
        <v/>
      </c>
      <c r="G1087" s="48" t="str" cm="1">
        <f t="array" aca="1" ref="G1087" ca="1">IF(F1087="","",
IF(INDIRECT(VLOOKUP(B1087,B$14:C$44,2,FALSE)&amp;(9*A1087+8))="","",
INDIRECT(VLOOKUP(B1087,B$14:C$44,2,FALSE)&amp;(9*A1087+8))))</f>
        <v/>
      </c>
      <c r="H1087" s="48" t="str" cm="1">
        <f t="array" aca="1" ref="H1087" ca="1">IF(F1087="","",
IF(INDIRECT(VLOOKUP(B1087,B$14:C$44,2,FALSE)&amp;(9*A1087+9))="","",
INDIRECT(VLOOKUP(B1087,B$14:C$44,2,FALSE)&amp;(9*A1087+9))))</f>
        <v/>
      </c>
      <c r="I1087" s="43" t="str" cm="1">
        <f t="array" aca="1" ref="I1087" ca="1">IF(F1087="","",
IF(INDIRECT(VLOOKUP(B1087,B$14:C$44,2,FALSE)&amp;(9*A1087+10))="","",
INDIRECT(VLOOKUP(B1087,B$14:C$44,2,FALSE)&amp;(9*A1087+10))))</f>
        <v/>
      </c>
      <c r="J1087" s="43" t="str" cm="1">
        <f t="array" aca="1" ref="J1087" ca="1">IF(F1087="","",
IF(INDIRECT(VLOOKUP(B1087,B$14:C$44,2,FALSE)&amp;(9*A1087+11))="","",
INDIRECT(VLOOKUP(B1087,B$14:C$44,2,FALSE)&amp;(9*A1087+11))))</f>
        <v/>
      </c>
      <c r="K1087" s="46" t="str" cm="1">
        <f t="array" aca="1" ref="K1087" ca="1">IF(F1087="","",
IF(AND(OR(F1087="土",F1087="日"),J1087="●"),"指定",
IF(INDIRECT(VLOOKUP(B1087,B$14:C$44,2,FALSE)&amp;(9*A1087+12))="","",
INDIRECT(VLOOKUP(B1087,B$14:C$44,2,FALSE)&amp;(9*A1087+12)))))</f>
        <v/>
      </c>
      <c r="L1087" s="42" t="str">
        <f t="shared" ca="1" si="188"/>
        <v/>
      </c>
      <c r="M1087" s="60" t="str">
        <f t="shared" ca="1" si="189"/>
        <v/>
      </c>
      <c r="N1087" s="1" t="str">
        <f t="shared" ca="1" si="186"/>
        <v/>
      </c>
      <c r="O1087" s="1" t="str">
        <f t="shared" ca="1" si="187"/>
        <v/>
      </c>
    </row>
    <row r="1088" spans="1:15" x14ac:dyDescent="0.4">
      <c r="A1088" s="1">
        <f>IF(B1088=1,A1087+1,A1087)</f>
        <v>35</v>
      </c>
      <c r="B1088" s="1">
        <f>IF(B1087=31,1,B1087+1)</f>
        <v>21</v>
      </c>
      <c r="E1088" s="39" t="str" cm="1">
        <f t="array" aca="1" ref="E1088" ca="1">IF(INDIRECT(VLOOKUP(B1088,B$14:C$44,2,FALSE)&amp;(9*A1088+6))="","",
INDIRECT(VLOOKUP(B1088,B$14:C$44,2,FALSE)&amp;(9*A1088+6)))</f>
        <v/>
      </c>
      <c r="F1088" s="39" t="str">
        <f t="shared" ca="1" si="185"/>
        <v/>
      </c>
      <c r="G1088" s="48" t="str" cm="1">
        <f t="array" aca="1" ref="G1088" ca="1">IF(F1088="","",
IF(INDIRECT(VLOOKUP(B1088,B$14:C$44,2,FALSE)&amp;(9*A1088+8))="","",
INDIRECT(VLOOKUP(B1088,B$14:C$44,2,FALSE)&amp;(9*A1088+8))))</f>
        <v/>
      </c>
      <c r="H1088" s="48" t="str" cm="1">
        <f t="array" aca="1" ref="H1088" ca="1">IF(F1088="","",
IF(INDIRECT(VLOOKUP(B1088,B$14:C$44,2,FALSE)&amp;(9*A1088+9))="","",
INDIRECT(VLOOKUP(B1088,B$14:C$44,2,FALSE)&amp;(9*A1088+9))))</f>
        <v/>
      </c>
      <c r="I1088" s="43" t="str" cm="1">
        <f t="array" aca="1" ref="I1088" ca="1">IF(F1088="","",
IF(INDIRECT(VLOOKUP(B1088,B$14:C$44,2,FALSE)&amp;(9*A1088+10))="","",
INDIRECT(VLOOKUP(B1088,B$14:C$44,2,FALSE)&amp;(9*A1088+10))))</f>
        <v/>
      </c>
      <c r="J1088" s="43" t="str" cm="1">
        <f t="array" aca="1" ref="J1088" ca="1">IF(F1088="","",
IF(INDIRECT(VLOOKUP(B1088,B$14:C$44,2,FALSE)&amp;(9*A1088+11))="","",
INDIRECT(VLOOKUP(B1088,B$14:C$44,2,FALSE)&amp;(9*A1088+11))))</f>
        <v/>
      </c>
      <c r="K1088" s="46" t="str" cm="1">
        <f t="array" aca="1" ref="K1088" ca="1">IF(F1088="","",
IF(AND(OR(F1088="土",F1088="日"),J1088="●"),"指定",
IF(INDIRECT(VLOOKUP(B1088,B$14:C$44,2,FALSE)&amp;(9*A1088+12))="","",
INDIRECT(VLOOKUP(B1088,B$14:C$44,2,FALSE)&amp;(9*A1088+12)))))</f>
        <v/>
      </c>
      <c r="L1088" s="42" t="str">
        <f t="shared" ca="1" si="188"/>
        <v/>
      </c>
      <c r="M1088" s="60" t="str">
        <f t="shared" ca="1" si="189"/>
        <v/>
      </c>
      <c r="N1088" s="1" t="str">
        <f t="shared" ca="1" si="186"/>
        <v/>
      </c>
      <c r="O1088" s="1" t="str">
        <f t="shared" ca="1" si="187"/>
        <v/>
      </c>
    </row>
    <row r="1089" spans="1:15" x14ac:dyDescent="0.4">
      <c r="A1089" s="1">
        <f t="shared" ref="A1089:A1129" si="192">IF(B1089=1,A1088+1,A1088)</f>
        <v>35</v>
      </c>
      <c r="B1089" s="1">
        <f t="shared" ref="B1089:B1129" si="193">IF(B1088=31,1,B1088+1)</f>
        <v>22</v>
      </c>
      <c r="E1089" s="39" t="str" cm="1">
        <f t="array" aca="1" ref="E1089" ca="1">IF(INDIRECT(VLOOKUP(B1089,B$14:C$44,2,FALSE)&amp;(9*A1089+6))="","",
INDIRECT(VLOOKUP(B1089,B$14:C$44,2,FALSE)&amp;(9*A1089+6)))</f>
        <v/>
      </c>
      <c r="F1089" s="39" t="str">
        <f t="shared" ca="1" si="185"/>
        <v/>
      </c>
      <c r="G1089" s="48" t="str" cm="1">
        <f t="array" aca="1" ref="G1089" ca="1">IF(F1089="","",
IF(INDIRECT(VLOOKUP(B1089,B$14:C$44,2,FALSE)&amp;(9*A1089+8))="","",
INDIRECT(VLOOKUP(B1089,B$14:C$44,2,FALSE)&amp;(9*A1089+8))))</f>
        <v/>
      </c>
      <c r="H1089" s="48" t="str" cm="1">
        <f t="array" aca="1" ref="H1089" ca="1">IF(F1089="","",
IF(INDIRECT(VLOOKUP(B1089,B$14:C$44,2,FALSE)&amp;(9*A1089+9))="","",
INDIRECT(VLOOKUP(B1089,B$14:C$44,2,FALSE)&amp;(9*A1089+9))))</f>
        <v/>
      </c>
      <c r="I1089" s="43" t="str" cm="1">
        <f t="array" aca="1" ref="I1089" ca="1">IF(F1089="","",
IF(INDIRECT(VLOOKUP(B1089,B$14:C$44,2,FALSE)&amp;(9*A1089+10))="","",
INDIRECT(VLOOKUP(B1089,B$14:C$44,2,FALSE)&amp;(9*A1089+10))))</f>
        <v/>
      </c>
      <c r="J1089" s="43" t="str" cm="1">
        <f t="array" aca="1" ref="J1089" ca="1">IF(F1089="","",
IF(INDIRECT(VLOOKUP(B1089,B$14:C$44,2,FALSE)&amp;(9*A1089+11))="","",
INDIRECT(VLOOKUP(B1089,B$14:C$44,2,FALSE)&amp;(9*A1089+11))))</f>
        <v/>
      </c>
      <c r="K1089" s="46" t="str" cm="1">
        <f t="array" aca="1" ref="K1089" ca="1">IF(F1089="","",
IF(AND(OR(F1089="土",F1089="日"),J1089="●"),"指定",
IF(INDIRECT(VLOOKUP(B1089,B$14:C$44,2,FALSE)&amp;(9*A1089+12))="","",
INDIRECT(VLOOKUP(B1089,B$14:C$44,2,FALSE)&amp;(9*A1089+12)))))</f>
        <v/>
      </c>
      <c r="L1089" s="42" t="str">
        <f t="shared" ca="1" si="188"/>
        <v/>
      </c>
      <c r="M1089" s="60" t="str">
        <f t="shared" ca="1" si="189"/>
        <v/>
      </c>
      <c r="N1089" s="1" t="str">
        <f t="shared" ca="1" si="186"/>
        <v/>
      </c>
      <c r="O1089" s="1" t="str">
        <f t="shared" ca="1" si="187"/>
        <v/>
      </c>
    </row>
    <row r="1090" spans="1:15" x14ac:dyDescent="0.4">
      <c r="A1090" s="1">
        <f t="shared" si="192"/>
        <v>35</v>
      </c>
      <c r="B1090" s="1">
        <f t="shared" si="193"/>
        <v>23</v>
      </c>
      <c r="E1090" s="39" t="str" cm="1">
        <f t="array" aca="1" ref="E1090" ca="1">IF(INDIRECT(VLOOKUP(B1090,B$14:C$44,2,FALSE)&amp;(9*A1090+6))="","",
INDIRECT(VLOOKUP(B1090,B$14:C$44,2,FALSE)&amp;(9*A1090+6)))</f>
        <v/>
      </c>
      <c r="F1090" s="39" t="str">
        <f t="shared" ca="1" si="185"/>
        <v/>
      </c>
      <c r="G1090" s="48" t="str" cm="1">
        <f t="array" aca="1" ref="G1090" ca="1">IF(F1090="","",
IF(INDIRECT(VLOOKUP(B1090,B$14:C$44,2,FALSE)&amp;(9*A1090+8))="","",
INDIRECT(VLOOKUP(B1090,B$14:C$44,2,FALSE)&amp;(9*A1090+8))))</f>
        <v/>
      </c>
      <c r="H1090" s="48" t="str" cm="1">
        <f t="array" aca="1" ref="H1090" ca="1">IF(F1090="","",
IF(INDIRECT(VLOOKUP(B1090,B$14:C$44,2,FALSE)&amp;(9*A1090+9))="","",
INDIRECT(VLOOKUP(B1090,B$14:C$44,2,FALSE)&amp;(9*A1090+9))))</f>
        <v/>
      </c>
      <c r="I1090" s="43" t="str" cm="1">
        <f t="array" aca="1" ref="I1090" ca="1">IF(F1090="","",
IF(INDIRECT(VLOOKUP(B1090,B$14:C$44,2,FALSE)&amp;(9*A1090+10))="","",
INDIRECT(VLOOKUP(B1090,B$14:C$44,2,FALSE)&amp;(9*A1090+10))))</f>
        <v/>
      </c>
      <c r="J1090" s="43" t="str" cm="1">
        <f t="array" aca="1" ref="J1090" ca="1">IF(F1090="","",
IF(INDIRECT(VLOOKUP(B1090,B$14:C$44,2,FALSE)&amp;(9*A1090+11))="","",
INDIRECT(VLOOKUP(B1090,B$14:C$44,2,FALSE)&amp;(9*A1090+11))))</f>
        <v/>
      </c>
      <c r="K1090" s="46" t="str" cm="1">
        <f t="array" aca="1" ref="K1090" ca="1">IF(F1090="","",
IF(AND(OR(F1090="土",F1090="日"),J1090="●"),"指定",
IF(INDIRECT(VLOOKUP(B1090,B$14:C$44,2,FALSE)&amp;(9*A1090+12))="","",
INDIRECT(VLOOKUP(B1090,B$14:C$44,2,FALSE)&amp;(9*A1090+12)))))</f>
        <v/>
      </c>
      <c r="L1090" s="42" t="str">
        <f t="shared" ca="1" si="188"/>
        <v/>
      </c>
      <c r="M1090" s="60" t="str">
        <f t="shared" ca="1" si="189"/>
        <v/>
      </c>
      <c r="N1090" s="1" t="str">
        <f t="shared" ca="1" si="186"/>
        <v/>
      </c>
      <c r="O1090" s="1" t="str">
        <f t="shared" ca="1" si="187"/>
        <v/>
      </c>
    </row>
    <row r="1091" spans="1:15" x14ac:dyDescent="0.4">
      <c r="A1091" s="1">
        <f t="shared" si="192"/>
        <v>35</v>
      </c>
      <c r="B1091" s="1">
        <f t="shared" si="193"/>
        <v>24</v>
      </c>
      <c r="E1091" s="39" t="str" cm="1">
        <f t="array" aca="1" ref="E1091" ca="1">IF(INDIRECT(VLOOKUP(B1091,B$14:C$44,2,FALSE)&amp;(9*A1091+6))="","",
INDIRECT(VLOOKUP(B1091,B$14:C$44,2,FALSE)&amp;(9*A1091+6)))</f>
        <v/>
      </c>
      <c r="F1091" s="39" t="str">
        <f t="shared" ca="1" si="185"/>
        <v/>
      </c>
      <c r="G1091" s="48" t="str" cm="1">
        <f t="array" aca="1" ref="G1091" ca="1">IF(F1091="","",
IF(INDIRECT(VLOOKUP(B1091,B$14:C$44,2,FALSE)&amp;(9*A1091+8))="","",
INDIRECT(VLOOKUP(B1091,B$14:C$44,2,FALSE)&amp;(9*A1091+8))))</f>
        <v/>
      </c>
      <c r="H1091" s="48" t="str" cm="1">
        <f t="array" aca="1" ref="H1091" ca="1">IF(F1091="","",
IF(INDIRECT(VLOOKUP(B1091,B$14:C$44,2,FALSE)&amp;(9*A1091+9))="","",
INDIRECT(VLOOKUP(B1091,B$14:C$44,2,FALSE)&amp;(9*A1091+9))))</f>
        <v/>
      </c>
      <c r="I1091" s="43" t="str" cm="1">
        <f t="array" aca="1" ref="I1091" ca="1">IF(F1091="","",
IF(INDIRECT(VLOOKUP(B1091,B$14:C$44,2,FALSE)&amp;(9*A1091+10))="","",
INDIRECT(VLOOKUP(B1091,B$14:C$44,2,FALSE)&amp;(9*A1091+10))))</f>
        <v/>
      </c>
      <c r="J1091" s="43" t="str" cm="1">
        <f t="array" aca="1" ref="J1091" ca="1">IF(F1091="","",
IF(INDIRECT(VLOOKUP(B1091,B$14:C$44,2,FALSE)&amp;(9*A1091+11))="","",
INDIRECT(VLOOKUP(B1091,B$14:C$44,2,FALSE)&amp;(9*A1091+11))))</f>
        <v/>
      </c>
      <c r="K1091" s="46" t="str" cm="1">
        <f t="array" aca="1" ref="K1091" ca="1">IF(F1091="","",
IF(AND(OR(F1091="土",F1091="日"),J1091="●"),"指定",
IF(INDIRECT(VLOOKUP(B1091,B$14:C$44,2,FALSE)&amp;(9*A1091+12))="","",
INDIRECT(VLOOKUP(B1091,B$14:C$44,2,FALSE)&amp;(9*A1091+12)))))</f>
        <v/>
      </c>
      <c r="L1091" s="42" t="str">
        <f t="shared" ca="1" si="188"/>
        <v/>
      </c>
      <c r="M1091" s="60" t="str">
        <f t="shared" ca="1" si="189"/>
        <v/>
      </c>
      <c r="N1091" s="1" t="str">
        <f t="shared" ca="1" si="186"/>
        <v/>
      </c>
      <c r="O1091" s="1" t="str">
        <f t="shared" ca="1" si="187"/>
        <v/>
      </c>
    </row>
    <row r="1092" spans="1:15" x14ac:dyDescent="0.4">
      <c r="A1092" s="1">
        <f t="shared" si="192"/>
        <v>35</v>
      </c>
      <c r="B1092" s="1">
        <f t="shared" si="193"/>
        <v>25</v>
      </c>
      <c r="E1092" s="39" t="str" cm="1">
        <f t="array" aca="1" ref="E1092" ca="1">IF(INDIRECT(VLOOKUP(B1092,B$14:C$44,2,FALSE)&amp;(9*A1092+6))="","",
INDIRECT(VLOOKUP(B1092,B$14:C$44,2,FALSE)&amp;(9*A1092+6)))</f>
        <v/>
      </c>
      <c r="F1092" s="39" t="str">
        <f t="shared" ca="1" si="185"/>
        <v/>
      </c>
      <c r="G1092" s="48" t="str" cm="1">
        <f t="array" aca="1" ref="G1092" ca="1">IF(F1092="","",
IF(INDIRECT(VLOOKUP(B1092,B$14:C$44,2,FALSE)&amp;(9*A1092+8))="","",
INDIRECT(VLOOKUP(B1092,B$14:C$44,2,FALSE)&amp;(9*A1092+8))))</f>
        <v/>
      </c>
      <c r="H1092" s="48" t="str" cm="1">
        <f t="array" aca="1" ref="H1092" ca="1">IF(F1092="","",
IF(INDIRECT(VLOOKUP(B1092,B$14:C$44,2,FALSE)&amp;(9*A1092+9))="","",
INDIRECT(VLOOKUP(B1092,B$14:C$44,2,FALSE)&amp;(9*A1092+9))))</f>
        <v/>
      </c>
      <c r="I1092" s="43" t="str" cm="1">
        <f t="array" aca="1" ref="I1092" ca="1">IF(F1092="","",
IF(INDIRECT(VLOOKUP(B1092,B$14:C$44,2,FALSE)&amp;(9*A1092+10))="","",
INDIRECT(VLOOKUP(B1092,B$14:C$44,2,FALSE)&amp;(9*A1092+10))))</f>
        <v/>
      </c>
      <c r="J1092" s="43" t="str" cm="1">
        <f t="array" aca="1" ref="J1092" ca="1">IF(F1092="","",
IF(INDIRECT(VLOOKUP(B1092,B$14:C$44,2,FALSE)&amp;(9*A1092+11))="","",
INDIRECT(VLOOKUP(B1092,B$14:C$44,2,FALSE)&amp;(9*A1092+11))))</f>
        <v/>
      </c>
      <c r="K1092" s="46" t="str" cm="1">
        <f t="array" aca="1" ref="K1092" ca="1">IF(F1092="","",
IF(AND(OR(F1092="土",F1092="日"),J1092="●"),"指定",
IF(INDIRECT(VLOOKUP(B1092,B$14:C$44,2,FALSE)&amp;(9*A1092+12))="","",
INDIRECT(VLOOKUP(B1092,B$14:C$44,2,FALSE)&amp;(9*A1092+12)))))</f>
        <v/>
      </c>
      <c r="L1092" s="42" t="str">
        <f t="shared" ca="1" si="188"/>
        <v/>
      </c>
      <c r="M1092" s="60" t="str">
        <f t="shared" ca="1" si="189"/>
        <v/>
      </c>
      <c r="N1092" s="1" t="str">
        <f t="shared" ca="1" si="186"/>
        <v/>
      </c>
      <c r="O1092" s="1" t="str">
        <f t="shared" ca="1" si="187"/>
        <v/>
      </c>
    </row>
    <row r="1093" spans="1:15" x14ac:dyDescent="0.4">
      <c r="A1093" s="1">
        <f t="shared" si="192"/>
        <v>35</v>
      </c>
      <c r="B1093" s="1">
        <f t="shared" si="193"/>
        <v>26</v>
      </c>
      <c r="E1093" s="39" t="str" cm="1">
        <f t="array" aca="1" ref="E1093" ca="1">IF(INDIRECT(VLOOKUP(B1093,B$14:C$44,2,FALSE)&amp;(9*A1093+6))="","",
INDIRECT(VLOOKUP(B1093,B$14:C$44,2,FALSE)&amp;(9*A1093+6)))</f>
        <v/>
      </c>
      <c r="F1093" s="39" t="str">
        <f t="shared" ca="1" si="185"/>
        <v/>
      </c>
      <c r="G1093" s="48" t="str" cm="1">
        <f t="array" aca="1" ref="G1093" ca="1">IF(F1093="","",
IF(INDIRECT(VLOOKUP(B1093,B$14:C$44,2,FALSE)&amp;(9*A1093+8))="","",
INDIRECT(VLOOKUP(B1093,B$14:C$44,2,FALSE)&amp;(9*A1093+8))))</f>
        <v/>
      </c>
      <c r="H1093" s="48" t="str" cm="1">
        <f t="array" aca="1" ref="H1093" ca="1">IF(F1093="","",
IF(INDIRECT(VLOOKUP(B1093,B$14:C$44,2,FALSE)&amp;(9*A1093+9))="","",
INDIRECT(VLOOKUP(B1093,B$14:C$44,2,FALSE)&amp;(9*A1093+9))))</f>
        <v/>
      </c>
      <c r="I1093" s="43" t="str" cm="1">
        <f t="array" aca="1" ref="I1093" ca="1">IF(F1093="","",
IF(INDIRECT(VLOOKUP(B1093,B$14:C$44,2,FALSE)&amp;(9*A1093+10))="","",
INDIRECT(VLOOKUP(B1093,B$14:C$44,2,FALSE)&amp;(9*A1093+10))))</f>
        <v/>
      </c>
      <c r="J1093" s="43" t="str" cm="1">
        <f t="array" aca="1" ref="J1093" ca="1">IF(F1093="","",
IF(INDIRECT(VLOOKUP(B1093,B$14:C$44,2,FALSE)&amp;(9*A1093+11))="","",
INDIRECT(VLOOKUP(B1093,B$14:C$44,2,FALSE)&amp;(9*A1093+11))))</f>
        <v/>
      </c>
      <c r="K1093" s="46" t="str" cm="1">
        <f t="array" aca="1" ref="K1093" ca="1">IF(F1093="","",
IF(AND(OR(F1093="土",F1093="日"),J1093="●"),"指定",
IF(INDIRECT(VLOOKUP(B1093,B$14:C$44,2,FALSE)&amp;(9*A1093+12))="","",
INDIRECT(VLOOKUP(B1093,B$14:C$44,2,FALSE)&amp;(9*A1093+12)))))</f>
        <v/>
      </c>
      <c r="L1093" s="42" t="str">
        <f t="shared" ca="1" si="188"/>
        <v/>
      </c>
      <c r="M1093" s="60" t="str">
        <f t="shared" ca="1" si="189"/>
        <v/>
      </c>
      <c r="N1093" s="1" t="str">
        <f t="shared" ca="1" si="186"/>
        <v/>
      </c>
      <c r="O1093" s="1" t="str">
        <f t="shared" ca="1" si="187"/>
        <v/>
      </c>
    </row>
    <row r="1094" spans="1:15" x14ac:dyDescent="0.4">
      <c r="A1094" s="1">
        <f t="shared" si="192"/>
        <v>35</v>
      </c>
      <c r="B1094" s="1">
        <f t="shared" si="193"/>
        <v>27</v>
      </c>
      <c r="E1094" s="39" t="str" cm="1">
        <f t="array" aca="1" ref="E1094" ca="1">IF(INDIRECT(VLOOKUP(B1094,B$14:C$44,2,FALSE)&amp;(9*A1094+6))="","",
INDIRECT(VLOOKUP(B1094,B$14:C$44,2,FALSE)&amp;(9*A1094+6)))</f>
        <v/>
      </c>
      <c r="F1094" s="39" t="str">
        <f t="shared" ca="1" si="185"/>
        <v/>
      </c>
      <c r="G1094" s="48" t="str" cm="1">
        <f t="array" aca="1" ref="G1094" ca="1">IF(F1094="","",
IF(INDIRECT(VLOOKUP(B1094,B$14:C$44,2,FALSE)&amp;(9*A1094+8))="","",
INDIRECT(VLOOKUP(B1094,B$14:C$44,2,FALSE)&amp;(9*A1094+8))))</f>
        <v/>
      </c>
      <c r="H1094" s="48" t="str" cm="1">
        <f t="array" aca="1" ref="H1094" ca="1">IF(F1094="","",
IF(INDIRECT(VLOOKUP(B1094,B$14:C$44,2,FALSE)&amp;(9*A1094+9))="","",
INDIRECT(VLOOKUP(B1094,B$14:C$44,2,FALSE)&amp;(9*A1094+9))))</f>
        <v/>
      </c>
      <c r="I1094" s="43" t="str" cm="1">
        <f t="array" aca="1" ref="I1094" ca="1">IF(F1094="","",
IF(INDIRECT(VLOOKUP(B1094,B$14:C$44,2,FALSE)&amp;(9*A1094+10))="","",
INDIRECT(VLOOKUP(B1094,B$14:C$44,2,FALSE)&amp;(9*A1094+10))))</f>
        <v/>
      </c>
      <c r="J1094" s="43" t="str" cm="1">
        <f t="array" aca="1" ref="J1094" ca="1">IF(F1094="","",
IF(INDIRECT(VLOOKUP(B1094,B$14:C$44,2,FALSE)&amp;(9*A1094+11))="","",
INDIRECT(VLOOKUP(B1094,B$14:C$44,2,FALSE)&amp;(9*A1094+11))))</f>
        <v/>
      </c>
      <c r="K1094" s="46" t="str" cm="1">
        <f t="array" aca="1" ref="K1094" ca="1">IF(F1094="","",
IF(AND(OR(F1094="土",F1094="日"),J1094="●"),"指定",
IF(INDIRECT(VLOOKUP(B1094,B$14:C$44,2,FALSE)&amp;(9*A1094+12))="","",
INDIRECT(VLOOKUP(B1094,B$14:C$44,2,FALSE)&amp;(9*A1094+12)))))</f>
        <v/>
      </c>
      <c r="L1094" s="42" t="str">
        <f t="shared" ca="1" si="188"/>
        <v/>
      </c>
      <c r="M1094" s="60" t="str">
        <f t="shared" ca="1" si="189"/>
        <v/>
      </c>
      <c r="N1094" s="1" t="str">
        <f t="shared" ca="1" si="186"/>
        <v/>
      </c>
      <c r="O1094" s="1" t="str">
        <f t="shared" ca="1" si="187"/>
        <v/>
      </c>
    </row>
    <row r="1095" spans="1:15" x14ac:dyDescent="0.4">
      <c r="A1095" s="1">
        <f t="shared" si="192"/>
        <v>35</v>
      </c>
      <c r="B1095" s="1">
        <f t="shared" si="193"/>
        <v>28</v>
      </c>
      <c r="E1095" s="39" t="str" cm="1">
        <f t="array" aca="1" ref="E1095" ca="1">IF(INDIRECT(VLOOKUP(B1095,B$14:C$44,2,FALSE)&amp;(9*A1095+6))="","",
INDIRECT(VLOOKUP(B1095,B$14:C$44,2,FALSE)&amp;(9*A1095+6)))</f>
        <v/>
      </c>
      <c r="F1095" s="39" t="str">
        <f t="shared" ca="1" si="185"/>
        <v/>
      </c>
      <c r="G1095" s="48" t="str" cm="1">
        <f t="array" aca="1" ref="G1095" ca="1">IF(F1095="","",
IF(INDIRECT(VLOOKUP(B1095,B$14:C$44,2,FALSE)&amp;(9*A1095+8))="","",
INDIRECT(VLOOKUP(B1095,B$14:C$44,2,FALSE)&amp;(9*A1095+8))))</f>
        <v/>
      </c>
      <c r="H1095" s="48" t="str" cm="1">
        <f t="array" aca="1" ref="H1095" ca="1">IF(F1095="","",
IF(INDIRECT(VLOOKUP(B1095,B$14:C$44,2,FALSE)&amp;(9*A1095+9))="","",
INDIRECT(VLOOKUP(B1095,B$14:C$44,2,FALSE)&amp;(9*A1095+9))))</f>
        <v/>
      </c>
      <c r="I1095" s="43" t="str" cm="1">
        <f t="array" aca="1" ref="I1095" ca="1">IF(F1095="","",
IF(INDIRECT(VLOOKUP(B1095,B$14:C$44,2,FALSE)&amp;(9*A1095+10))="","",
INDIRECT(VLOOKUP(B1095,B$14:C$44,2,FALSE)&amp;(9*A1095+10))))</f>
        <v/>
      </c>
      <c r="J1095" s="43" t="str" cm="1">
        <f t="array" aca="1" ref="J1095" ca="1">IF(F1095="","",
IF(INDIRECT(VLOOKUP(B1095,B$14:C$44,2,FALSE)&amp;(9*A1095+11))="","",
INDIRECT(VLOOKUP(B1095,B$14:C$44,2,FALSE)&amp;(9*A1095+11))))</f>
        <v/>
      </c>
      <c r="K1095" s="46" t="str" cm="1">
        <f t="array" aca="1" ref="K1095" ca="1">IF(F1095="","",
IF(AND(OR(F1095="土",F1095="日"),J1095="●"),"指定",
IF(INDIRECT(VLOOKUP(B1095,B$14:C$44,2,FALSE)&amp;(9*A1095+12))="","",
INDIRECT(VLOOKUP(B1095,B$14:C$44,2,FALSE)&amp;(9*A1095+12)))))</f>
        <v/>
      </c>
      <c r="L1095" s="42" t="str">
        <f t="shared" ca="1" si="188"/>
        <v/>
      </c>
      <c r="M1095" s="60" t="str">
        <f t="shared" ca="1" si="189"/>
        <v/>
      </c>
      <c r="N1095" s="1" t="str">
        <f t="shared" ca="1" si="186"/>
        <v/>
      </c>
      <c r="O1095" s="1" t="str">
        <f t="shared" ca="1" si="187"/>
        <v/>
      </c>
    </row>
    <row r="1096" spans="1:15" x14ac:dyDescent="0.4">
      <c r="A1096" s="1">
        <f t="shared" si="192"/>
        <v>35</v>
      </c>
      <c r="B1096" s="1">
        <f t="shared" si="193"/>
        <v>29</v>
      </c>
      <c r="E1096" s="39" t="str" cm="1">
        <f t="array" aca="1" ref="E1096" ca="1">IF(INDIRECT(VLOOKUP(B1096,B$14:C$44,2,FALSE)&amp;(9*A1096+6))="","",
INDIRECT(VLOOKUP(B1096,B$14:C$44,2,FALSE)&amp;(9*A1096+6)))</f>
        <v/>
      </c>
      <c r="F1096" s="39" t="str">
        <f t="shared" ca="1" si="185"/>
        <v/>
      </c>
      <c r="G1096" s="48" t="str" cm="1">
        <f t="array" aca="1" ref="G1096" ca="1">IF(F1096="","",
IF(INDIRECT(VLOOKUP(B1096,B$14:C$44,2,FALSE)&amp;(9*A1096+8))="","",
INDIRECT(VLOOKUP(B1096,B$14:C$44,2,FALSE)&amp;(9*A1096+8))))</f>
        <v/>
      </c>
      <c r="H1096" s="48" t="str" cm="1">
        <f t="array" aca="1" ref="H1096" ca="1">IF(F1096="","",
IF(INDIRECT(VLOOKUP(B1096,B$14:C$44,2,FALSE)&amp;(9*A1096+9))="","",
INDIRECT(VLOOKUP(B1096,B$14:C$44,2,FALSE)&amp;(9*A1096+9))))</f>
        <v/>
      </c>
      <c r="I1096" s="43" t="str" cm="1">
        <f t="array" aca="1" ref="I1096" ca="1">IF(F1096="","",
IF(INDIRECT(VLOOKUP(B1096,B$14:C$44,2,FALSE)&amp;(9*A1096+10))="","",
INDIRECT(VLOOKUP(B1096,B$14:C$44,2,FALSE)&amp;(9*A1096+10))))</f>
        <v/>
      </c>
      <c r="J1096" s="43" t="str" cm="1">
        <f t="array" aca="1" ref="J1096" ca="1">IF(F1096="","",
IF(INDIRECT(VLOOKUP(B1096,B$14:C$44,2,FALSE)&amp;(9*A1096+11))="","",
INDIRECT(VLOOKUP(B1096,B$14:C$44,2,FALSE)&amp;(9*A1096+11))))</f>
        <v/>
      </c>
      <c r="K1096" s="46" t="str" cm="1">
        <f t="array" aca="1" ref="K1096" ca="1">IF(F1096="","",
IF(AND(OR(F1096="土",F1096="日"),J1096="●"),"指定",
IF(INDIRECT(VLOOKUP(B1096,B$14:C$44,2,FALSE)&amp;(9*A1096+12))="","",
INDIRECT(VLOOKUP(B1096,B$14:C$44,2,FALSE)&amp;(9*A1096+12)))))</f>
        <v/>
      </c>
      <c r="L1096" s="42" t="str">
        <f t="shared" ca="1" si="188"/>
        <v/>
      </c>
      <c r="M1096" s="60" t="str">
        <f t="shared" ca="1" si="189"/>
        <v/>
      </c>
      <c r="N1096" s="1" t="str">
        <f t="shared" ca="1" si="186"/>
        <v/>
      </c>
      <c r="O1096" s="1" t="str">
        <f t="shared" ca="1" si="187"/>
        <v/>
      </c>
    </row>
    <row r="1097" spans="1:15" x14ac:dyDescent="0.4">
      <c r="A1097" s="1">
        <f t="shared" si="192"/>
        <v>35</v>
      </c>
      <c r="B1097" s="1">
        <f t="shared" si="193"/>
        <v>30</v>
      </c>
      <c r="E1097" s="39" t="str" cm="1">
        <f t="array" aca="1" ref="E1097" ca="1">IF(INDIRECT(VLOOKUP(B1097,B$14:C$44,2,FALSE)&amp;(9*A1097+6))="","",
INDIRECT(VLOOKUP(B1097,B$14:C$44,2,FALSE)&amp;(9*A1097+6)))</f>
        <v/>
      </c>
      <c r="F1097" s="39" t="str">
        <f t="shared" ca="1" si="185"/>
        <v/>
      </c>
      <c r="G1097" s="48" t="str" cm="1">
        <f t="array" aca="1" ref="G1097" ca="1">IF(F1097="","",
IF(INDIRECT(VLOOKUP(B1097,B$14:C$44,2,FALSE)&amp;(9*A1097+8))="","",
INDIRECT(VLOOKUP(B1097,B$14:C$44,2,FALSE)&amp;(9*A1097+8))))</f>
        <v/>
      </c>
      <c r="H1097" s="48" t="str" cm="1">
        <f t="array" aca="1" ref="H1097" ca="1">IF(F1097="","",
IF(INDIRECT(VLOOKUP(B1097,B$14:C$44,2,FALSE)&amp;(9*A1097+9))="","",
INDIRECT(VLOOKUP(B1097,B$14:C$44,2,FALSE)&amp;(9*A1097+9))))</f>
        <v/>
      </c>
      <c r="I1097" s="43" t="str" cm="1">
        <f t="array" aca="1" ref="I1097" ca="1">IF(F1097="","",
IF(INDIRECT(VLOOKUP(B1097,B$14:C$44,2,FALSE)&amp;(9*A1097+10))="","",
INDIRECT(VLOOKUP(B1097,B$14:C$44,2,FALSE)&amp;(9*A1097+10))))</f>
        <v/>
      </c>
      <c r="J1097" s="43" t="str" cm="1">
        <f t="array" aca="1" ref="J1097" ca="1">IF(F1097="","",
IF(INDIRECT(VLOOKUP(B1097,B$14:C$44,2,FALSE)&amp;(9*A1097+11))="","",
INDIRECT(VLOOKUP(B1097,B$14:C$44,2,FALSE)&amp;(9*A1097+11))))</f>
        <v/>
      </c>
      <c r="K1097" s="46" t="str" cm="1">
        <f t="array" aca="1" ref="K1097" ca="1">IF(F1097="","",
IF(AND(OR(F1097="土",F1097="日"),J1097="●"),"指定",
IF(INDIRECT(VLOOKUP(B1097,B$14:C$44,2,FALSE)&amp;(9*A1097+12))="","",
INDIRECT(VLOOKUP(B1097,B$14:C$44,2,FALSE)&amp;(9*A1097+12)))))</f>
        <v/>
      </c>
      <c r="L1097" s="42" t="str">
        <f t="shared" ca="1" si="188"/>
        <v/>
      </c>
      <c r="M1097" s="60" t="str">
        <f t="shared" ca="1" si="189"/>
        <v/>
      </c>
      <c r="N1097" s="1" t="str">
        <f t="shared" ca="1" si="186"/>
        <v/>
      </c>
      <c r="O1097" s="1" t="str">
        <f t="shared" ca="1" si="187"/>
        <v/>
      </c>
    </row>
    <row r="1098" spans="1:15" x14ac:dyDescent="0.4">
      <c r="A1098" s="1">
        <f t="shared" si="192"/>
        <v>35</v>
      </c>
      <c r="B1098" s="1">
        <f t="shared" si="193"/>
        <v>31</v>
      </c>
      <c r="E1098" s="39" t="str" cm="1">
        <f t="array" aca="1" ref="E1098" ca="1">IF(INDIRECT(VLOOKUP(B1098,B$14:C$44,2,FALSE)&amp;(9*A1098+6))="","",
INDIRECT(VLOOKUP(B1098,B$14:C$44,2,FALSE)&amp;(9*A1098+6)))</f>
        <v/>
      </c>
      <c r="F1098" s="39" t="str">
        <f t="shared" ca="1" si="185"/>
        <v/>
      </c>
      <c r="G1098" s="48" t="str" cm="1">
        <f t="array" aca="1" ref="G1098" ca="1">IF(F1098="","",
IF(INDIRECT(VLOOKUP(B1098,B$14:C$44,2,FALSE)&amp;(9*A1098+8))="","",
INDIRECT(VLOOKUP(B1098,B$14:C$44,2,FALSE)&amp;(9*A1098+8))))</f>
        <v/>
      </c>
      <c r="H1098" s="48" t="str" cm="1">
        <f t="array" aca="1" ref="H1098" ca="1">IF(F1098="","",
IF(INDIRECT(VLOOKUP(B1098,B$14:C$44,2,FALSE)&amp;(9*A1098+9))="","",
INDIRECT(VLOOKUP(B1098,B$14:C$44,2,FALSE)&amp;(9*A1098+9))))</f>
        <v/>
      </c>
      <c r="I1098" s="43" t="str" cm="1">
        <f t="array" aca="1" ref="I1098" ca="1">IF(F1098="","",
IF(INDIRECT(VLOOKUP(B1098,B$14:C$44,2,FALSE)&amp;(9*A1098+10))="","",
INDIRECT(VLOOKUP(B1098,B$14:C$44,2,FALSE)&amp;(9*A1098+10))))</f>
        <v/>
      </c>
      <c r="J1098" s="43" t="str" cm="1">
        <f t="array" aca="1" ref="J1098" ca="1">IF(F1098="","",
IF(INDIRECT(VLOOKUP(B1098,B$14:C$44,2,FALSE)&amp;(9*A1098+11))="","",
INDIRECT(VLOOKUP(B1098,B$14:C$44,2,FALSE)&amp;(9*A1098+11))))</f>
        <v/>
      </c>
      <c r="K1098" s="46" t="str" cm="1">
        <f t="array" aca="1" ref="K1098" ca="1">IF(F1098="","",
IF(AND(OR(F1098="土",F1098="日"),J1098="●"),"指定",
IF(INDIRECT(VLOOKUP(B1098,B$14:C$44,2,FALSE)&amp;(9*A1098+12))="","",
INDIRECT(VLOOKUP(B1098,B$14:C$44,2,FALSE)&amp;(9*A1098+12)))))</f>
        <v/>
      </c>
      <c r="L1098" s="42" t="str">
        <f t="shared" ca="1" si="188"/>
        <v/>
      </c>
      <c r="M1098" s="60" t="str">
        <f t="shared" ca="1" si="189"/>
        <v/>
      </c>
      <c r="N1098" s="1" t="str">
        <f t="shared" ca="1" si="186"/>
        <v/>
      </c>
      <c r="O1098" s="1" t="str">
        <f t="shared" ca="1" si="187"/>
        <v/>
      </c>
    </row>
    <row r="1099" spans="1:15" x14ac:dyDescent="0.4">
      <c r="A1099" s="1">
        <f t="shared" si="192"/>
        <v>36</v>
      </c>
      <c r="B1099" s="1">
        <f t="shared" si="193"/>
        <v>1</v>
      </c>
      <c r="E1099" s="39" t="str" cm="1">
        <f t="array" aca="1" ref="E1099" ca="1">IF(INDIRECT(VLOOKUP(B1099,B$14:C$44,2,FALSE)&amp;(9*A1099+6))="","",
INDIRECT(VLOOKUP(B1099,B$14:C$44,2,FALSE)&amp;(9*A1099+6)))</f>
        <v/>
      </c>
      <c r="F1099" s="39" t="str">
        <f t="shared" ca="1" si="185"/>
        <v/>
      </c>
      <c r="G1099" s="48" t="str" cm="1">
        <f t="array" aca="1" ref="G1099" ca="1">IF(F1099="","",
IF(INDIRECT(VLOOKUP(B1099,B$14:C$44,2,FALSE)&amp;(9*A1099+8))="","",
INDIRECT(VLOOKUP(B1099,B$14:C$44,2,FALSE)&amp;(9*A1099+8))))</f>
        <v/>
      </c>
      <c r="H1099" s="48" t="str" cm="1">
        <f t="array" aca="1" ref="H1099" ca="1">IF(F1099="","",
IF(INDIRECT(VLOOKUP(B1099,B$14:C$44,2,FALSE)&amp;(9*A1099+9))="","",
INDIRECT(VLOOKUP(B1099,B$14:C$44,2,FALSE)&amp;(9*A1099+9))))</f>
        <v/>
      </c>
      <c r="I1099" s="43" t="str" cm="1">
        <f t="array" aca="1" ref="I1099" ca="1">IF(F1099="","",
IF(INDIRECT(VLOOKUP(B1099,B$14:C$44,2,FALSE)&amp;(9*A1099+10))="","",
INDIRECT(VLOOKUP(B1099,B$14:C$44,2,FALSE)&amp;(9*A1099+10))))</f>
        <v/>
      </c>
      <c r="J1099" s="43" t="str" cm="1">
        <f t="array" aca="1" ref="J1099" ca="1">IF(F1099="","",
IF(INDIRECT(VLOOKUP(B1099,B$14:C$44,2,FALSE)&amp;(9*A1099+11))="","",
INDIRECT(VLOOKUP(B1099,B$14:C$44,2,FALSE)&amp;(9*A1099+11))))</f>
        <v/>
      </c>
      <c r="K1099" s="46" t="str" cm="1">
        <f t="array" aca="1" ref="K1099" ca="1">IF(F1099="","",
IF(AND(OR(F1099="土",F1099="日"),J1099="●"),"指定",
IF(INDIRECT(VLOOKUP(B1099,B$14:C$44,2,FALSE)&amp;(9*A1099+12))="","",
INDIRECT(VLOOKUP(B1099,B$14:C$44,2,FALSE)&amp;(9*A1099+12)))))</f>
        <v/>
      </c>
      <c r="L1099" s="42" t="str">
        <f t="shared" ca="1" si="188"/>
        <v/>
      </c>
      <c r="M1099" s="60" t="str">
        <f t="shared" ca="1" si="189"/>
        <v/>
      </c>
      <c r="N1099" s="1" t="str">
        <f t="shared" ca="1" si="186"/>
        <v/>
      </c>
      <c r="O1099" s="1" t="str">
        <f t="shared" ca="1" si="187"/>
        <v/>
      </c>
    </row>
    <row r="1100" spans="1:15" x14ac:dyDescent="0.4">
      <c r="A1100" s="1">
        <f t="shared" si="192"/>
        <v>36</v>
      </c>
      <c r="B1100" s="1">
        <f t="shared" si="193"/>
        <v>2</v>
      </c>
      <c r="E1100" s="39" t="str" cm="1">
        <f t="array" aca="1" ref="E1100" ca="1">IF(INDIRECT(VLOOKUP(B1100,B$14:C$44,2,FALSE)&amp;(9*A1100+6))="","",
INDIRECT(VLOOKUP(B1100,B$14:C$44,2,FALSE)&amp;(9*A1100+6)))</f>
        <v/>
      </c>
      <c r="F1100" s="39" t="str">
        <f t="shared" ca="1" si="185"/>
        <v/>
      </c>
      <c r="G1100" s="48" t="str" cm="1">
        <f t="array" aca="1" ref="G1100" ca="1">IF(F1100="","",
IF(INDIRECT(VLOOKUP(B1100,B$14:C$44,2,FALSE)&amp;(9*A1100+8))="","",
INDIRECT(VLOOKUP(B1100,B$14:C$44,2,FALSE)&amp;(9*A1100+8))))</f>
        <v/>
      </c>
      <c r="H1100" s="48" t="str" cm="1">
        <f t="array" aca="1" ref="H1100" ca="1">IF(F1100="","",
IF(INDIRECT(VLOOKUP(B1100,B$14:C$44,2,FALSE)&amp;(9*A1100+9))="","",
INDIRECT(VLOOKUP(B1100,B$14:C$44,2,FALSE)&amp;(9*A1100+9))))</f>
        <v/>
      </c>
      <c r="I1100" s="43" t="str" cm="1">
        <f t="array" aca="1" ref="I1100" ca="1">IF(F1100="","",
IF(INDIRECT(VLOOKUP(B1100,B$14:C$44,2,FALSE)&amp;(9*A1100+10))="","",
INDIRECT(VLOOKUP(B1100,B$14:C$44,2,FALSE)&amp;(9*A1100+10))))</f>
        <v/>
      </c>
      <c r="J1100" s="43" t="str" cm="1">
        <f t="array" aca="1" ref="J1100" ca="1">IF(F1100="","",
IF(INDIRECT(VLOOKUP(B1100,B$14:C$44,2,FALSE)&amp;(9*A1100+11))="","",
INDIRECT(VLOOKUP(B1100,B$14:C$44,2,FALSE)&amp;(9*A1100+11))))</f>
        <v/>
      </c>
      <c r="K1100" s="46" t="str" cm="1">
        <f t="array" aca="1" ref="K1100" ca="1">IF(F1100="","",
IF(AND(OR(F1100="土",F1100="日"),J1100="●"),"指定",
IF(INDIRECT(VLOOKUP(B1100,B$14:C$44,2,FALSE)&amp;(9*A1100+12))="","",
INDIRECT(VLOOKUP(B1100,B$14:C$44,2,FALSE)&amp;(9*A1100+12)))))</f>
        <v/>
      </c>
      <c r="L1100" s="42" t="str">
        <f t="shared" ca="1" si="188"/>
        <v/>
      </c>
      <c r="M1100" s="60" t="str">
        <f t="shared" ca="1" si="189"/>
        <v/>
      </c>
      <c r="N1100" s="1" t="str">
        <f t="shared" ca="1" si="186"/>
        <v/>
      </c>
      <c r="O1100" s="1" t="str">
        <f t="shared" ca="1" si="187"/>
        <v/>
      </c>
    </row>
    <row r="1101" spans="1:15" x14ac:dyDescent="0.4">
      <c r="A1101" s="1">
        <f t="shared" si="192"/>
        <v>36</v>
      </c>
      <c r="B1101" s="1">
        <f t="shared" si="193"/>
        <v>3</v>
      </c>
      <c r="E1101" s="39" t="str" cm="1">
        <f t="array" aca="1" ref="E1101" ca="1">IF(INDIRECT(VLOOKUP(B1101,B$14:C$44,2,FALSE)&amp;(9*A1101+6))="","",
INDIRECT(VLOOKUP(B1101,B$14:C$44,2,FALSE)&amp;(9*A1101+6)))</f>
        <v/>
      </c>
      <c r="F1101" s="39" t="str">
        <f t="shared" ca="1" si="185"/>
        <v/>
      </c>
      <c r="G1101" s="48" t="str" cm="1">
        <f t="array" aca="1" ref="G1101" ca="1">IF(F1101="","",
IF(INDIRECT(VLOOKUP(B1101,B$14:C$44,2,FALSE)&amp;(9*A1101+8))="","",
INDIRECT(VLOOKUP(B1101,B$14:C$44,2,FALSE)&amp;(9*A1101+8))))</f>
        <v/>
      </c>
      <c r="H1101" s="48" t="str" cm="1">
        <f t="array" aca="1" ref="H1101" ca="1">IF(F1101="","",
IF(INDIRECT(VLOOKUP(B1101,B$14:C$44,2,FALSE)&amp;(9*A1101+9))="","",
INDIRECT(VLOOKUP(B1101,B$14:C$44,2,FALSE)&amp;(9*A1101+9))))</f>
        <v/>
      </c>
      <c r="I1101" s="43" t="str" cm="1">
        <f t="array" aca="1" ref="I1101" ca="1">IF(F1101="","",
IF(INDIRECT(VLOOKUP(B1101,B$14:C$44,2,FALSE)&amp;(9*A1101+10))="","",
INDIRECT(VLOOKUP(B1101,B$14:C$44,2,FALSE)&amp;(9*A1101+10))))</f>
        <v/>
      </c>
      <c r="J1101" s="43" t="str" cm="1">
        <f t="array" aca="1" ref="J1101" ca="1">IF(F1101="","",
IF(INDIRECT(VLOOKUP(B1101,B$14:C$44,2,FALSE)&amp;(9*A1101+11))="","",
INDIRECT(VLOOKUP(B1101,B$14:C$44,2,FALSE)&amp;(9*A1101+11))))</f>
        <v/>
      </c>
      <c r="K1101" s="46" t="str" cm="1">
        <f t="array" aca="1" ref="K1101" ca="1">IF(F1101="","",
IF(AND(OR(F1101="土",F1101="日"),J1101="●"),"指定",
IF(INDIRECT(VLOOKUP(B1101,B$14:C$44,2,FALSE)&amp;(9*A1101+12))="","",
INDIRECT(VLOOKUP(B1101,B$14:C$44,2,FALSE)&amp;(9*A1101+12)))))</f>
        <v/>
      </c>
      <c r="L1101" s="42" t="str">
        <f t="shared" ca="1" si="188"/>
        <v/>
      </c>
      <c r="M1101" s="60" t="str">
        <f t="shared" ca="1" si="189"/>
        <v/>
      </c>
      <c r="N1101" s="1" t="str">
        <f t="shared" ca="1" si="186"/>
        <v/>
      </c>
      <c r="O1101" s="1" t="str">
        <f t="shared" ca="1" si="187"/>
        <v/>
      </c>
    </row>
    <row r="1102" spans="1:15" x14ac:dyDescent="0.4">
      <c r="A1102" s="1">
        <f t="shared" si="192"/>
        <v>36</v>
      </c>
      <c r="B1102" s="1">
        <f t="shared" si="193"/>
        <v>4</v>
      </c>
      <c r="E1102" s="39" t="str" cm="1">
        <f t="array" aca="1" ref="E1102" ca="1">IF(INDIRECT(VLOOKUP(B1102,B$14:C$44,2,FALSE)&amp;(9*A1102+6))="","",
INDIRECT(VLOOKUP(B1102,B$14:C$44,2,FALSE)&amp;(9*A1102+6)))</f>
        <v/>
      </c>
      <c r="F1102" s="39" t="str">
        <f t="shared" ref="F1102:F1129" ca="1" si="194">IF(OR(E1102="",E1102&lt;X$5,AF$5&lt;E1102),"",
IF(WEEKDAY(E1102,1)=1,"日",
IF(WEEKDAY(E1102,1)=2,"月",
IF(WEEKDAY(E1102,1)=3,"火",
IF(WEEKDAY(E1102,1)=4,"水",
IF(WEEKDAY(E1102,1)=5,"木",
IF(WEEKDAY(E1102,1)=6,"金","土")))))))</f>
        <v/>
      </c>
      <c r="G1102" s="48" t="str" cm="1">
        <f t="array" aca="1" ref="G1102" ca="1">IF(F1102="","",
IF(INDIRECT(VLOOKUP(B1102,B$14:C$44,2,FALSE)&amp;(9*A1102+8))="","",
INDIRECT(VLOOKUP(B1102,B$14:C$44,2,FALSE)&amp;(9*A1102+8))))</f>
        <v/>
      </c>
      <c r="H1102" s="48" t="str" cm="1">
        <f t="array" aca="1" ref="H1102" ca="1">IF(F1102="","",
IF(INDIRECT(VLOOKUP(B1102,B$14:C$44,2,FALSE)&amp;(9*A1102+9))="","",
INDIRECT(VLOOKUP(B1102,B$14:C$44,2,FALSE)&amp;(9*A1102+9))))</f>
        <v/>
      </c>
      <c r="I1102" s="43" t="str" cm="1">
        <f t="array" aca="1" ref="I1102" ca="1">IF(F1102="","",
IF(INDIRECT(VLOOKUP(B1102,B$14:C$44,2,FALSE)&amp;(9*A1102+10))="","",
INDIRECT(VLOOKUP(B1102,B$14:C$44,2,FALSE)&amp;(9*A1102+10))))</f>
        <v/>
      </c>
      <c r="J1102" s="43" t="str" cm="1">
        <f t="array" aca="1" ref="J1102" ca="1">IF(F1102="","",
IF(INDIRECT(VLOOKUP(B1102,B$14:C$44,2,FALSE)&amp;(9*A1102+11))="","",
INDIRECT(VLOOKUP(B1102,B$14:C$44,2,FALSE)&amp;(9*A1102+11))))</f>
        <v/>
      </c>
      <c r="K1102" s="46" t="str" cm="1">
        <f t="array" aca="1" ref="K1102" ca="1">IF(F1102="","",
IF(AND(OR(F1102="土",F1102="日"),J1102="●"),"指定",
IF(INDIRECT(VLOOKUP(B1102,B$14:C$44,2,FALSE)&amp;(9*A1102+12))="","",
INDIRECT(VLOOKUP(B1102,B$14:C$44,2,FALSE)&amp;(9*A1102+12)))))</f>
        <v/>
      </c>
      <c r="L1102" s="42" t="str">
        <f t="shared" ca="1" si="188"/>
        <v/>
      </c>
      <c r="M1102" s="60" t="str">
        <f t="shared" ca="1" si="189"/>
        <v/>
      </c>
      <c r="N1102" s="1" t="str">
        <f t="shared" ref="N1102:N1129" ca="1" si="195">IF(OR(E1102="",F1102=""),"",
YEAR(E1102))</f>
        <v/>
      </c>
      <c r="O1102" s="1" t="str">
        <f t="shared" ref="O1102:O1129" ca="1" si="196">IF(OR(E1102="",F1102=""),"",
MONTH(E1102))</f>
        <v/>
      </c>
    </row>
    <row r="1103" spans="1:15" x14ac:dyDescent="0.4">
      <c r="A1103" s="1">
        <f t="shared" si="192"/>
        <v>36</v>
      </c>
      <c r="B1103" s="1">
        <f t="shared" si="193"/>
        <v>5</v>
      </c>
      <c r="E1103" s="39" t="str" cm="1">
        <f t="array" aca="1" ref="E1103" ca="1">IF(INDIRECT(VLOOKUP(B1103,B$14:C$44,2,FALSE)&amp;(9*A1103+6))="","",
INDIRECT(VLOOKUP(B1103,B$14:C$44,2,FALSE)&amp;(9*A1103+6)))</f>
        <v/>
      </c>
      <c r="F1103" s="39" t="str">
        <f t="shared" ca="1" si="194"/>
        <v/>
      </c>
      <c r="G1103" s="48" t="str" cm="1">
        <f t="array" aca="1" ref="G1103" ca="1">IF(F1103="","",
IF(INDIRECT(VLOOKUP(B1103,B$14:C$44,2,FALSE)&amp;(9*A1103+8))="","",
INDIRECT(VLOOKUP(B1103,B$14:C$44,2,FALSE)&amp;(9*A1103+8))))</f>
        <v/>
      </c>
      <c r="H1103" s="48" t="str" cm="1">
        <f t="array" aca="1" ref="H1103" ca="1">IF(F1103="","",
IF(INDIRECT(VLOOKUP(B1103,B$14:C$44,2,FALSE)&amp;(9*A1103+9))="","",
INDIRECT(VLOOKUP(B1103,B$14:C$44,2,FALSE)&amp;(9*A1103+9))))</f>
        <v/>
      </c>
      <c r="I1103" s="43" t="str" cm="1">
        <f t="array" aca="1" ref="I1103" ca="1">IF(F1103="","",
IF(INDIRECT(VLOOKUP(B1103,B$14:C$44,2,FALSE)&amp;(9*A1103+10))="","",
INDIRECT(VLOOKUP(B1103,B$14:C$44,2,FALSE)&amp;(9*A1103+10))))</f>
        <v/>
      </c>
      <c r="J1103" s="43" t="str" cm="1">
        <f t="array" aca="1" ref="J1103" ca="1">IF(F1103="","",
IF(INDIRECT(VLOOKUP(B1103,B$14:C$44,2,FALSE)&amp;(9*A1103+11))="","",
INDIRECT(VLOOKUP(B1103,B$14:C$44,2,FALSE)&amp;(9*A1103+11))))</f>
        <v/>
      </c>
      <c r="K1103" s="46" t="str" cm="1">
        <f t="array" aca="1" ref="K1103" ca="1">IF(F1103="","",
IF(AND(OR(F1103="土",F1103="日"),J1103="●"),"指定",
IF(INDIRECT(VLOOKUP(B1103,B$14:C$44,2,FALSE)&amp;(9*A1103+12))="","",
INDIRECT(VLOOKUP(B1103,B$14:C$44,2,FALSE)&amp;(9*A1103+12)))))</f>
        <v/>
      </c>
      <c r="L1103" s="42" t="str">
        <f t="shared" ref="L1103:L1129" ca="1" si="197">IF(F1103="","",
IF(I1103="準","準備",
IF(I1103="夏","夏休",
IF(I1103="年","年末年始休",
IF(I1103="製","工場製作",
IF(I1103="片","片付",
IF(I1103="事","事故",
IF(I1103="災","災害",
IF(I1103="他","その他",
IF(AND(F1103&lt;&gt;"土",F1103&lt;&gt;"日",J1103="●",K1103="振替"),"振替",
IF(AND(OR(F1103="土",F1103="日"),J1103="●",K1103="指定"),"閉所",
IF(AND(OR(F1103="土",F1103="日"),J1103="",K1103="事前"),"事前",
IF(AND(F1103&lt;&gt;"土",F1103&lt;&gt;"日",J1103="●",K1103=""),"閉所","")))))))))))))</f>
        <v/>
      </c>
      <c r="M1103" s="60" t="str">
        <f t="shared" ref="M1103:M1129" ca="1" si="198">IFERROR(IF(VLOOKUP(E1103,BJ:BL,3,FALSE)="〇","適",""),"")</f>
        <v/>
      </c>
      <c r="N1103" s="1" t="str">
        <f t="shared" ca="1" si="195"/>
        <v/>
      </c>
      <c r="O1103" s="1" t="str">
        <f t="shared" ca="1" si="196"/>
        <v/>
      </c>
    </row>
    <row r="1104" spans="1:15" x14ac:dyDescent="0.4">
      <c r="A1104" s="1">
        <f t="shared" si="192"/>
        <v>36</v>
      </c>
      <c r="B1104" s="1">
        <f t="shared" si="193"/>
        <v>6</v>
      </c>
      <c r="E1104" s="39" t="str" cm="1">
        <f t="array" aca="1" ref="E1104" ca="1">IF(INDIRECT(VLOOKUP(B1104,B$14:C$44,2,FALSE)&amp;(9*A1104+6))="","",
INDIRECT(VLOOKUP(B1104,B$14:C$44,2,FALSE)&amp;(9*A1104+6)))</f>
        <v/>
      </c>
      <c r="F1104" s="39" t="str">
        <f t="shared" ca="1" si="194"/>
        <v/>
      </c>
      <c r="G1104" s="48" t="str" cm="1">
        <f t="array" aca="1" ref="G1104" ca="1">IF(F1104="","",
IF(INDIRECT(VLOOKUP(B1104,B$14:C$44,2,FALSE)&amp;(9*A1104+8))="","",
INDIRECT(VLOOKUP(B1104,B$14:C$44,2,FALSE)&amp;(9*A1104+8))))</f>
        <v/>
      </c>
      <c r="H1104" s="48" t="str" cm="1">
        <f t="array" aca="1" ref="H1104" ca="1">IF(F1104="","",
IF(INDIRECT(VLOOKUP(B1104,B$14:C$44,2,FALSE)&amp;(9*A1104+9))="","",
INDIRECT(VLOOKUP(B1104,B$14:C$44,2,FALSE)&amp;(9*A1104+9))))</f>
        <v/>
      </c>
      <c r="I1104" s="43" t="str" cm="1">
        <f t="array" aca="1" ref="I1104" ca="1">IF(F1104="","",
IF(INDIRECT(VLOOKUP(B1104,B$14:C$44,2,FALSE)&amp;(9*A1104+10))="","",
INDIRECT(VLOOKUP(B1104,B$14:C$44,2,FALSE)&amp;(9*A1104+10))))</f>
        <v/>
      </c>
      <c r="J1104" s="43" t="str" cm="1">
        <f t="array" aca="1" ref="J1104" ca="1">IF(F1104="","",
IF(INDIRECT(VLOOKUP(B1104,B$14:C$44,2,FALSE)&amp;(9*A1104+11))="","",
INDIRECT(VLOOKUP(B1104,B$14:C$44,2,FALSE)&amp;(9*A1104+11))))</f>
        <v/>
      </c>
      <c r="K1104" s="46" t="str" cm="1">
        <f t="array" aca="1" ref="K1104" ca="1">IF(F1104="","",
IF(AND(OR(F1104="土",F1104="日"),J1104="●"),"指定",
IF(INDIRECT(VLOOKUP(B1104,B$14:C$44,2,FALSE)&amp;(9*A1104+12))="","",
INDIRECT(VLOOKUP(B1104,B$14:C$44,2,FALSE)&amp;(9*A1104+12)))))</f>
        <v/>
      </c>
      <c r="L1104" s="42" t="str">
        <f t="shared" ca="1" si="197"/>
        <v/>
      </c>
      <c r="M1104" s="60" t="str">
        <f t="shared" ca="1" si="198"/>
        <v/>
      </c>
      <c r="N1104" s="1" t="str">
        <f t="shared" ca="1" si="195"/>
        <v/>
      </c>
      <c r="O1104" s="1" t="str">
        <f t="shared" ca="1" si="196"/>
        <v/>
      </c>
    </row>
    <row r="1105" spans="1:15" x14ac:dyDescent="0.4">
      <c r="A1105" s="1">
        <f t="shared" si="192"/>
        <v>36</v>
      </c>
      <c r="B1105" s="1">
        <f t="shared" si="193"/>
        <v>7</v>
      </c>
      <c r="E1105" s="39" t="str" cm="1">
        <f t="array" aca="1" ref="E1105" ca="1">IF(INDIRECT(VLOOKUP(B1105,B$14:C$44,2,FALSE)&amp;(9*A1105+6))="","",
INDIRECT(VLOOKUP(B1105,B$14:C$44,2,FALSE)&amp;(9*A1105+6)))</f>
        <v/>
      </c>
      <c r="F1105" s="39" t="str">
        <f t="shared" ca="1" si="194"/>
        <v/>
      </c>
      <c r="G1105" s="48" t="str" cm="1">
        <f t="array" aca="1" ref="G1105" ca="1">IF(F1105="","",
IF(INDIRECT(VLOOKUP(B1105,B$14:C$44,2,FALSE)&amp;(9*A1105+8))="","",
INDIRECT(VLOOKUP(B1105,B$14:C$44,2,FALSE)&amp;(9*A1105+8))))</f>
        <v/>
      </c>
      <c r="H1105" s="48" t="str" cm="1">
        <f t="array" aca="1" ref="H1105" ca="1">IF(F1105="","",
IF(INDIRECT(VLOOKUP(B1105,B$14:C$44,2,FALSE)&amp;(9*A1105+9))="","",
INDIRECT(VLOOKUP(B1105,B$14:C$44,2,FALSE)&amp;(9*A1105+9))))</f>
        <v/>
      </c>
      <c r="I1105" s="43" t="str" cm="1">
        <f t="array" aca="1" ref="I1105" ca="1">IF(F1105="","",
IF(INDIRECT(VLOOKUP(B1105,B$14:C$44,2,FALSE)&amp;(9*A1105+10))="","",
INDIRECT(VLOOKUP(B1105,B$14:C$44,2,FALSE)&amp;(9*A1105+10))))</f>
        <v/>
      </c>
      <c r="J1105" s="43" t="str" cm="1">
        <f t="array" aca="1" ref="J1105" ca="1">IF(F1105="","",
IF(INDIRECT(VLOOKUP(B1105,B$14:C$44,2,FALSE)&amp;(9*A1105+11))="","",
INDIRECT(VLOOKUP(B1105,B$14:C$44,2,FALSE)&amp;(9*A1105+11))))</f>
        <v/>
      </c>
      <c r="K1105" s="46" t="str" cm="1">
        <f t="array" aca="1" ref="K1105" ca="1">IF(F1105="","",
IF(AND(OR(F1105="土",F1105="日"),J1105="●"),"指定",
IF(INDIRECT(VLOOKUP(B1105,B$14:C$44,2,FALSE)&amp;(9*A1105+12))="","",
INDIRECT(VLOOKUP(B1105,B$14:C$44,2,FALSE)&amp;(9*A1105+12)))))</f>
        <v/>
      </c>
      <c r="L1105" s="42" t="str">
        <f t="shared" ca="1" si="197"/>
        <v/>
      </c>
      <c r="M1105" s="60" t="str">
        <f t="shared" ca="1" si="198"/>
        <v/>
      </c>
      <c r="N1105" s="1" t="str">
        <f t="shared" ca="1" si="195"/>
        <v/>
      </c>
      <c r="O1105" s="1" t="str">
        <f t="shared" ca="1" si="196"/>
        <v/>
      </c>
    </row>
    <row r="1106" spans="1:15" x14ac:dyDescent="0.4">
      <c r="A1106" s="1">
        <f t="shared" si="192"/>
        <v>36</v>
      </c>
      <c r="B1106" s="1">
        <f t="shared" si="193"/>
        <v>8</v>
      </c>
      <c r="E1106" s="39" t="str" cm="1">
        <f t="array" aca="1" ref="E1106" ca="1">IF(INDIRECT(VLOOKUP(B1106,B$14:C$44,2,FALSE)&amp;(9*A1106+6))="","",
INDIRECT(VLOOKUP(B1106,B$14:C$44,2,FALSE)&amp;(9*A1106+6)))</f>
        <v/>
      </c>
      <c r="F1106" s="39" t="str">
        <f t="shared" ca="1" si="194"/>
        <v/>
      </c>
      <c r="G1106" s="48" t="str" cm="1">
        <f t="array" aca="1" ref="G1106" ca="1">IF(F1106="","",
IF(INDIRECT(VLOOKUP(B1106,B$14:C$44,2,FALSE)&amp;(9*A1106+8))="","",
INDIRECT(VLOOKUP(B1106,B$14:C$44,2,FALSE)&amp;(9*A1106+8))))</f>
        <v/>
      </c>
      <c r="H1106" s="48" t="str" cm="1">
        <f t="array" aca="1" ref="H1106" ca="1">IF(F1106="","",
IF(INDIRECT(VLOOKUP(B1106,B$14:C$44,2,FALSE)&amp;(9*A1106+9))="","",
INDIRECT(VLOOKUP(B1106,B$14:C$44,2,FALSE)&amp;(9*A1106+9))))</f>
        <v/>
      </c>
      <c r="I1106" s="43" t="str" cm="1">
        <f t="array" aca="1" ref="I1106" ca="1">IF(F1106="","",
IF(INDIRECT(VLOOKUP(B1106,B$14:C$44,2,FALSE)&amp;(9*A1106+10))="","",
INDIRECT(VLOOKUP(B1106,B$14:C$44,2,FALSE)&amp;(9*A1106+10))))</f>
        <v/>
      </c>
      <c r="J1106" s="43" t="str" cm="1">
        <f t="array" aca="1" ref="J1106" ca="1">IF(F1106="","",
IF(INDIRECT(VLOOKUP(B1106,B$14:C$44,2,FALSE)&amp;(9*A1106+11))="","",
INDIRECT(VLOOKUP(B1106,B$14:C$44,2,FALSE)&amp;(9*A1106+11))))</f>
        <v/>
      </c>
      <c r="K1106" s="46" t="str" cm="1">
        <f t="array" aca="1" ref="K1106" ca="1">IF(F1106="","",
IF(AND(OR(F1106="土",F1106="日"),J1106="●"),"指定",
IF(INDIRECT(VLOOKUP(B1106,B$14:C$44,2,FALSE)&amp;(9*A1106+12))="","",
INDIRECT(VLOOKUP(B1106,B$14:C$44,2,FALSE)&amp;(9*A1106+12)))))</f>
        <v/>
      </c>
      <c r="L1106" s="42" t="str">
        <f t="shared" ca="1" si="197"/>
        <v/>
      </c>
      <c r="M1106" s="60" t="str">
        <f t="shared" ca="1" si="198"/>
        <v/>
      </c>
      <c r="N1106" s="1" t="str">
        <f t="shared" ca="1" si="195"/>
        <v/>
      </c>
      <c r="O1106" s="1" t="str">
        <f t="shared" ca="1" si="196"/>
        <v/>
      </c>
    </row>
    <row r="1107" spans="1:15" x14ac:dyDescent="0.4">
      <c r="A1107" s="1">
        <f t="shared" si="192"/>
        <v>36</v>
      </c>
      <c r="B1107" s="1">
        <f t="shared" si="193"/>
        <v>9</v>
      </c>
      <c r="E1107" s="39" t="str" cm="1">
        <f t="array" aca="1" ref="E1107" ca="1">IF(INDIRECT(VLOOKUP(B1107,B$14:C$44,2,FALSE)&amp;(9*A1107+6))="","",
INDIRECT(VLOOKUP(B1107,B$14:C$44,2,FALSE)&amp;(9*A1107+6)))</f>
        <v/>
      </c>
      <c r="F1107" s="39" t="str">
        <f t="shared" ca="1" si="194"/>
        <v/>
      </c>
      <c r="G1107" s="48" t="str" cm="1">
        <f t="array" aca="1" ref="G1107" ca="1">IF(F1107="","",
IF(INDIRECT(VLOOKUP(B1107,B$14:C$44,2,FALSE)&amp;(9*A1107+8))="","",
INDIRECT(VLOOKUP(B1107,B$14:C$44,2,FALSE)&amp;(9*A1107+8))))</f>
        <v/>
      </c>
      <c r="H1107" s="48" t="str" cm="1">
        <f t="array" aca="1" ref="H1107" ca="1">IF(F1107="","",
IF(INDIRECT(VLOOKUP(B1107,B$14:C$44,2,FALSE)&amp;(9*A1107+9))="","",
INDIRECT(VLOOKUP(B1107,B$14:C$44,2,FALSE)&amp;(9*A1107+9))))</f>
        <v/>
      </c>
      <c r="I1107" s="43" t="str" cm="1">
        <f t="array" aca="1" ref="I1107" ca="1">IF(F1107="","",
IF(INDIRECT(VLOOKUP(B1107,B$14:C$44,2,FALSE)&amp;(9*A1107+10))="","",
INDIRECT(VLOOKUP(B1107,B$14:C$44,2,FALSE)&amp;(9*A1107+10))))</f>
        <v/>
      </c>
      <c r="J1107" s="43" t="str" cm="1">
        <f t="array" aca="1" ref="J1107" ca="1">IF(F1107="","",
IF(INDIRECT(VLOOKUP(B1107,B$14:C$44,2,FALSE)&amp;(9*A1107+11))="","",
INDIRECT(VLOOKUP(B1107,B$14:C$44,2,FALSE)&amp;(9*A1107+11))))</f>
        <v/>
      </c>
      <c r="K1107" s="46" t="str" cm="1">
        <f t="array" aca="1" ref="K1107" ca="1">IF(F1107="","",
IF(AND(OR(F1107="土",F1107="日"),J1107="●"),"指定",
IF(INDIRECT(VLOOKUP(B1107,B$14:C$44,2,FALSE)&amp;(9*A1107+12))="","",
INDIRECT(VLOOKUP(B1107,B$14:C$44,2,FALSE)&amp;(9*A1107+12)))))</f>
        <v/>
      </c>
      <c r="L1107" s="42" t="str">
        <f t="shared" ca="1" si="197"/>
        <v/>
      </c>
      <c r="M1107" s="60" t="str">
        <f t="shared" ca="1" si="198"/>
        <v/>
      </c>
      <c r="N1107" s="1" t="str">
        <f t="shared" ca="1" si="195"/>
        <v/>
      </c>
      <c r="O1107" s="1" t="str">
        <f t="shared" ca="1" si="196"/>
        <v/>
      </c>
    </row>
    <row r="1108" spans="1:15" x14ac:dyDescent="0.4">
      <c r="A1108" s="1">
        <f t="shared" si="192"/>
        <v>36</v>
      </c>
      <c r="B1108" s="1">
        <f t="shared" si="193"/>
        <v>10</v>
      </c>
      <c r="E1108" s="39" t="str" cm="1">
        <f t="array" aca="1" ref="E1108" ca="1">IF(INDIRECT(VLOOKUP(B1108,B$14:C$44,2,FALSE)&amp;(9*A1108+6))="","",
INDIRECT(VLOOKUP(B1108,B$14:C$44,2,FALSE)&amp;(9*A1108+6)))</f>
        <v/>
      </c>
      <c r="F1108" s="39" t="str">
        <f t="shared" ca="1" si="194"/>
        <v/>
      </c>
      <c r="G1108" s="48" t="str" cm="1">
        <f t="array" aca="1" ref="G1108" ca="1">IF(F1108="","",
IF(INDIRECT(VLOOKUP(B1108,B$14:C$44,2,FALSE)&amp;(9*A1108+8))="","",
INDIRECT(VLOOKUP(B1108,B$14:C$44,2,FALSE)&amp;(9*A1108+8))))</f>
        <v/>
      </c>
      <c r="H1108" s="48" t="str" cm="1">
        <f t="array" aca="1" ref="H1108" ca="1">IF(F1108="","",
IF(INDIRECT(VLOOKUP(B1108,B$14:C$44,2,FALSE)&amp;(9*A1108+9))="","",
INDIRECT(VLOOKUP(B1108,B$14:C$44,2,FALSE)&amp;(9*A1108+9))))</f>
        <v/>
      </c>
      <c r="I1108" s="43" t="str" cm="1">
        <f t="array" aca="1" ref="I1108" ca="1">IF(F1108="","",
IF(INDIRECT(VLOOKUP(B1108,B$14:C$44,2,FALSE)&amp;(9*A1108+10))="","",
INDIRECT(VLOOKUP(B1108,B$14:C$44,2,FALSE)&amp;(9*A1108+10))))</f>
        <v/>
      </c>
      <c r="J1108" s="43" t="str" cm="1">
        <f t="array" aca="1" ref="J1108" ca="1">IF(F1108="","",
IF(INDIRECT(VLOOKUP(B1108,B$14:C$44,2,FALSE)&amp;(9*A1108+11))="","",
INDIRECT(VLOOKUP(B1108,B$14:C$44,2,FALSE)&amp;(9*A1108+11))))</f>
        <v/>
      </c>
      <c r="K1108" s="46" t="str" cm="1">
        <f t="array" aca="1" ref="K1108" ca="1">IF(F1108="","",
IF(AND(OR(F1108="土",F1108="日"),J1108="●"),"指定",
IF(INDIRECT(VLOOKUP(B1108,B$14:C$44,2,FALSE)&amp;(9*A1108+12))="","",
INDIRECT(VLOOKUP(B1108,B$14:C$44,2,FALSE)&amp;(9*A1108+12)))))</f>
        <v/>
      </c>
      <c r="L1108" s="42" t="str">
        <f t="shared" ca="1" si="197"/>
        <v/>
      </c>
      <c r="M1108" s="60" t="str">
        <f t="shared" ca="1" si="198"/>
        <v/>
      </c>
      <c r="N1108" s="1" t="str">
        <f t="shared" ca="1" si="195"/>
        <v/>
      </c>
      <c r="O1108" s="1" t="str">
        <f t="shared" ca="1" si="196"/>
        <v/>
      </c>
    </row>
    <row r="1109" spans="1:15" x14ac:dyDescent="0.4">
      <c r="A1109" s="1">
        <f t="shared" si="192"/>
        <v>36</v>
      </c>
      <c r="B1109" s="1">
        <f t="shared" si="193"/>
        <v>11</v>
      </c>
      <c r="E1109" s="39" t="str" cm="1">
        <f t="array" aca="1" ref="E1109" ca="1">IF(INDIRECT(VLOOKUP(B1109,B$14:C$44,2,FALSE)&amp;(9*A1109+6))="","",
INDIRECT(VLOOKUP(B1109,B$14:C$44,2,FALSE)&amp;(9*A1109+6)))</f>
        <v/>
      </c>
      <c r="F1109" s="39" t="str">
        <f t="shared" ca="1" si="194"/>
        <v/>
      </c>
      <c r="G1109" s="48" t="str" cm="1">
        <f t="array" aca="1" ref="G1109" ca="1">IF(F1109="","",
IF(INDIRECT(VLOOKUP(B1109,B$14:C$44,2,FALSE)&amp;(9*A1109+8))="","",
INDIRECT(VLOOKUP(B1109,B$14:C$44,2,FALSE)&amp;(9*A1109+8))))</f>
        <v/>
      </c>
      <c r="H1109" s="48" t="str" cm="1">
        <f t="array" aca="1" ref="H1109" ca="1">IF(F1109="","",
IF(INDIRECT(VLOOKUP(B1109,B$14:C$44,2,FALSE)&amp;(9*A1109+9))="","",
INDIRECT(VLOOKUP(B1109,B$14:C$44,2,FALSE)&amp;(9*A1109+9))))</f>
        <v/>
      </c>
      <c r="I1109" s="43" t="str" cm="1">
        <f t="array" aca="1" ref="I1109" ca="1">IF(F1109="","",
IF(INDIRECT(VLOOKUP(B1109,B$14:C$44,2,FALSE)&amp;(9*A1109+10))="","",
INDIRECT(VLOOKUP(B1109,B$14:C$44,2,FALSE)&amp;(9*A1109+10))))</f>
        <v/>
      </c>
      <c r="J1109" s="43" t="str" cm="1">
        <f t="array" aca="1" ref="J1109" ca="1">IF(F1109="","",
IF(INDIRECT(VLOOKUP(B1109,B$14:C$44,2,FALSE)&amp;(9*A1109+11))="","",
INDIRECT(VLOOKUP(B1109,B$14:C$44,2,FALSE)&amp;(9*A1109+11))))</f>
        <v/>
      </c>
      <c r="K1109" s="46" t="str" cm="1">
        <f t="array" aca="1" ref="K1109" ca="1">IF(F1109="","",
IF(AND(OR(F1109="土",F1109="日"),J1109="●"),"指定",
IF(INDIRECT(VLOOKUP(B1109,B$14:C$44,2,FALSE)&amp;(9*A1109+12))="","",
INDIRECT(VLOOKUP(B1109,B$14:C$44,2,FALSE)&amp;(9*A1109+12)))))</f>
        <v/>
      </c>
      <c r="L1109" s="42" t="str">
        <f t="shared" ca="1" si="197"/>
        <v/>
      </c>
      <c r="M1109" s="60" t="str">
        <f t="shared" ca="1" si="198"/>
        <v/>
      </c>
      <c r="N1109" s="1" t="str">
        <f t="shared" ca="1" si="195"/>
        <v/>
      </c>
      <c r="O1109" s="1" t="str">
        <f t="shared" ca="1" si="196"/>
        <v/>
      </c>
    </row>
    <row r="1110" spans="1:15" x14ac:dyDescent="0.4">
      <c r="A1110" s="1">
        <f t="shared" si="192"/>
        <v>36</v>
      </c>
      <c r="B1110" s="1">
        <f t="shared" si="193"/>
        <v>12</v>
      </c>
      <c r="E1110" s="39" t="str" cm="1">
        <f t="array" aca="1" ref="E1110" ca="1">IF(INDIRECT(VLOOKUP(B1110,B$14:C$44,2,FALSE)&amp;(9*A1110+6))="","",
INDIRECT(VLOOKUP(B1110,B$14:C$44,2,FALSE)&amp;(9*A1110+6)))</f>
        <v/>
      </c>
      <c r="F1110" s="39" t="str">
        <f t="shared" ca="1" si="194"/>
        <v/>
      </c>
      <c r="G1110" s="48" t="str" cm="1">
        <f t="array" aca="1" ref="G1110" ca="1">IF(F1110="","",
IF(INDIRECT(VLOOKUP(B1110,B$14:C$44,2,FALSE)&amp;(9*A1110+8))="","",
INDIRECT(VLOOKUP(B1110,B$14:C$44,2,FALSE)&amp;(9*A1110+8))))</f>
        <v/>
      </c>
      <c r="H1110" s="48" t="str" cm="1">
        <f t="array" aca="1" ref="H1110" ca="1">IF(F1110="","",
IF(INDIRECT(VLOOKUP(B1110,B$14:C$44,2,FALSE)&amp;(9*A1110+9))="","",
INDIRECT(VLOOKUP(B1110,B$14:C$44,2,FALSE)&amp;(9*A1110+9))))</f>
        <v/>
      </c>
      <c r="I1110" s="43" t="str" cm="1">
        <f t="array" aca="1" ref="I1110" ca="1">IF(F1110="","",
IF(INDIRECT(VLOOKUP(B1110,B$14:C$44,2,FALSE)&amp;(9*A1110+10))="","",
INDIRECT(VLOOKUP(B1110,B$14:C$44,2,FALSE)&amp;(9*A1110+10))))</f>
        <v/>
      </c>
      <c r="J1110" s="43" t="str" cm="1">
        <f t="array" aca="1" ref="J1110" ca="1">IF(F1110="","",
IF(INDIRECT(VLOOKUP(B1110,B$14:C$44,2,FALSE)&amp;(9*A1110+11))="","",
INDIRECT(VLOOKUP(B1110,B$14:C$44,2,FALSE)&amp;(9*A1110+11))))</f>
        <v/>
      </c>
      <c r="K1110" s="46" t="str" cm="1">
        <f t="array" aca="1" ref="K1110" ca="1">IF(F1110="","",
IF(AND(OR(F1110="土",F1110="日"),J1110="●"),"指定",
IF(INDIRECT(VLOOKUP(B1110,B$14:C$44,2,FALSE)&amp;(9*A1110+12))="","",
INDIRECT(VLOOKUP(B1110,B$14:C$44,2,FALSE)&amp;(9*A1110+12)))))</f>
        <v/>
      </c>
      <c r="L1110" s="42" t="str">
        <f t="shared" ca="1" si="197"/>
        <v/>
      </c>
      <c r="M1110" s="60" t="str">
        <f t="shared" ca="1" si="198"/>
        <v/>
      </c>
      <c r="N1110" s="1" t="str">
        <f t="shared" ca="1" si="195"/>
        <v/>
      </c>
      <c r="O1110" s="1" t="str">
        <f t="shared" ca="1" si="196"/>
        <v/>
      </c>
    </row>
    <row r="1111" spans="1:15" x14ac:dyDescent="0.4">
      <c r="A1111" s="1">
        <f t="shared" si="192"/>
        <v>36</v>
      </c>
      <c r="B1111" s="1">
        <f t="shared" si="193"/>
        <v>13</v>
      </c>
      <c r="E1111" s="39" t="str" cm="1">
        <f t="array" aca="1" ref="E1111" ca="1">IF(INDIRECT(VLOOKUP(B1111,B$14:C$44,2,FALSE)&amp;(9*A1111+6))="","",
INDIRECT(VLOOKUP(B1111,B$14:C$44,2,FALSE)&amp;(9*A1111+6)))</f>
        <v/>
      </c>
      <c r="F1111" s="39" t="str">
        <f t="shared" ca="1" si="194"/>
        <v/>
      </c>
      <c r="G1111" s="48" t="str" cm="1">
        <f t="array" aca="1" ref="G1111" ca="1">IF(F1111="","",
IF(INDIRECT(VLOOKUP(B1111,B$14:C$44,2,FALSE)&amp;(9*A1111+8))="","",
INDIRECT(VLOOKUP(B1111,B$14:C$44,2,FALSE)&amp;(9*A1111+8))))</f>
        <v/>
      </c>
      <c r="H1111" s="48" t="str" cm="1">
        <f t="array" aca="1" ref="H1111" ca="1">IF(F1111="","",
IF(INDIRECT(VLOOKUP(B1111,B$14:C$44,2,FALSE)&amp;(9*A1111+9))="","",
INDIRECT(VLOOKUP(B1111,B$14:C$44,2,FALSE)&amp;(9*A1111+9))))</f>
        <v/>
      </c>
      <c r="I1111" s="43" t="str" cm="1">
        <f t="array" aca="1" ref="I1111" ca="1">IF(F1111="","",
IF(INDIRECT(VLOOKUP(B1111,B$14:C$44,2,FALSE)&amp;(9*A1111+10))="","",
INDIRECT(VLOOKUP(B1111,B$14:C$44,2,FALSE)&amp;(9*A1111+10))))</f>
        <v/>
      </c>
      <c r="J1111" s="43" t="str" cm="1">
        <f t="array" aca="1" ref="J1111" ca="1">IF(F1111="","",
IF(INDIRECT(VLOOKUP(B1111,B$14:C$44,2,FALSE)&amp;(9*A1111+11))="","",
INDIRECT(VLOOKUP(B1111,B$14:C$44,2,FALSE)&amp;(9*A1111+11))))</f>
        <v/>
      </c>
      <c r="K1111" s="46" t="str" cm="1">
        <f t="array" aca="1" ref="K1111" ca="1">IF(F1111="","",
IF(AND(OR(F1111="土",F1111="日"),J1111="●"),"指定",
IF(INDIRECT(VLOOKUP(B1111,B$14:C$44,2,FALSE)&amp;(9*A1111+12))="","",
INDIRECT(VLOOKUP(B1111,B$14:C$44,2,FALSE)&amp;(9*A1111+12)))))</f>
        <v/>
      </c>
      <c r="L1111" s="42" t="str">
        <f t="shared" ca="1" si="197"/>
        <v/>
      </c>
      <c r="M1111" s="60" t="str">
        <f t="shared" ca="1" si="198"/>
        <v/>
      </c>
      <c r="N1111" s="1" t="str">
        <f t="shared" ca="1" si="195"/>
        <v/>
      </c>
      <c r="O1111" s="1" t="str">
        <f t="shared" ca="1" si="196"/>
        <v/>
      </c>
    </row>
    <row r="1112" spans="1:15" x14ac:dyDescent="0.4">
      <c r="A1112" s="1">
        <f t="shared" si="192"/>
        <v>36</v>
      </c>
      <c r="B1112" s="1">
        <f t="shared" si="193"/>
        <v>14</v>
      </c>
      <c r="E1112" s="39" t="str" cm="1">
        <f t="array" aca="1" ref="E1112" ca="1">IF(INDIRECT(VLOOKUP(B1112,B$14:C$44,2,FALSE)&amp;(9*A1112+6))="","",
INDIRECT(VLOOKUP(B1112,B$14:C$44,2,FALSE)&amp;(9*A1112+6)))</f>
        <v/>
      </c>
      <c r="F1112" s="39" t="str">
        <f t="shared" ca="1" si="194"/>
        <v/>
      </c>
      <c r="G1112" s="48" t="str" cm="1">
        <f t="array" aca="1" ref="G1112" ca="1">IF(F1112="","",
IF(INDIRECT(VLOOKUP(B1112,B$14:C$44,2,FALSE)&amp;(9*A1112+8))="","",
INDIRECT(VLOOKUP(B1112,B$14:C$44,2,FALSE)&amp;(9*A1112+8))))</f>
        <v/>
      </c>
      <c r="H1112" s="48" t="str" cm="1">
        <f t="array" aca="1" ref="H1112" ca="1">IF(F1112="","",
IF(INDIRECT(VLOOKUP(B1112,B$14:C$44,2,FALSE)&amp;(9*A1112+9))="","",
INDIRECT(VLOOKUP(B1112,B$14:C$44,2,FALSE)&amp;(9*A1112+9))))</f>
        <v/>
      </c>
      <c r="I1112" s="43" t="str" cm="1">
        <f t="array" aca="1" ref="I1112" ca="1">IF(F1112="","",
IF(INDIRECT(VLOOKUP(B1112,B$14:C$44,2,FALSE)&amp;(9*A1112+10))="","",
INDIRECT(VLOOKUP(B1112,B$14:C$44,2,FALSE)&amp;(9*A1112+10))))</f>
        <v/>
      </c>
      <c r="J1112" s="43" t="str" cm="1">
        <f t="array" aca="1" ref="J1112" ca="1">IF(F1112="","",
IF(INDIRECT(VLOOKUP(B1112,B$14:C$44,2,FALSE)&amp;(9*A1112+11))="","",
INDIRECT(VLOOKUP(B1112,B$14:C$44,2,FALSE)&amp;(9*A1112+11))))</f>
        <v/>
      </c>
      <c r="K1112" s="46" t="str" cm="1">
        <f t="array" aca="1" ref="K1112" ca="1">IF(F1112="","",
IF(AND(OR(F1112="土",F1112="日"),J1112="●"),"指定",
IF(INDIRECT(VLOOKUP(B1112,B$14:C$44,2,FALSE)&amp;(9*A1112+12))="","",
INDIRECT(VLOOKUP(B1112,B$14:C$44,2,FALSE)&amp;(9*A1112+12)))))</f>
        <v/>
      </c>
      <c r="L1112" s="42" t="str">
        <f t="shared" ca="1" si="197"/>
        <v/>
      </c>
      <c r="M1112" s="60" t="str">
        <f t="shared" ca="1" si="198"/>
        <v/>
      </c>
      <c r="N1112" s="1" t="str">
        <f t="shared" ca="1" si="195"/>
        <v/>
      </c>
      <c r="O1112" s="1" t="str">
        <f t="shared" ca="1" si="196"/>
        <v/>
      </c>
    </row>
    <row r="1113" spans="1:15" x14ac:dyDescent="0.4">
      <c r="A1113" s="1">
        <f t="shared" si="192"/>
        <v>36</v>
      </c>
      <c r="B1113" s="1">
        <f t="shared" si="193"/>
        <v>15</v>
      </c>
      <c r="E1113" s="39" t="str" cm="1">
        <f t="array" aca="1" ref="E1113" ca="1">IF(INDIRECT(VLOOKUP(B1113,B$14:C$44,2,FALSE)&amp;(9*A1113+6))="","",
INDIRECT(VLOOKUP(B1113,B$14:C$44,2,FALSE)&amp;(9*A1113+6)))</f>
        <v/>
      </c>
      <c r="F1113" s="39" t="str">
        <f t="shared" ca="1" si="194"/>
        <v/>
      </c>
      <c r="G1113" s="48" t="str" cm="1">
        <f t="array" aca="1" ref="G1113" ca="1">IF(F1113="","",
IF(INDIRECT(VLOOKUP(B1113,B$14:C$44,2,FALSE)&amp;(9*A1113+8))="","",
INDIRECT(VLOOKUP(B1113,B$14:C$44,2,FALSE)&amp;(9*A1113+8))))</f>
        <v/>
      </c>
      <c r="H1113" s="48" t="str" cm="1">
        <f t="array" aca="1" ref="H1113" ca="1">IF(F1113="","",
IF(INDIRECT(VLOOKUP(B1113,B$14:C$44,2,FALSE)&amp;(9*A1113+9))="","",
INDIRECT(VLOOKUP(B1113,B$14:C$44,2,FALSE)&amp;(9*A1113+9))))</f>
        <v/>
      </c>
      <c r="I1113" s="43" t="str" cm="1">
        <f t="array" aca="1" ref="I1113" ca="1">IF(F1113="","",
IF(INDIRECT(VLOOKUP(B1113,B$14:C$44,2,FALSE)&amp;(9*A1113+10))="","",
INDIRECT(VLOOKUP(B1113,B$14:C$44,2,FALSE)&amp;(9*A1113+10))))</f>
        <v/>
      </c>
      <c r="J1113" s="43" t="str" cm="1">
        <f t="array" aca="1" ref="J1113" ca="1">IF(F1113="","",
IF(INDIRECT(VLOOKUP(B1113,B$14:C$44,2,FALSE)&amp;(9*A1113+11))="","",
INDIRECT(VLOOKUP(B1113,B$14:C$44,2,FALSE)&amp;(9*A1113+11))))</f>
        <v/>
      </c>
      <c r="K1113" s="46" t="str" cm="1">
        <f t="array" aca="1" ref="K1113" ca="1">IF(F1113="","",
IF(AND(OR(F1113="土",F1113="日"),J1113="●"),"指定",
IF(INDIRECT(VLOOKUP(B1113,B$14:C$44,2,FALSE)&amp;(9*A1113+12))="","",
INDIRECT(VLOOKUP(B1113,B$14:C$44,2,FALSE)&amp;(9*A1113+12)))))</f>
        <v/>
      </c>
      <c r="L1113" s="42" t="str">
        <f t="shared" ca="1" si="197"/>
        <v/>
      </c>
      <c r="M1113" s="60" t="str">
        <f t="shared" ca="1" si="198"/>
        <v/>
      </c>
      <c r="N1113" s="1" t="str">
        <f t="shared" ca="1" si="195"/>
        <v/>
      </c>
      <c r="O1113" s="1" t="str">
        <f t="shared" ca="1" si="196"/>
        <v/>
      </c>
    </row>
    <row r="1114" spans="1:15" x14ac:dyDescent="0.4">
      <c r="A1114" s="1">
        <f t="shared" si="192"/>
        <v>36</v>
      </c>
      <c r="B1114" s="1">
        <f t="shared" si="193"/>
        <v>16</v>
      </c>
      <c r="E1114" s="39" t="str" cm="1">
        <f t="array" aca="1" ref="E1114" ca="1">IF(INDIRECT(VLOOKUP(B1114,B$14:C$44,2,FALSE)&amp;(9*A1114+6))="","",
INDIRECT(VLOOKUP(B1114,B$14:C$44,2,FALSE)&amp;(9*A1114+6)))</f>
        <v/>
      </c>
      <c r="F1114" s="39" t="str">
        <f t="shared" ca="1" si="194"/>
        <v/>
      </c>
      <c r="G1114" s="48" t="str" cm="1">
        <f t="array" aca="1" ref="G1114" ca="1">IF(F1114="","",
IF(INDIRECT(VLOOKUP(B1114,B$14:C$44,2,FALSE)&amp;(9*A1114+8))="","",
INDIRECT(VLOOKUP(B1114,B$14:C$44,2,FALSE)&amp;(9*A1114+8))))</f>
        <v/>
      </c>
      <c r="H1114" s="48" t="str" cm="1">
        <f t="array" aca="1" ref="H1114" ca="1">IF(F1114="","",
IF(INDIRECT(VLOOKUP(B1114,B$14:C$44,2,FALSE)&amp;(9*A1114+9))="","",
INDIRECT(VLOOKUP(B1114,B$14:C$44,2,FALSE)&amp;(9*A1114+9))))</f>
        <v/>
      </c>
      <c r="I1114" s="43" t="str" cm="1">
        <f t="array" aca="1" ref="I1114" ca="1">IF(F1114="","",
IF(INDIRECT(VLOOKUP(B1114,B$14:C$44,2,FALSE)&amp;(9*A1114+10))="","",
INDIRECT(VLOOKUP(B1114,B$14:C$44,2,FALSE)&amp;(9*A1114+10))))</f>
        <v/>
      </c>
      <c r="J1114" s="43" t="str" cm="1">
        <f t="array" aca="1" ref="J1114" ca="1">IF(F1114="","",
IF(INDIRECT(VLOOKUP(B1114,B$14:C$44,2,FALSE)&amp;(9*A1114+11))="","",
INDIRECT(VLOOKUP(B1114,B$14:C$44,2,FALSE)&amp;(9*A1114+11))))</f>
        <v/>
      </c>
      <c r="K1114" s="46" t="str" cm="1">
        <f t="array" aca="1" ref="K1114" ca="1">IF(F1114="","",
IF(AND(OR(F1114="土",F1114="日"),J1114="●"),"指定",
IF(INDIRECT(VLOOKUP(B1114,B$14:C$44,2,FALSE)&amp;(9*A1114+12))="","",
INDIRECT(VLOOKUP(B1114,B$14:C$44,2,FALSE)&amp;(9*A1114+12)))))</f>
        <v/>
      </c>
      <c r="L1114" s="42" t="str">
        <f t="shared" ca="1" si="197"/>
        <v/>
      </c>
      <c r="M1114" s="60" t="str">
        <f t="shared" ca="1" si="198"/>
        <v/>
      </c>
      <c r="N1114" s="1" t="str">
        <f t="shared" ca="1" si="195"/>
        <v/>
      </c>
      <c r="O1114" s="1" t="str">
        <f t="shared" ca="1" si="196"/>
        <v/>
      </c>
    </row>
    <row r="1115" spans="1:15" x14ac:dyDescent="0.4">
      <c r="A1115" s="1">
        <f t="shared" si="192"/>
        <v>36</v>
      </c>
      <c r="B1115" s="1">
        <f t="shared" si="193"/>
        <v>17</v>
      </c>
      <c r="E1115" s="39" t="str" cm="1">
        <f t="array" aca="1" ref="E1115" ca="1">IF(INDIRECT(VLOOKUP(B1115,B$14:C$44,2,FALSE)&amp;(9*A1115+6))="","",
INDIRECT(VLOOKUP(B1115,B$14:C$44,2,FALSE)&amp;(9*A1115+6)))</f>
        <v/>
      </c>
      <c r="F1115" s="39" t="str">
        <f t="shared" ca="1" si="194"/>
        <v/>
      </c>
      <c r="G1115" s="48" t="str" cm="1">
        <f t="array" aca="1" ref="G1115" ca="1">IF(F1115="","",
IF(INDIRECT(VLOOKUP(B1115,B$14:C$44,2,FALSE)&amp;(9*A1115+8))="","",
INDIRECT(VLOOKUP(B1115,B$14:C$44,2,FALSE)&amp;(9*A1115+8))))</f>
        <v/>
      </c>
      <c r="H1115" s="48" t="str" cm="1">
        <f t="array" aca="1" ref="H1115" ca="1">IF(F1115="","",
IF(INDIRECT(VLOOKUP(B1115,B$14:C$44,2,FALSE)&amp;(9*A1115+9))="","",
INDIRECT(VLOOKUP(B1115,B$14:C$44,2,FALSE)&amp;(9*A1115+9))))</f>
        <v/>
      </c>
      <c r="I1115" s="43" t="str" cm="1">
        <f t="array" aca="1" ref="I1115" ca="1">IF(F1115="","",
IF(INDIRECT(VLOOKUP(B1115,B$14:C$44,2,FALSE)&amp;(9*A1115+10))="","",
INDIRECT(VLOOKUP(B1115,B$14:C$44,2,FALSE)&amp;(9*A1115+10))))</f>
        <v/>
      </c>
      <c r="J1115" s="43" t="str" cm="1">
        <f t="array" aca="1" ref="J1115" ca="1">IF(F1115="","",
IF(INDIRECT(VLOOKUP(B1115,B$14:C$44,2,FALSE)&amp;(9*A1115+11))="","",
INDIRECT(VLOOKUP(B1115,B$14:C$44,2,FALSE)&amp;(9*A1115+11))))</f>
        <v/>
      </c>
      <c r="K1115" s="46" t="str" cm="1">
        <f t="array" aca="1" ref="K1115" ca="1">IF(F1115="","",
IF(AND(OR(F1115="土",F1115="日"),J1115="●"),"指定",
IF(INDIRECT(VLOOKUP(B1115,B$14:C$44,2,FALSE)&amp;(9*A1115+12))="","",
INDIRECT(VLOOKUP(B1115,B$14:C$44,2,FALSE)&amp;(9*A1115+12)))))</f>
        <v/>
      </c>
      <c r="L1115" s="42" t="str">
        <f t="shared" ca="1" si="197"/>
        <v/>
      </c>
      <c r="M1115" s="60" t="str">
        <f t="shared" ca="1" si="198"/>
        <v/>
      </c>
      <c r="N1115" s="1" t="str">
        <f t="shared" ca="1" si="195"/>
        <v/>
      </c>
      <c r="O1115" s="1" t="str">
        <f t="shared" ca="1" si="196"/>
        <v/>
      </c>
    </row>
    <row r="1116" spans="1:15" x14ac:dyDescent="0.4">
      <c r="A1116" s="1">
        <f t="shared" si="192"/>
        <v>36</v>
      </c>
      <c r="B1116" s="1">
        <f t="shared" si="193"/>
        <v>18</v>
      </c>
      <c r="E1116" s="39" t="str" cm="1">
        <f t="array" aca="1" ref="E1116" ca="1">IF(INDIRECT(VLOOKUP(B1116,B$14:C$44,2,FALSE)&amp;(9*A1116+6))="","",
INDIRECT(VLOOKUP(B1116,B$14:C$44,2,FALSE)&amp;(9*A1116+6)))</f>
        <v/>
      </c>
      <c r="F1116" s="39" t="str">
        <f t="shared" ca="1" si="194"/>
        <v/>
      </c>
      <c r="G1116" s="48" t="str" cm="1">
        <f t="array" aca="1" ref="G1116" ca="1">IF(F1116="","",
IF(INDIRECT(VLOOKUP(B1116,B$14:C$44,2,FALSE)&amp;(9*A1116+8))="","",
INDIRECT(VLOOKUP(B1116,B$14:C$44,2,FALSE)&amp;(9*A1116+8))))</f>
        <v/>
      </c>
      <c r="H1116" s="48" t="str" cm="1">
        <f t="array" aca="1" ref="H1116" ca="1">IF(F1116="","",
IF(INDIRECT(VLOOKUP(B1116,B$14:C$44,2,FALSE)&amp;(9*A1116+9))="","",
INDIRECT(VLOOKUP(B1116,B$14:C$44,2,FALSE)&amp;(9*A1116+9))))</f>
        <v/>
      </c>
      <c r="I1116" s="43" t="str" cm="1">
        <f t="array" aca="1" ref="I1116" ca="1">IF(F1116="","",
IF(INDIRECT(VLOOKUP(B1116,B$14:C$44,2,FALSE)&amp;(9*A1116+10))="","",
INDIRECT(VLOOKUP(B1116,B$14:C$44,2,FALSE)&amp;(9*A1116+10))))</f>
        <v/>
      </c>
      <c r="J1116" s="43" t="str" cm="1">
        <f t="array" aca="1" ref="J1116" ca="1">IF(F1116="","",
IF(INDIRECT(VLOOKUP(B1116,B$14:C$44,2,FALSE)&amp;(9*A1116+11))="","",
INDIRECT(VLOOKUP(B1116,B$14:C$44,2,FALSE)&amp;(9*A1116+11))))</f>
        <v/>
      </c>
      <c r="K1116" s="46" t="str" cm="1">
        <f t="array" aca="1" ref="K1116" ca="1">IF(F1116="","",
IF(AND(OR(F1116="土",F1116="日"),J1116="●"),"指定",
IF(INDIRECT(VLOOKUP(B1116,B$14:C$44,2,FALSE)&amp;(9*A1116+12))="","",
INDIRECT(VLOOKUP(B1116,B$14:C$44,2,FALSE)&amp;(9*A1116+12)))))</f>
        <v/>
      </c>
      <c r="L1116" s="42" t="str">
        <f t="shared" ca="1" si="197"/>
        <v/>
      </c>
      <c r="M1116" s="60" t="str">
        <f t="shared" ca="1" si="198"/>
        <v/>
      </c>
      <c r="N1116" s="1" t="str">
        <f t="shared" ca="1" si="195"/>
        <v/>
      </c>
      <c r="O1116" s="1" t="str">
        <f t="shared" ca="1" si="196"/>
        <v/>
      </c>
    </row>
    <row r="1117" spans="1:15" x14ac:dyDescent="0.4">
      <c r="A1117" s="1">
        <f t="shared" si="192"/>
        <v>36</v>
      </c>
      <c r="B1117" s="1">
        <f t="shared" si="193"/>
        <v>19</v>
      </c>
      <c r="E1117" s="39" t="str" cm="1">
        <f t="array" aca="1" ref="E1117" ca="1">IF(INDIRECT(VLOOKUP(B1117,B$14:C$44,2,FALSE)&amp;(9*A1117+6))="","",
INDIRECT(VLOOKUP(B1117,B$14:C$44,2,FALSE)&amp;(9*A1117+6)))</f>
        <v/>
      </c>
      <c r="F1117" s="39" t="str">
        <f t="shared" ca="1" si="194"/>
        <v/>
      </c>
      <c r="G1117" s="48" t="str" cm="1">
        <f t="array" aca="1" ref="G1117" ca="1">IF(F1117="","",
IF(INDIRECT(VLOOKUP(B1117,B$14:C$44,2,FALSE)&amp;(9*A1117+8))="","",
INDIRECT(VLOOKUP(B1117,B$14:C$44,2,FALSE)&amp;(9*A1117+8))))</f>
        <v/>
      </c>
      <c r="H1117" s="48" t="str" cm="1">
        <f t="array" aca="1" ref="H1117" ca="1">IF(F1117="","",
IF(INDIRECT(VLOOKUP(B1117,B$14:C$44,2,FALSE)&amp;(9*A1117+9))="","",
INDIRECT(VLOOKUP(B1117,B$14:C$44,2,FALSE)&amp;(9*A1117+9))))</f>
        <v/>
      </c>
      <c r="I1117" s="43" t="str" cm="1">
        <f t="array" aca="1" ref="I1117" ca="1">IF(F1117="","",
IF(INDIRECT(VLOOKUP(B1117,B$14:C$44,2,FALSE)&amp;(9*A1117+10))="","",
INDIRECT(VLOOKUP(B1117,B$14:C$44,2,FALSE)&amp;(9*A1117+10))))</f>
        <v/>
      </c>
      <c r="J1117" s="43" t="str" cm="1">
        <f t="array" aca="1" ref="J1117" ca="1">IF(F1117="","",
IF(INDIRECT(VLOOKUP(B1117,B$14:C$44,2,FALSE)&amp;(9*A1117+11))="","",
INDIRECT(VLOOKUP(B1117,B$14:C$44,2,FALSE)&amp;(9*A1117+11))))</f>
        <v/>
      </c>
      <c r="K1117" s="46" t="str" cm="1">
        <f t="array" aca="1" ref="K1117" ca="1">IF(F1117="","",
IF(AND(OR(F1117="土",F1117="日"),J1117="●"),"指定",
IF(INDIRECT(VLOOKUP(B1117,B$14:C$44,2,FALSE)&amp;(9*A1117+12))="","",
INDIRECT(VLOOKUP(B1117,B$14:C$44,2,FALSE)&amp;(9*A1117+12)))))</f>
        <v/>
      </c>
      <c r="L1117" s="42" t="str">
        <f t="shared" ca="1" si="197"/>
        <v/>
      </c>
      <c r="M1117" s="60" t="str">
        <f t="shared" ca="1" si="198"/>
        <v/>
      </c>
      <c r="N1117" s="1" t="str">
        <f t="shared" ca="1" si="195"/>
        <v/>
      </c>
      <c r="O1117" s="1" t="str">
        <f t="shared" ca="1" si="196"/>
        <v/>
      </c>
    </row>
    <row r="1118" spans="1:15" x14ac:dyDescent="0.4">
      <c r="A1118" s="1">
        <f t="shared" si="192"/>
        <v>36</v>
      </c>
      <c r="B1118" s="1">
        <f t="shared" si="193"/>
        <v>20</v>
      </c>
      <c r="E1118" s="39" t="str" cm="1">
        <f t="array" aca="1" ref="E1118" ca="1">IF(INDIRECT(VLOOKUP(B1118,B$14:C$44,2,FALSE)&amp;(9*A1118+6))="","",
INDIRECT(VLOOKUP(B1118,B$14:C$44,2,FALSE)&amp;(9*A1118+6)))</f>
        <v/>
      </c>
      <c r="F1118" s="39" t="str">
        <f t="shared" ca="1" si="194"/>
        <v/>
      </c>
      <c r="G1118" s="48" t="str" cm="1">
        <f t="array" aca="1" ref="G1118" ca="1">IF(F1118="","",
IF(INDIRECT(VLOOKUP(B1118,B$14:C$44,2,FALSE)&amp;(9*A1118+8))="","",
INDIRECT(VLOOKUP(B1118,B$14:C$44,2,FALSE)&amp;(9*A1118+8))))</f>
        <v/>
      </c>
      <c r="H1118" s="48" t="str" cm="1">
        <f t="array" aca="1" ref="H1118" ca="1">IF(F1118="","",
IF(INDIRECT(VLOOKUP(B1118,B$14:C$44,2,FALSE)&amp;(9*A1118+9))="","",
INDIRECT(VLOOKUP(B1118,B$14:C$44,2,FALSE)&amp;(9*A1118+9))))</f>
        <v/>
      </c>
      <c r="I1118" s="43" t="str" cm="1">
        <f t="array" aca="1" ref="I1118" ca="1">IF(F1118="","",
IF(INDIRECT(VLOOKUP(B1118,B$14:C$44,2,FALSE)&amp;(9*A1118+10))="","",
INDIRECT(VLOOKUP(B1118,B$14:C$44,2,FALSE)&amp;(9*A1118+10))))</f>
        <v/>
      </c>
      <c r="J1118" s="43" t="str" cm="1">
        <f t="array" aca="1" ref="J1118" ca="1">IF(F1118="","",
IF(INDIRECT(VLOOKUP(B1118,B$14:C$44,2,FALSE)&amp;(9*A1118+11))="","",
INDIRECT(VLOOKUP(B1118,B$14:C$44,2,FALSE)&amp;(9*A1118+11))))</f>
        <v/>
      </c>
      <c r="K1118" s="46" t="str" cm="1">
        <f t="array" aca="1" ref="K1118" ca="1">IF(F1118="","",
IF(AND(OR(F1118="土",F1118="日"),J1118="●"),"指定",
IF(INDIRECT(VLOOKUP(B1118,B$14:C$44,2,FALSE)&amp;(9*A1118+12))="","",
INDIRECT(VLOOKUP(B1118,B$14:C$44,2,FALSE)&amp;(9*A1118+12)))))</f>
        <v/>
      </c>
      <c r="L1118" s="42" t="str">
        <f t="shared" ca="1" si="197"/>
        <v/>
      </c>
      <c r="M1118" s="60" t="str">
        <f t="shared" ca="1" si="198"/>
        <v/>
      </c>
      <c r="N1118" s="1" t="str">
        <f t="shared" ca="1" si="195"/>
        <v/>
      </c>
      <c r="O1118" s="1" t="str">
        <f t="shared" ca="1" si="196"/>
        <v/>
      </c>
    </row>
    <row r="1119" spans="1:15" x14ac:dyDescent="0.4">
      <c r="A1119" s="1">
        <f t="shared" si="192"/>
        <v>36</v>
      </c>
      <c r="B1119" s="1">
        <f t="shared" si="193"/>
        <v>21</v>
      </c>
      <c r="E1119" s="39" t="str" cm="1">
        <f t="array" aca="1" ref="E1119" ca="1">IF(INDIRECT(VLOOKUP(B1119,B$14:C$44,2,FALSE)&amp;(9*A1119+6))="","",
INDIRECT(VLOOKUP(B1119,B$14:C$44,2,FALSE)&amp;(9*A1119+6)))</f>
        <v/>
      </c>
      <c r="F1119" s="39" t="str">
        <f t="shared" ca="1" si="194"/>
        <v/>
      </c>
      <c r="G1119" s="48" t="str" cm="1">
        <f t="array" aca="1" ref="G1119" ca="1">IF(F1119="","",
IF(INDIRECT(VLOOKUP(B1119,B$14:C$44,2,FALSE)&amp;(9*A1119+8))="","",
INDIRECT(VLOOKUP(B1119,B$14:C$44,2,FALSE)&amp;(9*A1119+8))))</f>
        <v/>
      </c>
      <c r="H1119" s="48" t="str" cm="1">
        <f t="array" aca="1" ref="H1119" ca="1">IF(F1119="","",
IF(INDIRECT(VLOOKUP(B1119,B$14:C$44,2,FALSE)&amp;(9*A1119+9))="","",
INDIRECT(VLOOKUP(B1119,B$14:C$44,2,FALSE)&amp;(9*A1119+9))))</f>
        <v/>
      </c>
      <c r="I1119" s="43" t="str" cm="1">
        <f t="array" aca="1" ref="I1119" ca="1">IF(F1119="","",
IF(INDIRECT(VLOOKUP(B1119,B$14:C$44,2,FALSE)&amp;(9*A1119+10))="","",
INDIRECT(VLOOKUP(B1119,B$14:C$44,2,FALSE)&amp;(9*A1119+10))))</f>
        <v/>
      </c>
      <c r="J1119" s="43" t="str" cm="1">
        <f t="array" aca="1" ref="J1119" ca="1">IF(F1119="","",
IF(INDIRECT(VLOOKUP(B1119,B$14:C$44,2,FALSE)&amp;(9*A1119+11))="","",
INDIRECT(VLOOKUP(B1119,B$14:C$44,2,FALSE)&amp;(9*A1119+11))))</f>
        <v/>
      </c>
      <c r="K1119" s="46" t="str" cm="1">
        <f t="array" aca="1" ref="K1119" ca="1">IF(F1119="","",
IF(AND(OR(F1119="土",F1119="日"),J1119="●"),"指定",
IF(INDIRECT(VLOOKUP(B1119,B$14:C$44,2,FALSE)&amp;(9*A1119+12))="","",
INDIRECT(VLOOKUP(B1119,B$14:C$44,2,FALSE)&amp;(9*A1119+12)))))</f>
        <v/>
      </c>
      <c r="L1119" s="42" t="str">
        <f t="shared" ca="1" si="197"/>
        <v/>
      </c>
      <c r="M1119" s="60" t="str">
        <f t="shared" ca="1" si="198"/>
        <v/>
      </c>
      <c r="N1119" s="1" t="str">
        <f t="shared" ca="1" si="195"/>
        <v/>
      </c>
      <c r="O1119" s="1" t="str">
        <f t="shared" ca="1" si="196"/>
        <v/>
      </c>
    </row>
    <row r="1120" spans="1:15" x14ac:dyDescent="0.4">
      <c r="A1120" s="1">
        <f t="shared" si="192"/>
        <v>36</v>
      </c>
      <c r="B1120" s="1">
        <f t="shared" si="193"/>
        <v>22</v>
      </c>
      <c r="E1120" s="39" t="str" cm="1">
        <f t="array" aca="1" ref="E1120" ca="1">IF(INDIRECT(VLOOKUP(B1120,B$14:C$44,2,FALSE)&amp;(9*A1120+6))="","",
INDIRECT(VLOOKUP(B1120,B$14:C$44,2,FALSE)&amp;(9*A1120+6)))</f>
        <v/>
      </c>
      <c r="F1120" s="39" t="str">
        <f t="shared" ca="1" si="194"/>
        <v/>
      </c>
      <c r="G1120" s="48" t="str" cm="1">
        <f t="array" aca="1" ref="G1120" ca="1">IF(F1120="","",
IF(INDIRECT(VLOOKUP(B1120,B$14:C$44,2,FALSE)&amp;(9*A1120+8))="","",
INDIRECT(VLOOKUP(B1120,B$14:C$44,2,FALSE)&amp;(9*A1120+8))))</f>
        <v/>
      </c>
      <c r="H1120" s="48" t="str" cm="1">
        <f t="array" aca="1" ref="H1120" ca="1">IF(F1120="","",
IF(INDIRECT(VLOOKUP(B1120,B$14:C$44,2,FALSE)&amp;(9*A1120+9))="","",
INDIRECT(VLOOKUP(B1120,B$14:C$44,2,FALSE)&amp;(9*A1120+9))))</f>
        <v/>
      </c>
      <c r="I1120" s="43" t="str" cm="1">
        <f t="array" aca="1" ref="I1120" ca="1">IF(F1120="","",
IF(INDIRECT(VLOOKUP(B1120,B$14:C$44,2,FALSE)&amp;(9*A1120+10))="","",
INDIRECT(VLOOKUP(B1120,B$14:C$44,2,FALSE)&amp;(9*A1120+10))))</f>
        <v/>
      </c>
      <c r="J1120" s="43" t="str" cm="1">
        <f t="array" aca="1" ref="J1120" ca="1">IF(F1120="","",
IF(INDIRECT(VLOOKUP(B1120,B$14:C$44,2,FALSE)&amp;(9*A1120+11))="","",
INDIRECT(VLOOKUP(B1120,B$14:C$44,2,FALSE)&amp;(9*A1120+11))))</f>
        <v/>
      </c>
      <c r="K1120" s="46" t="str" cm="1">
        <f t="array" aca="1" ref="K1120" ca="1">IF(F1120="","",
IF(AND(OR(F1120="土",F1120="日"),J1120="●"),"指定",
IF(INDIRECT(VLOOKUP(B1120,B$14:C$44,2,FALSE)&amp;(9*A1120+12))="","",
INDIRECT(VLOOKUP(B1120,B$14:C$44,2,FALSE)&amp;(9*A1120+12)))))</f>
        <v/>
      </c>
      <c r="L1120" s="42" t="str">
        <f t="shared" ca="1" si="197"/>
        <v/>
      </c>
      <c r="M1120" s="60" t="str">
        <f t="shared" ca="1" si="198"/>
        <v/>
      </c>
      <c r="N1120" s="1" t="str">
        <f t="shared" ca="1" si="195"/>
        <v/>
      </c>
      <c r="O1120" s="1" t="str">
        <f t="shared" ca="1" si="196"/>
        <v/>
      </c>
    </row>
    <row r="1121" spans="1:15" x14ac:dyDescent="0.4">
      <c r="A1121" s="1">
        <f t="shared" si="192"/>
        <v>36</v>
      </c>
      <c r="B1121" s="1">
        <f t="shared" si="193"/>
        <v>23</v>
      </c>
      <c r="E1121" s="39" t="str" cm="1">
        <f t="array" aca="1" ref="E1121" ca="1">IF(INDIRECT(VLOOKUP(B1121,B$14:C$44,2,FALSE)&amp;(9*A1121+6))="","",
INDIRECT(VLOOKUP(B1121,B$14:C$44,2,FALSE)&amp;(9*A1121+6)))</f>
        <v/>
      </c>
      <c r="F1121" s="39" t="str">
        <f t="shared" ca="1" si="194"/>
        <v/>
      </c>
      <c r="G1121" s="48" t="str" cm="1">
        <f t="array" aca="1" ref="G1121" ca="1">IF(F1121="","",
IF(INDIRECT(VLOOKUP(B1121,B$14:C$44,2,FALSE)&amp;(9*A1121+8))="","",
INDIRECT(VLOOKUP(B1121,B$14:C$44,2,FALSE)&amp;(9*A1121+8))))</f>
        <v/>
      </c>
      <c r="H1121" s="48" t="str" cm="1">
        <f t="array" aca="1" ref="H1121" ca="1">IF(F1121="","",
IF(INDIRECT(VLOOKUP(B1121,B$14:C$44,2,FALSE)&amp;(9*A1121+9))="","",
INDIRECT(VLOOKUP(B1121,B$14:C$44,2,FALSE)&amp;(9*A1121+9))))</f>
        <v/>
      </c>
      <c r="I1121" s="43" t="str" cm="1">
        <f t="array" aca="1" ref="I1121" ca="1">IF(F1121="","",
IF(INDIRECT(VLOOKUP(B1121,B$14:C$44,2,FALSE)&amp;(9*A1121+10))="","",
INDIRECT(VLOOKUP(B1121,B$14:C$44,2,FALSE)&amp;(9*A1121+10))))</f>
        <v/>
      </c>
      <c r="J1121" s="43" t="str" cm="1">
        <f t="array" aca="1" ref="J1121" ca="1">IF(F1121="","",
IF(INDIRECT(VLOOKUP(B1121,B$14:C$44,2,FALSE)&amp;(9*A1121+11))="","",
INDIRECT(VLOOKUP(B1121,B$14:C$44,2,FALSE)&amp;(9*A1121+11))))</f>
        <v/>
      </c>
      <c r="K1121" s="46" t="str" cm="1">
        <f t="array" aca="1" ref="K1121" ca="1">IF(F1121="","",
IF(AND(OR(F1121="土",F1121="日"),J1121="●"),"指定",
IF(INDIRECT(VLOOKUP(B1121,B$14:C$44,2,FALSE)&amp;(9*A1121+12))="","",
INDIRECT(VLOOKUP(B1121,B$14:C$44,2,FALSE)&amp;(9*A1121+12)))))</f>
        <v/>
      </c>
      <c r="L1121" s="42" t="str">
        <f t="shared" ca="1" si="197"/>
        <v/>
      </c>
      <c r="M1121" s="60" t="str">
        <f t="shared" ca="1" si="198"/>
        <v/>
      </c>
      <c r="N1121" s="1" t="str">
        <f t="shared" ca="1" si="195"/>
        <v/>
      </c>
      <c r="O1121" s="1" t="str">
        <f t="shared" ca="1" si="196"/>
        <v/>
      </c>
    </row>
    <row r="1122" spans="1:15" x14ac:dyDescent="0.4">
      <c r="A1122" s="1">
        <f t="shared" si="192"/>
        <v>36</v>
      </c>
      <c r="B1122" s="1">
        <f t="shared" si="193"/>
        <v>24</v>
      </c>
      <c r="E1122" s="39" t="str" cm="1">
        <f t="array" aca="1" ref="E1122" ca="1">IF(INDIRECT(VLOOKUP(B1122,B$14:C$44,2,FALSE)&amp;(9*A1122+6))="","",
INDIRECT(VLOOKUP(B1122,B$14:C$44,2,FALSE)&amp;(9*A1122+6)))</f>
        <v/>
      </c>
      <c r="F1122" s="39" t="str">
        <f t="shared" ca="1" si="194"/>
        <v/>
      </c>
      <c r="G1122" s="48" t="str" cm="1">
        <f t="array" aca="1" ref="G1122" ca="1">IF(F1122="","",
IF(INDIRECT(VLOOKUP(B1122,B$14:C$44,2,FALSE)&amp;(9*A1122+8))="","",
INDIRECT(VLOOKUP(B1122,B$14:C$44,2,FALSE)&amp;(9*A1122+8))))</f>
        <v/>
      </c>
      <c r="H1122" s="48" t="str" cm="1">
        <f t="array" aca="1" ref="H1122" ca="1">IF(F1122="","",
IF(INDIRECT(VLOOKUP(B1122,B$14:C$44,2,FALSE)&amp;(9*A1122+9))="","",
INDIRECT(VLOOKUP(B1122,B$14:C$44,2,FALSE)&amp;(9*A1122+9))))</f>
        <v/>
      </c>
      <c r="I1122" s="43" t="str" cm="1">
        <f t="array" aca="1" ref="I1122" ca="1">IF(F1122="","",
IF(INDIRECT(VLOOKUP(B1122,B$14:C$44,2,FALSE)&amp;(9*A1122+10))="","",
INDIRECT(VLOOKUP(B1122,B$14:C$44,2,FALSE)&amp;(9*A1122+10))))</f>
        <v/>
      </c>
      <c r="J1122" s="43" t="str" cm="1">
        <f t="array" aca="1" ref="J1122" ca="1">IF(F1122="","",
IF(INDIRECT(VLOOKUP(B1122,B$14:C$44,2,FALSE)&amp;(9*A1122+11))="","",
INDIRECT(VLOOKUP(B1122,B$14:C$44,2,FALSE)&amp;(9*A1122+11))))</f>
        <v/>
      </c>
      <c r="K1122" s="46" t="str" cm="1">
        <f t="array" aca="1" ref="K1122" ca="1">IF(F1122="","",
IF(AND(OR(F1122="土",F1122="日"),J1122="●"),"指定",
IF(INDIRECT(VLOOKUP(B1122,B$14:C$44,2,FALSE)&amp;(9*A1122+12))="","",
INDIRECT(VLOOKUP(B1122,B$14:C$44,2,FALSE)&amp;(9*A1122+12)))))</f>
        <v/>
      </c>
      <c r="L1122" s="42" t="str">
        <f t="shared" ca="1" si="197"/>
        <v/>
      </c>
      <c r="M1122" s="60" t="str">
        <f t="shared" ca="1" si="198"/>
        <v/>
      </c>
      <c r="N1122" s="1" t="str">
        <f t="shared" ca="1" si="195"/>
        <v/>
      </c>
      <c r="O1122" s="1" t="str">
        <f t="shared" ca="1" si="196"/>
        <v/>
      </c>
    </row>
    <row r="1123" spans="1:15" x14ac:dyDescent="0.4">
      <c r="A1123" s="1">
        <f t="shared" si="192"/>
        <v>36</v>
      </c>
      <c r="B1123" s="1">
        <f t="shared" si="193"/>
        <v>25</v>
      </c>
      <c r="E1123" s="39" t="str" cm="1">
        <f t="array" aca="1" ref="E1123" ca="1">IF(INDIRECT(VLOOKUP(B1123,B$14:C$44,2,FALSE)&amp;(9*A1123+6))="","",
INDIRECT(VLOOKUP(B1123,B$14:C$44,2,FALSE)&amp;(9*A1123+6)))</f>
        <v/>
      </c>
      <c r="F1123" s="39" t="str">
        <f t="shared" ca="1" si="194"/>
        <v/>
      </c>
      <c r="G1123" s="48" t="str" cm="1">
        <f t="array" aca="1" ref="G1123" ca="1">IF(F1123="","",
IF(INDIRECT(VLOOKUP(B1123,B$14:C$44,2,FALSE)&amp;(9*A1123+8))="","",
INDIRECT(VLOOKUP(B1123,B$14:C$44,2,FALSE)&amp;(9*A1123+8))))</f>
        <v/>
      </c>
      <c r="H1123" s="48" t="str" cm="1">
        <f t="array" aca="1" ref="H1123" ca="1">IF(F1123="","",
IF(INDIRECT(VLOOKUP(B1123,B$14:C$44,2,FALSE)&amp;(9*A1123+9))="","",
INDIRECT(VLOOKUP(B1123,B$14:C$44,2,FALSE)&amp;(9*A1123+9))))</f>
        <v/>
      </c>
      <c r="I1123" s="43" t="str" cm="1">
        <f t="array" aca="1" ref="I1123" ca="1">IF(F1123="","",
IF(INDIRECT(VLOOKUP(B1123,B$14:C$44,2,FALSE)&amp;(9*A1123+10))="","",
INDIRECT(VLOOKUP(B1123,B$14:C$44,2,FALSE)&amp;(9*A1123+10))))</f>
        <v/>
      </c>
      <c r="J1123" s="43" t="str" cm="1">
        <f t="array" aca="1" ref="J1123" ca="1">IF(F1123="","",
IF(INDIRECT(VLOOKUP(B1123,B$14:C$44,2,FALSE)&amp;(9*A1123+11))="","",
INDIRECT(VLOOKUP(B1123,B$14:C$44,2,FALSE)&amp;(9*A1123+11))))</f>
        <v/>
      </c>
      <c r="K1123" s="46" t="str" cm="1">
        <f t="array" aca="1" ref="K1123" ca="1">IF(F1123="","",
IF(AND(OR(F1123="土",F1123="日"),J1123="●"),"指定",
IF(INDIRECT(VLOOKUP(B1123,B$14:C$44,2,FALSE)&amp;(9*A1123+12))="","",
INDIRECT(VLOOKUP(B1123,B$14:C$44,2,FALSE)&amp;(9*A1123+12)))))</f>
        <v/>
      </c>
      <c r="L1123" s="42" t="str">
        <f t="shared" ca="1" si="197"/>
        <v/>
      </c>
      <c r="M1123" s="60" t="str">
        <f t="shared" ca="1" si="198"/>
        <v/>
      </c>
      <c r="N1123" s="1" t="str">
        <f t="shared" ca="1" si="195"/>
        <v/>
      </c>
      <c r="O1123" s="1" t="str">
        <f t="shared" ca="1" si="196"/>
        <v/>
      </c>
    </row>
    <row r="1124" spans="1:15" x14ac:dyDescent="0.4">
      <c r="A1124" s="1">
        <f t="shared" si="192"/>
        <v>36</v>
      </c>
      <c r="B1124" s="1">
        <f t="shared" si="193"/>
        <v>26</v>
      </c>
      <c r="E1124" s="39" t="str" cm="1">
        <f t="array" aca="1" ref="E1124" ca="1">IF(INDIRECT(VLOOKUP(B1124,B$14:C$44,2,FALSE)&amp;(9*A1124+6))="","",
INDIRECT(VLOOKUP(B1124,B$14:C$44,2,FALSE)&amp;(9*A1124+6)))</f>
        <v/>
      </c>
      <c r="F1124" s="39" t="str">
        <f t="shared" ca="1" si="194"/>
        <v/>
      </c>
      <c r="G1124" s="48" t="str" cm="1">
        <f t="array" aca="1" ref="G1124" ca="1">IF(F1124="","",
IF(INDIRECT(VLOOKUP(B1124,B$14:C$44,2,FALSE)&amp;(9*A1124+8))="","",
INDIRECT(VLOOKUP(B1124,B$14:C$44,2,FALSE)&amp;(9*A1124+8))))</f>
        <v/>
      </c>
      <c r="H1124" s="48" t="str" cm="1">
        <f t="array" aca="1" ref="H1124" ca="1">IF(F1124="","",
IF(INDIRECT(VLOOKUP(B1124,B$14:C$44,2,FALSE)&amp;(9*A1124+9))="","",
INDIRECT(VLOOKUP(B1124,B$14:C$44,2,FALSE)&amp;(9*A1124+9))))</f>
        <v/>
      </c>
      <c r="I1124" s="43" t="str" cm="1">
        <f t="array" aca="1" ref="I1124" ca="1">IF(F1124="","",
IF(INDIRECT(VLOOKUP(B1124,B$14:C$44,2,FALSE)&amp;(9*A1124+10))="","",
INDIRECT(VLOOKUP(B1124,B$14:C$44,2,FALSE)&amp;(9*A1124+10))))</f>
        <v/>
      </c>
      <c r="J1124" s="43" t="str" cm="1">
        <f t="array" aca="1" ref="J1124" ca="1">IF(F1124="","",
IF(INDIRECT(VLOOKUP(B1124,B$14:C$44,2,FALSE)&amp;(9*A1124+11))="","",
INDIRECT(VLOOKUP(B1124,B$14:C$44,2,FALSE)&amp;(9*A1124+11))))</f>
        <v/>
      </c>
      <c r="K1124" s="46" t="str" cm="1">
        <f t="array" aca="1" ref="K1124" ca="1">IF(F1124="","",
IF(AND(OR(F1124="土",F1124="日"),J1124="●"),"指定",
IF(INDIRECT(VLOOKUP(B1124,B$14:C$44,2,FALSE)&amp;(9*A1124+12))="","",
INDIRECT(VLOOKUP(B1124,B$14:C$44,2,FALSE)&amp;(9*A1124+12)))))</f>
        <v/>
      </c>
      <c r="L1124" s="42" t="str">
        <f t="shared" ca="1" si="197"/>
        <v/>
      </c>
      <c r="M1124" s="60" t="str">
        <f t="shared" ca="1" si="198"/>
        <v/>
      </c>
      <c r="N1124" s="1" t="str">
        <f t="shared" ca="1" si="195"/>
        <v/>
      </c>
      <c r="O1124" s="1" t="str">
        <f t="shared" ca="1" si="196"/>
        <v/>
      </c>
    </row>
    <row r="1125" spans="1:15" x14ac:dyDescent="0.4">
      <c r="A1125" s="1">
        <f t="shared" si="192"/>
        <v>36</v>
      </c>
      <c r="B1125" s="1">
        <f t="shared" si="193"/>
        <v>27</v>
      </c>
      <c r="E1125" s="39" t="str" cm="1">
        <f t="array" aca="1" ref="E1125" ca="1">IF(INDIRECT(VLOOKUP(B1125,B$14:C$44,2,FALSE)&amp;(9*A1125+6))="","",
INDIRECT(VLOOKUP(B1125,B$14:C$44,2,FALSE)&amp;(9*A1125+6)))</f>
        <v/>
      </c>
      <c r="F1125" s="39" t="str">
        <f t="shared" ca="1" si="194"/>
        <v/>
      </c>
      <c r="G1125" s="48" t="str" cm="1">
        <f t="array" aca="1" ref="G1125" ca="1">IF(F1125="","",
IF(INDIRECT(VLOOKUP(B1125,B$14:C$44,2,FALSE)&amp;(9*A1125+8))="","",
INDIRECT(VLOOKUP(B1125,B$14:C$44,2,FALSE)&amp;(9*A1125+8))))</f>
        <v/>
      </c>
      <c r="H1125" s="48" t="str" cm="1">
        <f t="array" aca="1" ref="H1125" ca="1">IF(F1125="","",
IF(INDIRECT(VLOOKUP(B1125,B$14:C$44,2,FALSE)&amp;(9*A1125+9))="","",
INDIRECT(VLOOKUP(B1125,B$14:C$44,2,FALSE)&amp;(9*A1125+9))))</f>
        <v/>
      </c>
      <c r="I1125" s="43" t="str" cm="1">
        <f t="array" aca="1" ref="I1125" ca="1">IF(F1125="","",
IF(INDIRECT(VLOOKUP(B1125,B$14:C$44,2,FALSE)&amp;(9*A1125+10))="","",
INDIRECT(VLOOKUP(B1125,B$14:C$44,2,FALSE)&amp;(9*A1125+10))))</f>
        <v/>
      </c>
      <c r="J1125" s="43" t="str" cm="1">
        <f t="array" aca="1" ref="J1125" ca="1">IF(F1125="","",
IF(INDIRECT(VLOOKUP(B1125,B$14:C$44,2,FALSE)&amp;(9*A1125+11))="","",
INDIRECT(VLOOKUP(B1125,B$14:C$44,2,FALSE)&amp;(9*A1125+11))))</f>
        <v/>
      </c>
      <c r="K1125" s="46" t="str" cm="1">
        <f t="array" aca="1" ref="K1125" ca="1">IF(F1125="","",
IF(AND(OR(F1125="土",F1125="日"),J1125="●"),"指定",
IF(INDIRECT(VLOOKUP(B1125,B$14:C$44,2,FALSE)&amp;(9*A1125+12))="","",
INDIRECT(VLOOKUP(B1125,B$14:C$44,2,FALSE)&amp;(9*A1125+12)))))</f>
        <v/>
      </c>
      <c r="L1125" s="42" t="str">
        <f t="shared" ca="1" si="197"/>
        <v/>
      </c>
      <c r="M1125" s="60" t="str">
        <f t="shared" ca="1" si="198"/>
        <v/>
      </c>
      <c r="N1125" s="1" t="str">
        <f t="shared" ca="1" si="195"/>
        <v/>
      </c>
      <c r="O1125" s="1" t="str">
        <f t="shared" ca="1" si="196"/>
        <v/>
      </c>
    </row>
    <row r="1126" spans="1:15" x14ac:dyDescent="0.4">
      <c r="A1126" s="1">
        <f t="shared" si="192"/>
        <v>36</v>
      </c>
      <c r="B1126" s="1">
        <f t="shared" si="193"/>
        <v>28</v>
      </c>
      <c r="E1126" s="39" t="str" cm="1">
        <f t="array" aca="1" ref="E1126" ca="1">IF(INDIRECT(VLOOKUP(B1126,B$14:C$44,2,FALSE)&amp;(9*A1126+6))="","",
INDIRECT(VLOOKUP(B1126,B$14:C$44,2,FALSE)&amp;(9*A1126+6)))</f>
        <v/>
      </c>
      <c r="F1126" s="39" t="str">
        <f t="shared" ca="1" si="194"/>
        <v/>
      </c>
      <c r="G1126" s="48" t="str" cm="1">
        <f t="array" aca="1" ref="G1126" ca="1">IF(F1126="","",
IF(INDIRECT(VLOOKUP(B1126,B$14:C$44,2,FALSE)&amp;(9*A1126+8))="","",
INDIRECT(VLOOKUP(B1126,B$14:C$44,2,FALSE)&amp;(9*A1126+8))))</f>
        <v/>
      </c>
      <c r="H1126" s="48" t="str" cm="1">
        <f t="array" aca="1" ref="H1126" ca="1">IF(F1126="","",
IF(INDIRECT(VLOOKUP(B1126,B$14:C$44,2,FALSE)&amp;(9*A1126+9))="","",
INDIRECT(VLOOKUP(B1126,B$14:C$44,2,FALSE)&amp;(9*A1126+9))))</f>
        <v/>
      </c>
      <c r="I1126" s="43" t="str" cm="1">
        <f t="array" aca="1" ref="I1126" ca="1">IF(F1126="","",
IF(INDIRECT(VLOOKUP(B1126,B$14:C$44,2,FALSE)&amp;(9*A1126+10))="","",
INDIRECT(VLOOKUP(B1126,B$14:C$44,2,FALSE)&amp;(9*A1126+10))))</f>
        <v/>
      </c>
      <c r="J1126" s="43" t="str" cm="1">
        <f t="array" aca="1" ref="J1126" ca="1">IF(F1126="","",
IF(INDIRECT(VLOOKUP(B1126,B$14:C$44,2,FALSE)&amp;(9*A1126+11))="","",
INDIRECT(VLOOKUP(B1126,B$14:C$44,2,FALSE)&amp;(9*A1126+11))))</f>
        <v/>
      </c>
      <c r="K1126" s="46" t="str" cm="1">
        <f t="array" aca="1" ref="K1126" ca="1">IF(F1126="","",
IF(AND(OR(F1126="土",F1126="日"),J1126="●"),"指定",
IF(INDIRECT(VLOOKUP(B1126,B$14:C$44,2,FALSE)&amp;(9*A1126+12))="","",
INDIRECT(VLOOKUP(B1126,B$14:C$44,2,FALSE)&amp;(9*A1126+12)))))</f>
        <v/>
      </c>
      <c r="L1126" s="42" t="str">
        <f t="shared" ca="1" si="197"/>
        <v/>
      </c>
      <c r="M1126" s="60" t="str">
        <f t="shared" ca="1" si="198"/>
        <v/>
      </c>
      <c r="N1126" s="1" t="str">
        <f t="shared" ca="1" si="195"/>
        <v/>
      </c>
      <c r="O1126" s="1" t="str">
        <f t="shared" ca="1" si="196"/>
        <v/>
      </c>
    </row>
    <row r="1127" spans="1:15" x14ac:dyDescent="0.4">
      <c r="A1127" s="1">
        <f t="shared" si="192"/>
        <v>36</v>
      </c>
      <c r="B1127" s="1">
        <f t="shared" si="193"/>
        <v>29</v>
      </c>
      <c r="E1127" s="39" t="str" cm="1">
        <f t="array" aca="1" ref="E1127" ca="1">IF(INDIRECT(VLOOKUP(B1127,B$14:C$44,2,FALSE)&amp;(9*A1127+6))="","",
INDIRECT(VLOOKUP(B1127,B$14:C$44,2,FALSE)&amp;(9*A1127+6)))</f>
        <v/>
      </c>
      <c r="F1127" s="39" t="str">
        <f t="shared" ca="1" si="194"/>
        <v/>
      </c>
      <c r="G1127" s="48" t="str" cm="1">
        <f t="array" aca="1" ref="G1127" ca="1">IF(F1127="","",
IF(INDIRECT(VLOOKUP(B1127,B$14:C$44,2,FALSE)&amp;(9*A1127+8))="","",
INDIRECT(VLOOKUP(B1127,B$14:C$44,2,FALSE)&amp;(9*A1127+8))))</f>
        <v/>
      </c>
      <c r="H1127" s="48" t="str" cm="1">
        <f t="array" aca="1" ref="H1127" ca="1">IF(F1127="","",
IF(INDIRECT(VLOOKUP(B1127,B$14:C$44,2,FALSE)&amp;(9*A1127+9))="","",
INDIRECT(VLOOKUP(B1127,B$14:C$44,2,FALSE)&amp;(9*A1127+9))))</f>
        <v/>
      </c>
      <c r="I1127" s="43" t="str" cm="1">
        <f t="array" aca="1" ref="I1127" ca="1">IF(F1127="","",
IF(INDIRECT(VLOOKUP(B1127,B$14:C$44,2,FALSE)&amp;(9*A1127+10))="","",
INDIRECT(VLOOKUP(B1127,B$14:C$44,2,FALSE)&amp;(9*A1127+10))))</f>
        <v/>
      </c>
      <c r="J1127" s="43" t="str" cm="1">
        <f t="array" aca="1" ref="J1127" ca="1">IF(F1127="","",
IF(INDIRECT(VLOOKUP(B1127,B$14:C$44,2,FALSE)&amp;(9*A1127+11))="","",
INDIRECT(VLOOKUP(B1127,B$14:C$44,2,FALSE)&amp;(9*A1127+11))))</f>
        <v/>
      </c>
      <c r="K1127" s="46" t="str" cm="1">
        <f t="array" aca="1" ref="K1127" ca="1">IF(F1127="","",
IF(AND(OR(F1127="土",F1127="日"),J1127="●"),"指定",
IF(INDIRECT(VLOOKUP(B1127,B$14:C$44,2,FALSE)&amp;(9*A1127+12))="","",
INDIRECT(VLOOKUP(B1127,B$14:C$44,2,FALSE)&amp;(9*A1127+12)))))</f>
        <v/>
      </c>
      <c r="L1127" s="42" t="str">
        <f t="shared" ca="1" si="197"/>
        <v/>
      </c>
      <c r="M1127" s="60" t="str">
        <f t="shared" ca="1" si="198"/>
        <v/>
      </c>
      <c r="N1127" s="1" t="str">
        <f t="shared" ca="1" si="195"/>
        <v/>
      </c>
      <c r="O1127" s="1" t="str">
        <f t="shared" ca="1" si="196"/>
        <v/>
      </c>
    </row>
    <row r="1128" spans="1:15" x14ac:dyDescent="0.4">
      <c r="A1128" s="1">
        <f t="shared" si="192"/>
        <v>36</v>
      </c>
      <c r="B1128" s="1">
        <f t="shared" si="193"/>
        <v>30</v>
      </c>
      <c r="E1128" s="39" t="str" cm="1">
        <f t="array" aca="1" ref="E1128" ca="1">IF(INDIRECT(VLOOKUP(B1128,B$14:C$44,2,FALSE)&amp;(9*A1128+6))="","",
INDIRECT(VLOOKUP(B1128,B$14:C$44,2,FALSE)&amp;(9*A1128+6)))</f>
        <v/>
      </c>
      <c r="F1128" s="39" t="str">
        <f t="shared" ca="1" si="194"/>
        <v/>
      </c>
      <c r="G1128" s="48" t="str" cm="1">
        <f t="array" aca="1" ref="G1128" ca="1">IF(F1128="","",
IF(INDIRECT(VLOOKUP(B1128,B$14:C$44,2,FALSE)&amp;(9*A1128+8))="","",
INDIRECT(VLOOKUP(B1128,B$14:C$44,2,FALSE)&amp;(9*A1128+8))))</f>
        <v/>
      </c>
      <c r="H1128" s="48" t="str" cm="1">
        <f t="array" aca="1" ref="H1128" ca="1">IF(F1128="","",
IF(INDIRECT(VLOOKUP(B1128,B$14:C$44,2,FALSE)&amp;(9*A1128+9))="","",
INDIRECT(VLOOKUP(B1128,B$14:C$44,2,FALSE)&amp;(9*A1128+9))))</f>
        <v/>
      </c>
      <c r="I1128" s="43" t="str" cm="1">
        <f t="array" aca="1" ref="I1128" ca="1">IF(F1128="","",
IF(INDIRECT(VLOOKUP(B1128,B$14:C$44,2,FALSE)&amp;(9*A1128+10))="","",
INDIRECT(VLOOKUP(B1128,B$14:C$44,2,FALSE)&amp;(9*A1128+10))))</f>
        <v/>
      </c>
      <c r="J1128" s="43" t="str" cm="1">
        <f t="array" aca="1" ref="J1128" ca="1">IF(F1128="","",
IF(INDIRECT(VLOOKUP(B1128,B$14:C$44,2,FALSE)&amp;(9*A1128+11))="","",
INDIRECT(VLOOKUP(B1128,B$14:C$44,2,FALSE)&amp;(9*A1128+11))))</f>
        <v/>
      </c>
      <c r="K1128" s="46" t="str" cm="1">
        <f t="array" aca="1" ref="K1128" ca="1">IF(F1128="","",
IF(AND(OR(F1128="土",F1128="日"),J1128="●"),"指定",
IF(INDIRECT(VLOOKUP(B1128,B$14:C$44,2,FALSE)&amp;(9*A1128+12))="","",
INDIRECT(VLOOKUP(B1128,B$14:C$44,2,FALSE)&amp;(9*A1128+12)))))</f>
        <v/>
      </c>
      <c r="L1128" s="42" t="str">
        <f t="shared" ca="1" si="197"/>
        <v/>
      </c>
      <c r="M1128" s="60" t="str">
        <f t="shared" ca="1" si="198"/>
        <v/>
      </c>
      <c r="N1128" s="1" t="str">
        <f t="shared" ca="1" si="195"/>
        <v/>
      </c>
      <c r="O1128" s="1" t="str">
        <f t="shared" ca="1" si="196"/>
        <v/>
      </c>
    </row>
    <row r="1129" spans="1:15" x14ac:dyDescent="0.4">
      <c r="A1129" s="1">
        <f t="shared" si="192"/>
        <v>36</v>
      </c>
      <c r="B1129" s="1">
        <f t="shared" si="193"/>
        <v>31</v>
      </c>
      <c r="E1129" s="39" t="str" cm="1">
        <f t="array" aca="1" ref="E1129" ca="1">IF(INDIRECT(VLOOKUP(B1129,B$14:C$44,2,FALSE)&amp;(9*A1129+6))="","",
INDIRECT(VLOOKUP(B1129,B$14:C$44,2,FALSE)&amp;(9*A1129+6)))</f>
        <v/>
      </c>
      <c r="F1129" s="39" t="str">
        <f t="shared" ca="1" si="194"/>
        <v/>
      </c>
      <c r="G1129" s="48" t="str" cm="1">
        <f t="array" aca="1" ref="G1129" ca="1">IF(F1129="","",
IF(INDIRECT(VLOOKUP(B1129,B$14:C$44,2,FALSE)&amp;(9*A1129+8))="","",
INDIRECT(VLOOKUP(B1129,B$14:C$44,2,FALSE)&amp;(9*A1129+8))))</f>
        <v/>
      </c>
      <c r="H1129" s="48" t="str" cm="1">
        <f t="array" aca="1" ref="H1129" ca="1">IF(F1129="","",
IF(INDIRECT(VLOOKUP(B1129,B$14:C$44,2,FALSE)&amp;(9*A1129+9))="","",
INDIRECT(VLOOKUP(B1129,B$14:C$44,2,FALSE)&amp;(9*A1129+9))))</f>
        <v/>
      </c>
      <c r="I1129" s="43" t="str" cm="1">
        <f t="array" aca="1" ref="I1129" ca="1">IF(F1129="","",
IF(INDIRECT(VLOOKUP(B1129,B$14:C$44,2,FALSE)&amp;(9*A1129+10))="","",
INDIRECT(VLOOKUP(B1129,B$14:C$44,2,FALSE)&amp;(9*A1129+10))))</f>
        <v/>
      </c>
      <c r="J1129" s="43" t="str" cm="1">
        <f t="array" aca="1" ref="J1129" ca="1">IF(F1129="","",
IF(INDIRECT(VLOOKUP(B1129,B$14:C$44,2,FALSE)&amp;(9*A1129+11))="","",
INDIRECT(VLOOKUP(B1129,B$14:C$44,2,FALSE)&amp;(9*A1129+11))))</f>
        <v/>
      </c>
      <c r="K1129" s="46" t="str" cm="1">
        <f t="array" aca="1" ref="K1129" ca="1">IF(F1129="","",
IF(AND(OR(F1129="土",F1129="日"),J1129="●"),"指定",
IF(INDIRECT(VLOOKUP(B1129,B$14:C$44,2,FALSE)&amp;(9*A1129+12))="","",
INDIRECT(VLOOKUP(B1129,B$14:C$44,2,FALSE)&amp;(9*A1129+12)))))</f>
        <v/>
      </c>
      <c r="L1129" s="42" t="str">
        <f t="shared" ca="1" si="197"/>
        <v/>
      </c>
      <c r="M1129" s="60" t="str">
        <f t="shared" ca="1" si="198"/>
        <v/>
      </c>
      <c r="N1129" s="1" t="str">
        <f t="shared" ca="1" si="195"/>
        <v/>
      </c>
      <c r="O1129" s="1" t="str">
        <f t="shared" ca="1" si="196"/>
        <v/>
      </c>
    </row>
    <row r="1130" spans="1:15" x14ac:dyDescent="0.4">
      <c r="E1130" s="40"/>
      <c r="F1130" s="40"/>
      <c r="G1130" s="40"/>
      <c r="H1130" s="40"/>
      <c r="I1130" s="40"/>
      <c r="J1130" s="40"/>
      <c r="K1130" s="40"/>
    </row>
    <row r="1131" spans="1:15" x14ac:dyDescent="0.4">
      <c r="E1131" s="40"/>
      <c r="F1131" s="40"/>
      <c r="G1131" s="40"/>
      <c r="H1131" s="40"/>
      <c r="I1131" s="40"/>
      <c r="J1131" s="40"/>
      <c r="K1131" s="40"/>
    </row>
    <row r="1132" spans="1:15" x14ac:dyDescent="0.4">
      <c r="E1132" s="40"/>
      <c r="F1132" s="40"/>
      <c r="G1132" s="40"/>
      <c r="H1132" s="40"/>
      <c r="I1132" s="40"/>
      <c r="J1132" s="40"/>
      <c r="K1132" s="40"/>
    </row>
    <row r="1133" spans="1:15" x14ac:dyDescent="0.4">
      <c r="E1133" s="40"/>
      <c r="F1133" s="40"/>
      <c r="G1133" s="40"/>
      <c r="H1133" s="40"/>
      <c r="I1133" s="40"/>
      <c r="J1133" s="40"/>
      <c r="K1133" s="40"/>
    </row>
    <row r="1134" spans="1:15" x14ac:dyDescent="0.4">
      <c r="E1134" s="40"/>
      <c r="F1134" s="40"/>
      <c r="G1134" s="40"/>
      <c r="H1134" s="40"/>
      <c r="I1134" s="40"/>
      <c r="J1134" s="40"/>
      <c r="K1134" s="40"/>
    </row>
    <row r="1135" spans="1:15" x14ac:dyDescent="0.4">
      <c r="E1135" s="40"/>
      <c r="F1135" s="40"/>
      <c r="G1135" s="40"/>
      <c r="H1135" s="40"/>
      <c r="I1135" s="40"/>
      <c r="J1135" s="40"/>
      <c r="K1135" s="40"/>
    </row>
    <row r="1136" spans="1:15" x14ac:dyDescent="0.4">
      <c r="E1136" s="40"/>
      <c r="F1136" s="40"/>
      <c r="G1136" s="40"/>
      <c r="H1136" s="40"/>
      <c r="I1136" s="40"/>
      <c r="J1136" s="40"/>
      <c r="K1136" s="40"/>
    </row>
    <row r="1137" spans="5:11" x14ac:dyDescent="0.4">
      <c r="E1137" s="40"/>
      <c r="F1137" s="40"/>
      <c r="G1137" s="40"/>
      <c r="H1137" s="40"/>
      <c r="I1137" s="40"/>
      <c r="J1137" s="40"/>
      <c r="K1137" s="40"/>
    </row>
    <row r="1138" spans="5:11" x14ac:dyDescent="0.4">
      <c r="E1138" s="40"/>
      <c r="F1138" s="40"/>
      <c r="G1138" s="40"/>
      <c r="H1138" s="40"/>
      <c r="I1138" s="40"/>
      <c r="J1138" s="40"/>
      <c r="K1138" s="40"/>
    </row>
    <row r="1139" spans="5:11" x14ac:dyDescent="0.4">
      <c r="E1139" s="40"/>
      <c r="F1139" s="40"/>
      <c r="G1139" s="40"/>
      <c r="H1139" s="40"/>
      <c r="I1139" s="40"/>
      <c r="J1139" s="40"/>
      <c r="K1139" s="40"/>
    </row>
    <row r="1140" spans="5:11" x14ac:dyDescent="0.4">
      <c r="E1140" s="40"/>
      <c r="F1140" s="40"/>
      <c r="G1140" s="40"/>
      <c r="H1140" s="40"/>
      <c r="I1140" s="40"/>
      <c r="J1140" s="40"/>
      <c r="K1140" s="40"/>
    </row>
    <row r="1141" spans="5:11" x14ac:dyDescent="0.4">
      <c r="E1141" s="40"/>
      <c r="F1141" s="40"/>
      <c r="G1141" s="40"/>
      <c r="H1141" s="40"/>
      <c r="I1141" s="40"/>
      <c r="J1141" s="40"/>
      <c r="K1141" s="40"/>
    </row>
    <row r="1142" spans="5:11" x14ac:dyDescent="0.4">
      <c r="E1142" s="40"/>
      <c r="F1142" s="40"/>
      <c r="G1142" s="40"/>
      <c r="H1142" s="40"/>
      <c r="I1142" s="40"/>
      <c r="J1142" s="40"/>
      <c r="K1142" s="40"/>
    </row>
    <row r="1143" spans="5:11" x14ac:dyDescent="0.4">
      <c r="E1143" s="40"/>
      <c r="F1143" s="40"/>
      <c r="G1143" s="40"/>
      <c r="H1143" s="40"/>
      <c r="I1143" s="40"/>
      <c r="J1143" s="40"/>
      <c r="K1143" s="40"/>
    </row>
    <row r="1144" spans="5:11" x14ac:dyDescent="0.4">
      <c r="E1144" s="40"/>
      <c r="F1144" s="40"/>
      <c r="G1144" s="40"/>
      <c r="H1144" s="40"/>
      <c r="I1144" s="40"/>
      <c r="J1144" s="40"/>
      <c r="K1144" s="40"/>
    </row>
    <row r="1145" spans="5:11" x14ac:dyDescent="0.4">
      <c r="E1145" s="40"/>
      <c r="F1145" s="40"/>
      <c r="G1145" s="40"/>
      <c r="H1145" s="40"/>
      <c r="I1145" s="40"/>
      <c r="J1145" s="40"/>
      <c r="K1145" s="40"/>
    </row>
    <row r="1146" spans="5:11" x14ac:dyDescent="0.4">
      <c r="E1146" s="40"/>
      <c r="F1146" s="40"/>
      <c r="G1146" s="40"/>
      <c r="H1146" s="40"/>
      <c r="I1146" s="40"/>
      <c r="J1146" s="40"/>
      <c r="K1146" s="40"/>
    </row>
    <row r="1147" spans="5:11" x14ac:dyDescent="0.4">
      <c r="E1147" s="40"/>
      <c r="F1147" s="40"/>
      <c r="G1147" s="40"/>
      <c r="H1147" s="40"/>
      <c r="I1147" s="40"/>
      <c r="J1147" s="40"/>
      <c r="K1147" s="40"/>
    </row>
    <row r="1148" spans="5:11" x14ac:dyDescent="0.4">
      <c r="E1148" s="40"/>
      <c r="F1148" s="40"/>
      <c r="G1148" s="40"/>
      <c r="H1148" s="40"/>
      <c r="I1148" s="40"/>
      <c r="J1148" s="40"/>
      <c r="K1148" s="40"/>
    </row>
    <row r="1149" spans="5:11" x14ac:dyDescent="0.4">
      <c r="E1149" s="40"/>
      <c r="F1149" s="40"/>
      <c r="G1149" s="40"/>
      <c r="H1149" s="40"/>
      <c r="I1149" s="40"/>
      <c r="J1149" s="40"/>
      <c r="K1149" s="40"/>
    </row>
    <row r="1150" spans="5:11" x14ac:dyDescent="0.4">
      <c r="E1150" s="40"/>
      <c r="F1150" s="40"/>
      <c r="G1150" s="40"/>
      <c r="H1150" s="40"/>
      <c r="I1150" s="40"/>
      <c r="J1150" s="40"/>
      <c r="K1150" s="40"/>
    </row>
    <row r="1151" spans="5:11" x14ac:dyDescent="0.4">
      <c r="E1151" s="40"/>
      <c r="F1151" s="40"/>
      <c r="G1151" s="40"/>
      <c r="H1151" s="40"/>
      <c r="I1151" s="40"/>
      <c r="J1151" s="40"/>
      <c r="K1151" s="40"/>
    </row>
    <row r="1152" spans="5:11" x14ac:dyDescent="0.4">
      <c r="E1152" s="40"/>
      <c r="F1152" s="40"/>
      <c r="G1152" s="40"/>
      <c r="H1152" s="40"/>
      <c r="I1152" s="40"/>
      <c r="J1152" s="40"/>
      <c r="K1152" s="40"/>
    </row>
    <row r="1153" spans="5:11" x14ac:dyDescent="0.4">
      <c r="E1153" s="40"/>
      <c r="F1153" s="40"/>
      <c r="G1153" s="40"/>
      <c r="H1153" s="40"/>
      <c r="I1153" s="40"/>
      <c r="J1153" s="40"/>
      <c r="K1153" s="40"/>
    </row>
    <row r="1154" spans="5:11" x14ac:dyDescent="0.4">
      <c r="E1154" s="40"/>
      <c r="F1154" s="40"/>
      <c r="G1154" s="40"/>
      <c r="H1154" s="40"/>
      <c r="I1154" s="40"/>
      <c r="J1154" s="40"/>
      <c r="K1154" s="40"/>
    </row>
    <row r="1155" spans="5:11" x14ac:dyDescent="0.4">
      <c r="E1155" s="40"/>
      <c r="F1155" s="40"/>
      <c r="G1155" s="40"/>
      <c r="H1155" s="40"/>
      <c r="I1155" s="40"/>
      <c r="J1155" s="40"/>
      <c r="K1155" s="40"/>
    </row>
    <row r="1156" spans="5:11" x14ac:dyDescent="0.4">
      <c r="E1156" s="40"/>
      <c r="F1156" s="40"/>
      <c r="G1156" s="40"/>
      <c r="H1156" s="40"/>
      <c r="I1156" s="40"/>
      <c r="J1156" s="40"/>
      <c r="K1156" s="40"/>
    </row>
    <row r="1157" spans="5:11" x14ac:dyDescent="0.4">
      <c r="E1157" s="40"/>
      <c r="F1157" s="40"/>
      <c r="G1157" s="40"/>
      <c r="H1157" s="40"/>
      <c r="I1157" s="40"/>
      <c r="J1157" s="40"/>
      <c r="K1157" s="40"/>
    </row>
    <row r="1158" spans="5:11" x14ac:dyDescent="0.4">
      <c r="E1158" s="40"/>
      <c r="F1158" s="40"/>
      <c r="G1158" s="40"/>
      <c r="H1158" s="40"/>
      <c r="I1158" s="40"/>
      <c r="J1158" s="40"/>
      <c r="K1158" s="40"/>
    </row>
    <row r="1159" spans="5:11" x14ac:dyDescent="0.4">
      <c r="E1159" s="40"/>
      <c r="F1159" s="40"/>
      <c r="G1159" s="40"/>
      <c r="H1159" s="40"/>
      <c r="I1159" s="40"/>
      <c r="J1159" s="40"/>
      <c r="K1159" s="40"/>
    </row>
    <row r="1160" spans="5:11" x14ac:dyDescent="0.4">
      <c r="E1160" s="40"/>
      <c r="F1160" s="40"/>
      <c r="G1160" s="40"/>
      <c r="H1160" s="40"/>
      <c r="I1160" s="40"/>
      <c r="J1160" s="40"/>
      <c r="K1160" s="40"/>
    </row>
    <row r="1161" spans="5:11" x14ac:dyDescent="0.4">
      <c r="E1161" s="40"/>
      <c r="F1161" s="40"/>
      <c r="G1161" s="40"/>
      <c r="H1161" s="40"/>
      <c r="I1161" s="40"/>
      <c r="J1161" s="40"/>
      <c r="K1161" s="40"/>
    </row>
    <row r="1162" spans="5:11" x14ac:dyDescent="0.4">
      <c r="E1162" s="40"/>
      <c r="F1162" s="40"/>
      <c r="G1162" s="40"/>
      <c r="H1162" s="40"/>
      <c r="I1162" s="40"/>
      <c r="J1162" s="40"/>
      <c r="K1162" s="40"/>
    </row>
    <row r="1163" spans="5:11" x14ac:dyDescent="0.4">
      <c r="E1163" s="40"/>
      <c r="F1163" s="40"/>
      <c r="G1163" s="40"/>
      <c r="H1163" s="40"/>
      <c r="I1163" s="40"/>
      <c r="J1163" s="40"/>
      <c r="K1163" s="40"/>
    </row>
    <row r="1164" spans="5:11" x14ac:dyDescent="0.4">
      <c r="E1164" s="40"/>
      <c r="F1164" s="40"/>
      <c r="G1164" s="40"/>
      <c r="H1164" s="40"/>
      <c r="I1164" s="40"/>
      <c r="J1164" s="40"/>
      <c r="K1164" s="40"/>
    </row>
    <row r="1165" spans="5:11" x14ac:dyDescent="0.4">
      <c r="E1165" s="40"/>
      <c r="F1165" s="40"/>
      <c r="G1165" s="40"/>
      <c r="H1165" s="40"/>
      <c r="I1165" s="40"/>
      <c r="J1165" s="40"/>
      <c r="K1165" s="40"/>
    </row>
    <row r="1166" spans="5:11" x14ac:dyDescent="0.4">
      <c r="E1166" s="40"/>
      <c r="F1166" s="40"/>
      <c r="G1166" s="40"/>
      <c r="H1166" s="40"/>
      <c r="I1166" s="40"/>
      <c r="J1166" s="40"/>
      <c r="K1166" s="40"/>
    </row>
    <row r="1167" spans="5:11" x14ac:dyDescent="0.4">
      <c r="E1167" s="40"/>
      <c r="F1167" s="40"/>
      <c r="G1167" s="40"/>
      <c r="H1167" s="40"/>
      <c r="I1167" s="40"/>
      <c r="J1167" s="40"/>
      <c r="K1167" s="40"/>
    </row>
    <row r="1168" spans="5:11" x14ac:dyDescent="0.4">
      <c r="E1168" s="40"/>
      <c r="F1168" s="40"/>
      <c r="G1168" s="40"/>
      <c r="H1168" s="40"/>
      <c r="I1168" s="40"/>
      <c r="J1168" s="40"/>
      <c r="K1168" s="40"/>
    </row>
    <row r="1169" spans="5:11" x14ac:dyDescent="0.4">
      <c r="E1169" s="40"/>
      <c r="F1169" s="40"/>
      <c r="G1169" s="40"/>
      <c r="H1169" s="40"/>
      <c r="I1169" s="40"/>
      <c r="J1169" s="40"/>
      <c r="K1169" s="40"/>
    </row>
    <row r="1170" spans="5:11" x14ac:dyDescent="0.4">
      <c r="E1170" s="40"/>
      <c r="F1170" s="40"/>
      <c r="G1170" s="40"/>
      <c r="H1170" s="40"/>
      <c r="I1170" s="40"/>
      <c r="J1170" s="40"/>
      <c r="K1170" s="40"/>
    </row>
    <row r="1171" spans="5:11" x14ac:dyDescent="0.4">
      <c r="E1171" s="40"/>
      <c r="F1171" s="40"/>
      <c r="G1171" s="40"/>
      <c r="H1171" s="40"/>
      <c r="I1171" s="40"/>
      <c r="J1171" s="40"/>
      <c r="K1171" s="40"/>
    </row>
    <row r="1172" spans="5:11" x14ac:dyDescent="0.4">
      <c r="E1172" s="40"/>
      <c r="F1172" s="40"/>
      <c r="G1172" s="40"/>
      <c r="H1172" s="40"/>
      <c r="I1172" s="40"/>
      <c r="J1172" s="40"/>
      <c r="K1172" s="40"/>
    </row>
    <row r="1173" spans="5:11" x14ac:dyDescent="0.4">
      <c r="E1173" s="40"/>
      <c r="F1173" s="40"/>
      <c r="G1173" s="40"/>
      <c r="H1173" s="40"/>
      <c r="I1173" s="40"/>
      <c r="J1173" s="40"/>
      <c r="K1173" s="40"/>
    </row>
    <row r="1174" spans="5:11" x14ac:dyDescent="0.4">
      <c r="E1174" s="40"/>
      <c r="F1174" s="40"/>
      <c r="G1174" s="40"/>
      <c r="H1174" s="40"/>
      <c r="I1174" s="40"/>
      <c r="J1174" s="40"/>
      <c r="K1174" s="40"/>
    </row>
    <row r="1175" spans="5:11" x14ac:dyDescent="0.4">
      <c r="E1175" s="40"/>
      <c r="F1175" s="40"/>
      <c r="G1175" s="40"/>
      <c r="H1175" s="40"/>
      <c r="I1175" s="40"/>
      <c r="J1175" s="40"/>
      <c r="K1175" s="40"/>
    </row>
    <row r="1176" spans="5:11" x14ac:dyDescent="0.4">
      <c r="E1176" s="40"/>
      <c r="F1176" s="40"/>
      <c r="G1176" s="40"/>
      <c r="H1176" s="40"/>
      <c r="I1176" s="40"/>
      <c r="J1176" s="40"/>
      <c r="K1176" s="40"/>
    </row>
    <row r="1177" spans="5:11" x14ac:dyDescent="0.4">
      <c r="E1177" s="40"/>
      <c r="F1177" s="40"/>
      <c r="G1177" s="40"/>
      <c r="H1177" s="40"/>
      <c r="I1177" s="40"/>
      <c r="J1177" s="40"/>
      <c r="K1177" s="40"/>
    </row>
    <row r="1178" spans="5:11" x14ac:dyDescent="0.4">
      <c r="E1178" s="40"/>
      <c r="F1178" s="40"/>
      <c r="G1178" s="40"/>
      <c r="H1178" s="40"/>
      <c r="I1178" s="40"/>
      <c r="J1178" s="40"/>
      <c r="K1178" s="40"/>
    </row>
    <row r="1179" spans="5:11" x14ac:dyDescent="0.4">
      <c r="E1179" s="40"/>
      <c r="F1179" s="40"/>
      <c r="G1179" s="40"/>
      <c r="H1179" s="40"/>
      <c r="I1179" s="40"/>
      <c r="J1179" s="40"/>
      <c r="K1179" s="40"/>
    </row>
    <row r="1180" spans="5:11" x14ac:dyDescent="0.4">
      <c r="E1180" s="40"/>
      <c r="F1180" s="40"/>
      <c r="G1180" s="40"/>
      <c r="H1180" s="40"/>
      <c r="I1180" s="40"/>
      <c r="J1180" s="40"/>
      <c r="K1180" s="40"/>
    </row>
  </sheetData>
  <autoFilter ref="Q13:S336" xr:uid="{00000000-0009-0000-0000-000002000000}"/>
  <mergeCells count="717">
    <mergeCell ref="BG325:BG326"/>
    <mergeCell ref="BE321:BE322"/>
    <mergeCell ref="U334:U335"/>
    <mergeCell ref="BC334:BC335"/>
    <mergeCell ref="BD334:BD335"/>
    <mergeCell ref="BF334:BF335"/>
    <mergeCell ref="BG334:BG335"/>
    <mergeCell ref="BE332:BE333"/>
    <mergeCell ref="BE334:BE335"/>
    <mergeCell ref="U330:V331"/>
    <mergeCell ref="BB330:BB331"/>
    <mergeCell ref="BC330:BC331"/>
    <mergeCell ref="BD330:BD331"/>
    <mergeCell ref="BF330:BF331"/>
    <mergeCell ref="BG330:BG331"/>
    <mergeCell ref="BE330:BE331"/>
    <mergeCell ref="U332:U333"/>
    <mergeCell ref="BC332:BC333"/>
    <mergeCell ref="BD332:BD333"/>
    <mergeCell ref="BF332:BF333"/>
    <mergeCell ref="BG332:BG333"/>
    <mergeCell ref="U316:U317"/>
    <mergeCell ref="BC316:BC317"/>
    <mergeCell ref="BD316:BD317"/>
    <mergeCell ref="BF316:BF317"/>
    <mergeCell ref="BG316:BG317"/>
    <mergeCell ref="BE314:BE315"/>
    <mergeCell ref="BE325:BE326"/>
    <mergeCell ref="BE316:BE317"/>
    <mergeCell ref="U321:V322"/>
    <mergeCell ref="BB321:BB322"/>
    <mergeCell ref="BC321:BC322"/>
    <mergeCell ref="BD321:BD322"/>
    <mergeCell ref="BF321:BF322"/>
    <mergeCell ref="BG321:BG322"/>
    <mergeCell ref="U323:U324"/>
    <mergeCell ref="BC323:BC324"/>
    <mergeCell ref="BD323:BD324"/>
    <mergeCell ref="BF323:BF324"/>
    <mergeCell ref="BG323:BG324"/>
    <mergeCell ref="BE323:BE324"/>
    <mergeCell ref="U325:U326"/>
    <mergeCell ref="BC325:BC326"/>
    <mergeCell ref="BD325:BD326"/>
    <mergeCell ref="BF325:BF326"/>
    <mergeCell ref="U312:V313"/>
    <mergeCell ref="BB312:BB313"/>
    <mergeCell ref="BC312:BC313"/>
    <mergeCell ref="BD312:BD313"/>
    <mergeCell ref="BF312:BF313"/>
    <mergeCell ref="BG312:BG313"/>
    <mergeCell ref="BE307:BE308"/>
    <mergeCell ref="BE312:BE313"/>
    <mergeCell ref="U314:U315"/>
    <mergeCell ref="BC314:BC315"/>
    <mergeCell ref="BD314:BD315"/>
    <mergeCell ref="BF314:BF315"/>
    <mergeCell ref="BG314:BG315"/>
    <mergeCell ref="U305:U306"/>
    <mergeCell ref="BC305:BC306"/>
    <mergeCell ref="BD305:BD306"/>
    <mergeCell ref="BF305:BF306"/>
    <mergeCell ref="BG305:BG306"/>
    <mergeCell ref="BE303:BE304"/>
    <mergeCell ref="BE305:BE306"/>
    <mergeCell ref="U307:U308"/>
    <mergeCell ref="BC307:BC308"/>
    <mergeCell ref="BD307:BD308"/>
    <mergeCell ref="BF307:BF308"/>
    <mergeCell ref="BG307:BG308"/>
    <mergeCell ref="U298:U299"/>
    <mergeCell ref="BC298:BC299"/>
    <mergeCell ref="BD298:BD299"/>
    <mergeCell ref="BF298:BF299"/>
    <mergeCell ref="BG298:BG299"/>
    <mergeCell ref="BE296:BE297"/>
    <mergeCell ref="BE298:BE299"/>
    <mergeCell ref="U303:V304"/>
    <mergeCell ref="BB303:BB304"/>
    <mergeCell ref="BC303:BC304"/>
    <mergeCell ref="BD303:BD304"/>
    <mergeCell ref="BF303:BF304"/>
    <mergeCell ref="BG303:BG304"/>
    <mergeCell ref="U294:V295"/>
    <mergeCell ref="BB294:BB295"/>
    <mergeCell ref="BC294:BC295"/>
    <mergeCell ref="BD294:BD295"/>
    <mergeCell ref="BF294:BF295"/>
    <mergeCell ref="BG294:BG295"/>
    <mergeCell ref="BE289:BE290"/>
    <mergeCell ref="BE294:BE295"/>
    <mergeCell ref="U296:U297"/>
    <mergeCell ref="BC296:BC297"/>
    <mergeCell ref="BD296:BD297"/>
    <mergeCell ref="BF296:BF297"/>
    <mergeCell ref="BG296:BG297"/>
    <mergeCell ref="U287:U288"/>
    <mergeCell ref="BC287:BC288"/>
    <mergeCell ref="BD287:BD288"/>
    <mergeCell ref="BF287:BF288"/>
    <mergeCell ref="BG287:BG288"/>
    <mergeCell ref="BE285:BE286"/>
    <mergeCell ref="BE287:BE288"/>
    <mergeCell ref="U289:U290"/>
    <mergeCell ref="BC289:BC290"/>
    <mergeCell ref="BD289:BD290"/>
    <mergeCell ref="BF289:BF290"/>
    <mergeCell ref="BG289:BG290"/>
    <mergeCell ref="U280:U281"/>
    <mergeCell ref="BC280:BC281"/>
    <mergeCell ref="BD280:BD281"/>
    <mergeCell ref="BF280:BF281"/>
    <mergeCell ref="BG280:BG281"/>
    <mergeCell ref="BE278:BE279"/>
    <mergeCell ref="BE280:BE281"/>
    <mergeCell ref="U285:V286"/>
    <mergeCell ref="BB285:BB286"/>
    <mergeCell ref="BC285:BC286"/>
    <mergeCell ref="BD285:BD286"/>
    <mergeCell ref="BF285:BF286"/>
    <mergeCell ref="BG285:BG286"/>
    <mergeCell ref="U276:V277"/>
    <mergeCell ref="BB276:BB277"/>
    <mergeCell ref="BC276:BC277"/>
    <mergeCell ref="BD276:BD277"/>
    <mergeCell ref="BF276:BF277"/>
    <mergeCell ref="BG276:BG277"/>
    <mergeCell ref="BE271:BE272"/>
    <mergeCell ref="BE276:BE277"/>
    <mergeCell ref="U278:U279"/>
    <mergeCell ref="BC278:BC279"/>
    <mergeCell ref="BD278:BD279"/>
    <mergeCell ref="BF278:BF279"/>
    <mergeCell ref="BG278:BG279"/>
    <mergeCell ref="U269:U270"/>
    <mergeCell ref="BC269:BC270"/>
    <mergeCell ref="BD269:BD270"/>
    <mergeCell ref="BF269:BF270"/>
    <mergeCell ref="BG269:BG270"/>
    <mergeCell ref="BE267:BE268"/>
    <mergeCell ref="BE269:BE270"/>
    <mergeCell ref="U271:U272"/>
    <mergeCell ref="BC271:BC272"/>
    <mergeCell ref="BD271:BD272"/>
    <mergeCell ref="BF271:BF272"/>
    <mergeCell ref="BG271:BG272"/>
    <mergeCell ref="U262:U263"/>
    <mergeCell ref="BC262:BC263"/>
    <mergeCell ref="BD262:BD263"/>
    <mergeCell ref="BF262:BF263"/>
    <mergeCell ref="BG262:BG263"/>
    <mergeCell ref="BE260:BE261"/>
    <mergeCell ref="BE262:BE263"/>
    <mergeCell ref="U267:V268"/>
    <mergeCell ref="BB267:BB268"/>
    <mergeCell ref="BC267:BC268"/>
    <mergeCell ref="BD267:BD268"/>
    <mergeCell ref="BF267:BF268"/>
    <mergeCell ref="BG267:BG268"/>
    <mergeCell ref="U258:V259"/>
    <mergeCell ref="BB258:BB259"/>
    <mergeCell ref="BC258:BC259"/>
    <mergeCell ref="BD258:BD259"/>
    <mergeCell ref="BF258:BF259"/>
    <mergeCell ref="BG258:BG259"/>
    <mergeCell ref="BE253:BE254"/>
    <mergeCell ref="BE258:BE259"/>
    <mergeCell ref="U260:U261"/>
    <mergeCell ref="BC260:BC261"/>
    <mergeCell ref="BD260:BD261"/>
    <mergeCell ref="BF260:BF261"/>
    <mergeCell ref="BG260:BG261"/>
    <mergeCell ref="U251:U252"/>
    <mergeCell ref="BC251:BC252"/>
    <mergeCell ref="BD251:BD252"/>
    <mergeCell ref="BF251:BF252"/>
    <mergeCell ref="BG251:BG252"/>
    <mergeCell ref="BE249:BE250"/>
    <mergeCell ref="BE251:BE252"/>
    <mergeCell ref="U253:U254"/>
    <mergeCell ref="BC253:BC254"/>
    <mergeCell ref="BD253:BD254"/>
    <mergeCell ref="BF253:BF254"/>
    <mergeCell ref="BG253:BG254"/>
    <mergeCell ref="BG242:BG243"/>
    <mergeCell ref="U244:U245"/>
    <mergeCell ref="BC244:BC245"/>
    <mergeCell ref="BD244:BD245"/>
    <mergeCell ref="BF244:BF245"/>
    <mergeCell ref="BG244:BG245"/>
    <mergeCell ref="BE244:BE245"/>
    <mergeCell ref="U249:V250"/>
    <mergeCell ref="BB249:BB250"/>
    <mergeCell ref="BC249:BC250"/>
    <mergeCell ref="BD249:BD250"/>
    <mergeCell ref="BF249:BF250"/>
    <mergeCell ref="BG249:BG250"/>
    <mergeCell ref="U233:U234"/>
    <mergeCell ref="BC233:BC234"/>
    <mergeCell ref="BD233:BD234"/>
    <mergeCell ref="BF233:BF234"/>
    <mergeCell ref="BG233:BG234"/>
    <mergeCell ref="BE242:BE243"/>
    <mergeCell ref="BE233:BE234"/>
    <mergeCell ref="U235:U236"/>
    <mergeCell ref="BC235:BC236"/>
    <mergeCell ref="BD235:BD236"/>
    <mergeCell ref="BF235:BF236"/>
    <mergeCell ref="BG235:BG236"/>
    <mergeCell ref="BE235:BE236"/>
    <mergeCell ref="U240:V241"/>
    <mergeCell ref="BB240:BB241"/>
    <mergeCell ref="BC240:BC241"/>
    <mergeCell ref="BD240:BD241"/>
    <mergeCell ref="BF240:BF241"/>
    <mergeCell ref="BG240:BG241"/>
    <mergeCell ref="BE240:BE241"/>
    <mergeCell ref="U242:U243"/>
    <mergeCell ref="BC242:BC243"/>
    <mergeCell ref="BD242:BD243"/>
    <mergeCell ref="BF242:BF243"/>
    <mergeCell ref="V6:W6"/>
    <mergeCell ref="X6:AB6"/>
    <mergeCell ref="AC6:AF6"/>
    <mergeCell ref="AG6:AL6"/>
    <mergeCell ref="U15:V16"/>
    <mergeCell ref="BC15:BC16"/>
    <mergeCell ref="U33:V34"/>
    <mergeCell ref="BB33:BB34"/>
    <mergeCell ref="BC33:BC34"/>
    <mergeCell ref="AK10:AL10"/>
    <mergeCell ref="AK9:AL9"/>
    <mergeCell ref="AK11:AL11"/>
    <mergeCell ref="U17:U18"/>
    <mergeCell ref="BC17:BC18"/>
    <mergeCell ref="U19:U20"/>
    <mergeCell ref="BC19:BC20"/>
    <mergeCell ref="BB15:BB16"/>
    <mergeCell ref="BB24:BB25"/>
    <mergeCell ref="BC24:BC25"/>
    <mergeCell ref="U28:U29"/>
    <mergeCell ref="BC28:BC29"/>
    <mergeCell ref="U26:U27"/>
    <mergeCell ref="BC26:BC27"/>
    <mergeCell ref="U24:V25"/>
    <mergeCell ref="V4:W4"/>
    <mergeCell ref="X4:AL4"/>
    <mergeCell ref="AN4:AQ4"/>
    <mergeCell ref="AR4:BA4"/>
    <mergeCell ref="V5:W5"/>
    <mergeCell ref="X5:AC5"/>
    <mergeCell ref="AD5:AE5"/>
    <mergeCell ref="AF5:AL5"/>
    <mergeCell ref="AN5:AQ5"/>
    <mergeCell ref="AR5:BA5"/>
    <mergeCell ref="BD17:BD18"/>
    <mergeCell ref="BF19:BF20"/>
    <mergeCell ref="BF17:BF18"/>
    <mergeCell ref="BF15:BF16"/>
    <mergeCell ref="BE15:BE16"/>
    <mergeCell ref="BE19:BE20"/>
    <mergeCell ref="BE17:BE18"/>
    <mergeCell ref="BG33:BG34"/>
    <mergeCell ref="BD33:BD34"/>
    <mergeCell ref="BF33:BF34"/>
    <mergeCell ref="BE33:BE34"/>
    <mergeCell ref="BG15:BG16"/>
    <mergeCell ref="BG17:BG18"/>
    <mergeCell ref="BG19:BG20"/>
    <mergeCell ref="BD15:BD16"/>
    <mergeCell ref="BD19:BD20"/>
    <mergeCell ref="BG24:BG25"/>
    <mergeCell ref="BG28:BG29"/>
    <mergeCell ref="BD28:BD29"/>
    <mergeCell ref="BG26:BG27"/>
    <mergeCell ref="BF24:BF25"/>
    <mergeCell ref="BF26:BF27"/>
    <mergeCell ref="BF28:BF29"/>
    <mergeCell ref="BE24:BE25"/>
    <mergeCell ref="BE26:BE27"/>
    <mergeCell ref="BE28:BE29"/>
    <mergeCell ref="BG35:BG36"/>
    <mergeCell ref="U37:U38"/>
    <mergeCell ref="BC37:BC38"/>
    <mergeCell ref="BG37:BG38"/>
    <mergeCell ref="U42:V43"/>
    <mergeCell ref="BB42:BB43"/>
    <mergeCell ref="BC42:BC43"/>
    <mergeCell ref="BG42:BG43"/>
    <mergeCell ref="BD35:BD36"/>
    <mergeCell ref="BD37:BD38"/>
    <mergeCell ref="BD42:BD43"/>
    <mergeCell ref="BF35:BF36"/>
    <mergeCell ref="BF37:BF38"/>
    <mergeCell ref="BF42:BF43"/>
    <mergeCell ref="U35:U36"/>
    <mergeCell ref="BC35:BC36"/>
    <mergeCell ref="BE35:BE36"/>
    <mergeCell ref="BE37:BE38"/>
    <mergeCell ref="BE42:BE43"/>
    <mergeCell ref="BD5:BG5"/>
    <mergeCell ref="BD4:BG4"/>
    <mergeCell ref="BD24:BD25"/>
    <mergeCell ref="BD26:BD27"/>
    <mergeCell ref="V342:Y342"/>
    <mergeCell ref="Z342:AB342"/>
    <mergeCell ref="AD342:AG342"/>
    <mergeCell ref="AH342:AJ342"/>
    <mergeCell ref="V341:Y341"/>
    <mergeCell ref="Z341:AB341"/>
    <mergeCell ref="AD341:AG341"/>
    <mergeCell ref="AH341:AJ341"/>
    <mergeCell ref="BC53:BC54"/>
    <mergeCell ref="BD44:BD45"/>
    <mergeCell ref="V340:Y340"/>
    <mergeCell ref="Z340:AB340"/>
    <mergeCell ref="AD340:AG340"/>
    <mergeCell ref="AH340:AJ340"/>
    <mergeCell ref="U51:V52"/>
    <mergeCell ref="BB51:BB52"/>
    <mergeCell ref="BB114:BB115"/>
    <mergeCell ref="U118:U119"/>
    <mergeCell ref="U125:U126"/>
    <mergeCell ref="U141:V142"/>
    <mergeCell ref="BD46:BD47"/>
    <mergeCell ref="U46:U47"/>
    <mergeCell ref="BC46:BC47"/>
    <mergeCell ref="BG46:BG47"/>
    <mergeCell ref="BC51:BC52"/>
    <mergeCell ref="BD51:BD52"/>
    <mergeCell ref="BG51:BG52"/>
    <mergeCell ref="U44:U45"/>
    <mergeCell ref="BC44:BC45"/>
    <mergeCell ref="BG44:BG45"/>
    <mergeCell ref="BF46:BF47"/>
    <mergeCell ref="BF51:BF52"/>
    <mergeCell ref="BF44:BF45"/>
    <mergeCell ref="BE44:BE45"/>
    <mergeCell ref="BE46:BE47"/>
    <mergeCell ref="BE51:BE52"/>
    <mergeCell ref="BD53:BD54"/>
    <mergeCell ref="BG53:BG54"/>
    <mergeCell ref="U55:U56"/>
    <mergeCell ref="BC55:BC56"/>
    <mergeCell ref="BD55:BD56"/>
    <mergeCell ref="BG55:BG56"/>
    <mergeCell ref="BF53:BF54"/>
    <mergeCell ref="BF55:BF56"/>
    <mergeCell ref="BF60:BF61"/>
    <mergeCell ref="BE53:BE54"/>
    <mergeCell ref="BE55:BE56"/>
    <mergeCell ref="U53:U54"/>
    <mergeCell ref="U64:U65"/>
    <mergeCell ref="BC64:BC65"/>
    <mergeCell ref="BD64:BD65"/>
    <mergeCell ref="BG64:BG65"/>
    <mergeCell ref="BG60:BG61"/>
    <mergeCell ref="U62:U63"/>
    <mergeCell ref="BC62:BC63"/>
    <mergeCell ref="BD62:BD63"/>
    <mergeCell ref="BG62:BG63"/>
    <mergeCell ref="BF62:BF63"/>
    <mergeCell ref="BF64:BF65"/>
    <mergeCell ref="U60:V61"/>
    <mergeCell ref="BB60:BB61"/>
    <mergeCell ref="BC60:BC61"/>
    <mergeCell ref="BD60:BD61"/>
    <mergeCell ref="BE60:BE61"/>
    <mergeCell ref="BE62:BE63"/>
    <mergeCell ref="BE64:BE65"/>
    <mergeCell ref="U71:U72"/>
    <mergeCell ref="BC71:BC72"/>
    <mergeCell ref="BD71:BD72"/>
    <mergeCell ref="BG71:BG72"/>
    <mergeCell ref="U73:U74"/>
    <mergeCell ref="BC73:BC74"/>
    <mergeCell ref="BD73:BD74"/>
    <mergeCell ref="BG73:BG74"/>
    <mergeCell ref="BC69:BC70"/>
    <mergeCell ref="BD69:BD70"/>
    <mergeCell ref="BG69:BG70"/>
    <mergeCell ref="BF69:BF70"/>
    <mergeCell ref="BF71:BF72"/>
    <mergeCell ref="BF73:BF74"/>
    <mergeCell ref="BE69:BE70"/>
    <mergeCell ref="BE71:BE72"/>
    <mergeCell ref="BE73:BE74"/>
    <mergeCell ref="U69:V70"/>
    <mergeCell ref="BB69:BB70"/>
    <mergeCell ref="BC82:BC83"/>
    <mergeCell ref="BD82:BD83"/>
    <mergeCell ref="BG82:BG83"/>
    <mergeCell ref="BG78:BG79"/>
    <mergeCell ref="U80:U81"/>
    <mergeCell ref="BC80:BC81"/>
    <mergeCell ref="BD80:BD81"/>
    <mergeCell ref="BG80:BG81"/>
    <mergeCell ref="BC78:BC79"/>
    <mergeCell ref="BD78:BD79"/>
    <mergeCell ref="BF78:BF79"/>
    <mergeCell ref="BF80:BF81"/>
    <mergeCell ref="BF82:BF83"/>
    <mergeCell ref="BE78:BE79"/>
    <mergeCell ref="BE80:BE81"/>
    <mergeCell ref="BE82:BE83"/>
    <mergeCell ref="U78:V79"/>
    <mergeCell ref="BB78:BB79"/>
    <mergeCell ref="U82:U83"/>
    <mergeCell ref="BC89:BC90"/>
    <mergeCell ref="BD89:BD90"/>
    <mergeCell ref="BG89:BG90"/>
    <mergeCell ref="U91:U92"/>
    <mergeCell ref="BC91:BC92"/>
    <mergeCell ref="BD91:BD92"/>
    <mergeCell ref="BG91:BG92"/>
    <mergeCell ref="U87:V88"/>
    <mergeCell ref="BB87:BB88"/>
    <mergeCell ref="BC87:BC88"/>
    <mergeCell ref="BD87:BD88"/>
    <mergeCell ref="BG87:BG88"/>
    <mergeCell ref="BF87:BF88"/>
    <mergeCell ref="BF89:BF90"/>
    <mergeCell ref="BF91:BF92"/>
    <mergeCell ref="BE87:BE88"/>
    <mergeCell ref="BE89:BE90"/>
    <mergeCell ref="BE91:BE92"/>
    <mergeCell ref="U89:U90"/>
    <mergeCell ref="BG96:BG97"/>
    <mergeCell ref="U98:U99"/>
    <mergeCell ref="BC98:BC99"/>
    <mergeCell ref="BD98:BD99"/>
    <mergeCell ref="BG98:BG99"/>
    <mergeCell ref="U96:V97"/>
    <mergeCell ref="BB96:BB97"/>
    <mergeCell ref="BC96:BC97"/>
    <mergeCell ref="BD96:BD97"/>
    <mergeCell ref="BF96:BF97"/>
    <mergeCell ref="BF98:BF99"/>
    <mergeCell ref="BE96:BE97"/>
    <mergeCell ref="BE98:BE99"/>
    <mergeCell ref="BC105:BC106"/>
    <mergeCell ref="BD105:BD106"/>
    <mergeCell ref="BG105:BG106"/>
    <mergeCell ref="U100:U101"/>
    <mergeCell ref="BC100:BC101"/>
    <mergeCell ref="BD100:BD101"/>
    <mergeCell ref="BG100:BG101"/>
    <mergeCell ref="BF100:BF101"/>
    <mergeCell ref="BF105:BF106"/>
    <mergeCell ref="BE100:BE101"/>
    <mergeCell ref="BE105:BE106"/>
    <mergeCell ref="U105:V106"/>
    <mergeCell ref="BB105:BB106"/>
    <mergeCell ref="BF107:BF108"/>
    <mergeCell ref="BF109:BF110"/>
    <mergeCell ref="BG114:BG115"/>
    <mergeCell ref="U116:U117"/>
    <mergeCell ref="BC116:BC117"/>
    <mergeCell ref="BD116:BD117"/>
    <mergeCell ref="BG116:BG117"/>
    <mergeCell ref="BC114:BC115"/>
    <mergeCell ref="BD114:BD115"/>
    <mergeCell ref="U107:U108"/>
    <mergeCell ref="BC107:BC108"/>
    <mergeCell ref="BD107:BD108"/>
    <mergeCell ref="BG107:BG108"/>
    <mergeCell ref="U109:U110"/>
    <mergeCell ref="BC109:BC110"/>
    <mergeCell ref="BD109:BD110"/>
    <mergeCell ref="BG109:BG110"/>
    <mergeCell ref="BF114:BF115"/>
    <mergeCell ref="BF116:BF117"/>
    <mergeCell ref="BE107:BE108"/>
    <mergeCell ref="BE109:BE110"/>
    <mergeCell ref="BE114:BE115"/>
    <mergeCell ref="BE116:BE117"/>
    <mergeCell ref="U114:V115"/>
    <mergeCell ref="U123:V124"/>
    <mergeCell ref="BB123:BB124"/>
    <mergeCell ref="BC123:BC124"/>
    <mergeCell ref="BD123:BD124"/>
    <mergeCell ref="BG123:BG124"/>
    <mergeCell ref="BC118:BC119"/>
    <mergeCell ref="BD118:BD119"/>
    <mergeCell ref="BG118:BG119"/>
    <mergeCell ref="BF118:BF119"/>
    <mergeCell ref="BF123:BF124"/>
    <mergeCell ref="BE118:BE119"/>
    <mergeCell ref="BE123:BE124"/>
    <mergeCell ref="BC125:BC126"/>
    <mergeCell ref="BD125:BD126"/>
    <mergeCell ref="BG125:BG126"/>
    <mergeCell ref="U127:U128"/>
    <mergeCell ref="BC127:BC128"/>
    <mergeCell ref="BD127:BD128"/>
    <mergeCell ref="BG127:BG128"/>
    <mergeCell ref="BF125:BF126"/>
    <mergeCell ref="BF127:BF128"/>
    <mergeCell ref="BE125:BE126"/>
    <mergeCell ref="BE127:BE128"/>
    <mergeCell ref="U136:U137"/>
    <mergeCell ref="BC136:BC137"/>
    <mergeCell ref="BD136:BD137"/>
    <mergeCell ref="BG136:BG137"/>
    <mergeCell ref="BG132:BG133"/>
    <mergeCell ref="U134:U135"/>
    <mergeCell ref="BC134:BC135"/>
    <mergeCell ref="BD134:BD135"/>
    <mergeCell ref="BG134:BG135"/>
    <mergeCell ref="BF134:BF135"/>
    <mergeCell ref="BF136:BF137"/>
    <mergeCell ref="U132:V133"/>
    <mergeCell ref="BB132:BB133"/>
    <mergeCell ref="BC132:BC133"/>
    <mergeCell ref="BD132:BD133"/>
    <mergeCell ref="BF132:BF133"/>
    <mergeCell ref="BE132:BE133"/>
    <mergeCell ref="BE134:BE135"/>
    <mergeCell ref="BE136:BE137"/>
    <mergeCell ref="U143:U144"/>
    <mergeCell ref="BC143:BC144"/>
    <mergeCell ref="BD143:BD144"/>
    <mergeCell ref="BG143:BG144"/>
    <mergeCell ref="U145:U146"/>
    <mergeCell ref="BC145:BC146"/>
    <mergeCell ref="BD145:BD146"/>
    <mergeCell ref="BG145:BG146"/>
    <mergeCell ref="BC141:BC142"/>
    <mergeCell ref="BD141:BD142"/>
    <mergeCell ref="BG141:BG142"/>
    <mergeCell ref="BF141:BF142"/>
    <mergeCell ref="BF143:BF144"/>
    <mergeCell ref="BF145:BF146"/>
    <mergeCell ref="BE141:BE142"/>
    <mergeCell ref="BE143:BE144"/>
    <mergeCell ref="BE145:BE146"/>
    <mergeCell ref="BB141:BB142"/>
    <mergeCell ref="U154:U155"/>
    <mergeCell ref="BC154:BC155"/>
    <mergeCell ref="BD154:BD155"/>
    <mergeCell ref="BG154:BG155"/>
    <mergeCell ref="BG150:BG151"/>
    <mergeCell ref="U152:U153"/>
    <mergeCell ref="BC152:BC153"/>
    <mergeCell ref="BD152:BD153"/>
    <mergeCell ref="BG152:BG153"/>
    <mergeCell ref="U150:V151"/>
    <mergeCell ref="BB150:BB151"/>
    <mergeCell ref="BC150:BC151"/>
    <mergeCell ref="BD150:BD151"/>
    <mergeCell ref="BF150:BF151"/>
    <mergeCell ref="BF152:BF153"/>
    <mergeCell ref="BF154:BF155"/>
    <mergeCell ref="BE150:BE151"/>
    <mergeCell ref="BE152:BE153"/>
    <mergeCell ref="BE154:BE155"/>
    <mergeCell ref="U161:U162"/>
    <mergeCell ref="BC161:BC162"/>
    <mergeCell ref="BD161:BD162"/>
    <mergeCell ref="BG161:BG162"/>
    <mergeCell ref="U163:U164"/>
    <mergeCell ref="BC163:BC164"/>
    <mergeCell ref="BD163:BD164"/>
    <mergeCell ref="BG163:BG164"/>
    <mergeCell ref="U159:V160"/>
    <mergeCell ref="BB159:BB160"/>
    <mergeCell ref="BC159:BC160"/>
    <mergeCell ref="BD159:BD160"/>
    <mergeCell ref="BG159:BG160"/>
    <mergeCell ref="BF159:BF160"/>
    <mergeCell ref="BF161:BF162"/>
    <mergeCell ref="BF163:BF164"/>
    <mergeCell ref="BE159:BE160"/>
    <mergeCell ref="BE161:BE162"/>
    <mergeCell ref="BE163:BE164"/>
    <mergeCell ref="BG168:BG169"/>
    <mergeCell ref="U170:U171"/>
    <mergeCell ref="BC170:BC171"/>
    <mergeCell ref="BD170:BD171"/>
    <mergeCell ref="BG170:BG171"/>
    <mergeCell ref="U168:V169"/>
    <mergeCell ref="BB168:BB169"/>
    <mergeCell ref="BC168:BC169"/>
    <mergeCell ref="BD168:BD169"/>
    <mergeCell ref="BF168:BF169"/>
    <mergeCell ref="BF170:BF171"/>
    <mergeCell ref="BE168:BE169"/>
    <mergeCell ref="BE170:BE171"/>
    <mergeCell ref="U177:V178"/>
    <mergeCell ref="BB177:BB178"/>
    <mergeCell ref="BC177:BC178"/>
    <mergeCell ref="BD177:BD178"/>
    <mergeCell ref="BG177:BG178"/>
    <mergeCell ref="U172:U173"/>
    <mergeCell ref="BC172:BC173"/>
    <mergeCell ref="BD172:BD173"/>
    <mergeCell ref="BG172:BG173"/>
    <mergeCell ref="BF172:BF173"/>
    <mergeCell ref="BF177:BF178"/>
    <mergeCell ref="BE172:BE173"/>
    <mergeCell ref="BE177:BE178"/>
    <mergeCell ref="U179:U180"/>
    <mergeCell ref="BC179:BC180"/>
    <mergeCell ref="BD179:BD180"/>
    <mergeCell ref="BG179:BG180"/>
    <mergeCell ref="U181:U182"/>
    <mergeCell ref="BC181:BC182"/>
    <mergeCell ref="BD181:BD182"/>
    <mergeCell ref="BG181:BG182"/>
    <mergeCell ref="BF179:BF180"/>
    <mergeCell ref="BF181:BF182"/>
    <mergeCell ref="BE179:BE180"/>
    <mergeCell ref="BE181:BE182"/>
    <mergeCell ref="U190:U191"/>
    <mergeCell ref="BC190:BC191"/>
    <mergeCell ref="BD190:BD191"/>
    <mergeCell ref="BG190:BG191"/>
    <mergeCell ref="BG186:BG187"/>
    <mergeCell ref="U188:U189"/>
    <mergeCell ref="BC188:BC189"/>
    <mergeCell ref="BD188:BD189"/>
    <mergeCell ref="BG188:BG189"/>
    <mergeCell ref="BF188:BF189"/>
    <mergeCell ref="BF190:BF191"/>
    <mergeCell ref="U186:V187"/>
    <mergeCell ref="BB186:BB187"/>
    <mergeCell ref="BC186:BC187"/>
    <mergeCell ref="BD186:BD187"/>
    <mergeCell ref="BF186:BF187"/>
    <mergeCell ref="BE186:BE187"/>
    <mergeCell ref="BE188:BE189"/>
    <mergeCell ref="BE190:BE191"/>
    <mergeCell ref="U197:U198"/>
    <mergeCell ref="BC197:BC198"/>
    <mergeCell ref="BD197:BD198"/>
    <mergeCell ref="BG197:BG198"/>
    <mergeCell ref="U199:U200"/>
    <mergeCell ref="BC199:BC200"/>
    <mergeCell ref="BD199:BD200"/>
    <mergeCell ref="BG199:BG200"/>
    <mergeCell ref="U195:V196"/>
    <mergeCell ref="BB195:BB196"/>
    <mergeCell ref="BC195:BC196"/>
    <mergeCell ref="BD195:BD196"/>
    <mergeCell ref="BG195:BG196"/>
    <mergeCell ref="BF195:BF196"/>
    <mergeCell ref="BF197:BF198"/>
    <mergeCell ref="BF199:BF200"/>
    <mergeCell ref="BE195:BE196"/>
    <mergeCell ref="BE197:BE198"/>
    <mergeCell ref="BE199:BE200"/>
    <mergeCell ref="BG204:BG205"/>
    <mergeCell ref="U206:U207"/>
    <mergeCell ref="BC206:BC207"/>
    <mergeCell ref="BD206:BD207"/>
    <mergeCell ref="BG206:BG207"/>
    <mergeCell ref="U204:V205"/>
    <mergeCell ref="BB204:BB205"/>
    <mergeCell ref="BC204:BC205"/>
    <mergeCell ref="BD204:BD205"/>
    <mergeCell ref="BF204:BF205"/>
    <mergeCell ref="BF206:BF207"/>
    <mergeCell ref="BE204:BE205"/>
    <mergeCell ref="BE206:BE207"/>
    <mergeCell ref="U213:V214"/>
    <mergeCell ref="BB213:BB214"/>
    <mergeCell ref="BC213:BC214"/>
    <mergeCell ref="BD213:BD214"/>
    <mergeCell ref="BG213:BG214"/>
    <mergeCell ref="U208:U209"/>
    <mergeCell ref="BC208:BC209"/>
    <mergeCell ref="BD208:BD209"/>
    <mergeCell ref="BG208:BG209"/>
    <mergeCell ref="BF208:BF209"/>
    <mergeCell ref="BF213:BF214"/>
    <mergeCell ref="BE208:BE209"/>
    <mergeCell ref="BE213:BE214"/>
    <mergeCell ref="BD231:BD232"/>
    <mergeCell ref="U215:U216"/>
    <mergeCell ref="BC215:BC216"/>
    <mergeCell ref="BD215:BD216"/>
    <mergeCell ref="BG215:BG216"/>
    <mergeCell ref="U217:U218"/>
    <mergeCell ref="BC217:BC218"/>
    <mergeCell ref="BD217:BD218"/>
    <mergeCell ref="BG217:BG218"/>
    <mergeCell ref="BF215:BF216"/>
    <mergeCell ref="BF217:BF218"/>
    <mergeCell ref="BE215:BE216"/>
    <mergeCell ref="BE217:BE218"/>
    <mergeCell ref="BF231:BF232"/>
    <mergeCell ref="BG231:BG232"/>
    <mergeCell ref="BE231:BE232"/>
    <mergeCell ref="AQ8:BG12"/>
    <mergeCell ref="AM340:BD342"/>
    <mergeCell ref="U226:U227"/>
    <mergeCell ref="BC226:BC227"/>
    <mergeCell ref="BD226:BD227"/>
    <mergeCell ref="BG226:BG227"/>
    <mergeCell ref="BG222:BG223"/>
    <mergeCell ref="U224:U225"/>
    <mergeCell ref="BC224:BC225"/>
    <mergeCell ref="BD224:BD225"/>
    <mergeCell ref="BG224:BG225"/>
    <mergeCell ref="BF224:BF225"/>
    <mergeCell ref="BF226:BF227"/>
    <mergeCell ref="U222:V223"/>
    <mergeCell ref="BB222:BB223"/>
    <mergeCell ref="BC222:BC223"/>
    <mergeCell ref="BD222:BD223"/>
    <mergeCell ref="BF222:BF223"/>
    <mergeCell ref="BE222:BE223"/>
    <mergeCell ref="BE224:BE225"/>
    <mergeCell ref="BE226:BE227"/>
    <mergeCell ref="U231:V232"/>
    <mergeCell ref="BB231:BB232"/>
    <mergeCell ref="BC231:BC232"/>
  </mergeCells>
  <phoneticPr fontId="1"/>
  <conditionalFormatting sqref="W15:BA16">
    <cfRule type="expression" dxfId="183" priority="841">
      <formula>WEEKDAY(W$15,1)=1</formula>
    </cfRule>
    <cfRule type="expression" dxfId="182" priority="840">
      <formula>WEEKDAY(W$15,1)=7</formula>
    </cfRule>
  </conditionalFormatting>
  <conditionalFormatting sqref="W15:BA21">
    <cfRule type="expression" dxfId="181" priority="729" stopIfTrue="1">
      <formula>W$15=""</formula>
    </cfRule>
    <cfRule type="expression" dxfId="180" priority="730" stopIfTrue="1">
      <formula>W$15&lt;$X$5</formula>
    </cfRule>
    <cfRule type="expression" dxfId="179" priority="839" stopIfTrue="1">
      <formula>$AF$5&lt;W$15</formula>
    </cfRule>
  </conditionalFormatting>
  <conditionalFormatting sqref="W24:BA25">
    <cfRule type="expression" dxfId="178" priority="843">
      <formula>WEEKDAY(W$24,1)=7</formula>
    </cfRule>
    <cfRule type="expression" dxfId="177" priority="844">
      <formula>WEEKDAY(W$24,1)=1</formula>
    </cfRule>
  </conditionalFormatting>
  <conditionalFormatting sqref="W24:BA30">
    <cfRule type="expression" dxfId="176" priority="399" stopIfTrue="1">
      <formula>W$24=""</formula>
    </cfRule>
    <cfRule type="expression" dxfId="175" priority="400" stopIfTrue="1">
      <formula>W$24&lt;$X$5</formula>
    </cfRule>
    <cfRule type="expression" dxfId="174" priority="842" stopIfTrue="1">
      <formula>$AF$5&lt;W$24</formula>
    </cfRule>
  </conditionalFormatting>
  <conditionalFormatting sqref="W33:BA34">
    <cfRule type="expression" dxfId="173" priority="846">
      <formula>WEEKDAY(W$33,1)=7</formula>
    </cfRule>
    <cfRule type="expression" dxfId="172" priority="847">
      <formula>WEEKDAY(W$33,1)=1</formula>
    </cfRule>
  </conditionalFormatting>
  <conditionalFormatting sqref="W33:BA39">
    <cfRule type="expression" dxfId="171" priority="845" stopIfTrue="1">
      <formula>$AF$5&lt;W$33</formula>
    </cfRule>
    <cfRule type="expression" dxfId="170" priority="174" stopIfTrue="1">
      <formula>W$33=""</formula>
    </cfRule>
    <cfRule type="expression" dxfId="169" priority="175" stopIfTrue="1">
      <formula>W$33&lt;$X$5</formula>
    </cfRule>
  </conditionalFormatting>
  <conditionalFormatting sqref="W42:BA43">
    <cfRule type="expression" dxfId="168" priority="850">
      <formula>WEEKDAY(W$42,1)=1</formula>
    </cfRule>
    <cfRule type="expression" dxfId="167" priority="849">
      <formula>WEEKDAY(W$42,1)=7</formula>
    </cfRule>
  </conditionalFormatting>
  <conditionalFormatting sqref="W42:BA48">
    <cfRule type="expression" dxfId="166" priority="848" stopIfTrue="1">
      <formula>$AF$5&lt;W$42</formula>
    </cfRule>
    <cfRule type="expression" dxfId="165" priority="169" stopIfTrue="1">
      <formula>W$42=""</formula>
    </cfRule>
    <cfRule type="expression" dxfId="164" priority="170" stopIfTrue="1">
      <formula>W$42&lt;$X$5</formula>
    </cfRule>
  </conditionalFormatting>
  <conditionalFormatting sqref="W51:BA52">
    <cfRule type="expression" dxfId="163" priority="853">
      <formula>WEEKDAY(W$51,1)=1</formula>
    </cfRule>
    <cfRule type="expression" dxfId="162" priority="852">
      <formula>WEEKDAY(W$51,1)=7</formula>
    </cfRule>
  </conditionalFormatting>
  <conditionalFormatting sqref="W51:BA57">
    <cfRule type="expression" dxfId="161" priority="851" stopIfTrue="1">
      <formula>$AF$5&lt;W$51</formula>
    </cfRule>
    <cfRule type="expression" dxfId="160" priority="164" stopIfTrue="1">
      <formula>W$51=""</formula>
    </cfRule>
    <cfRule type="expression" dxfId="159" priority="165" stopIfTrue="1">
      <formula>W$51&lt;$X$5</formula>
    </cfRule>
  </conditionalFormatting>
  <conditionalFormatting sqref="W60:BA61">
    <cfRule type="expression" dxfId="158" priority="855">
      <formula>WEEKDAY(W$60,1)=7</formula>
    </cfRule>
    <cfRule type="expression" dxfId="157" priority="856">
      <formula>WEEKDAY(W$60,1)=1</formula>
    </cfRule>
  </conditionalFormatting>
  <conditionalFormatting sqref="W60:BA66">
    <cfRule type="expression" dxfId="156" priority="854" stopIfTrue="1">
      <formula>$AF$5&lt;W$60</formula>
    </cfRule>
    <cfRule type="expression" dxfId="155" priority="160" stopIfTrue="1">
      <formula>W$60&lt;$X$5</formula>
    </cfRule>
    <cfRule type="expression" dxfId="154" priority="159" stopIfTrue="1">
      <formula>W$60=""</formula>
    </cfRule>
  </conditionalFormatting>
  <conditionalFormatting sqref="W69:BA70">
    <cfRule type="expression" dxfId="153" priority="859">
      <formula>WEEKDAY(W$69,1)=1</formula>
    </cfRule>
    <cfRule type="expression" dxfId="152" priority="858">
      <formula>WEEKDAY(W$69,1)=7</formula>
    </cfRule>
  </conditionalFormatting>
  <conditionalFormatting sqref="W69:BA75">
    <cfRule type="expression" dxfId="151" priority="154" stopIfTrue="1">
      <formula>W$69=""</formula>
    </cfRule>
    <cfRule type="expression" dxfId="150" priority="155" stopIfTrue="1">
      <formula>W$69&lt;$X$5</formula>
    </cfRule>
    <cfRule type="expression" dxfId="149" priority="857" stopIfTrue="1">
      <formula>$AF$5&lt;W$69</formula>
    </cfRule>
  </conditionalFormatting>
  <conditionalFormatting sqref="W78:BA79">
    <cfRule type="expression" dxfId="148" priority="861">
      <formula>WEEKDAY(W$78,1)=7</formula>
    </cfRule>
    <cfRule type="expression" dxfId="147" priority="862">
      <formula>WEEKDAY(W$78,1)=1</formula>
    </cfRule>
  </conditionalFormatting>
  <conditionalFormatting sqref="W78:BA84">
    <cfRule type="expression" dxfId="146" priority="149" stopIfTrue="1">
      <formula>W$78=""</formula>
    </cfRule>
    <cfRule type="expression" dxfId="145" priority="150" stopIfTrue="1">
      <formula>W$78&lt;$X$5</formula>
    </cfRule>
    <cfRule type="expression" dxfId="144" priority="860" stopIfTrue="1">
      <formula>$AF$5&lt;W$78</formula>
    </cfRule>
  </conditionalFormatting>
  <conditionalFormatting sqref="W87:BA88">
    <cfRule type="expression" dxfId="143" priority="864">
      <formula>WEEKDAY(W$87,1)=7</formula>
    </cfRule>
    <cfRule type="expression" dxfId="142" priority="865">
      <formula>WEEKDAY(W$87,1)=1</formula>
    </cfRule>
  </conditionalFormatting>
  <conditionalFormatting sqref="W87:BA93">
    <cfRule type="expression" dxfId="141" priority="144" stopIfTrue="1">
      <formula>W$87=""</formula>
    </cfRule>
    <cfRule type="expression" dxfId="140" priority="145" stopIfTrue="1">
      <formula>W$87&lt;$X$5</formula>
    </cfRule>
    <cfRule type="expression" dxfId="139" priority="863" stopIfTrue="1">
      <formula>$AF$5&lt;W$87</formula>
    </cfRule>
  </conditionalFormatting>
  <conditionalFormatting sqref="W96:BA97">
    <cfRule type="expression" dxfId="138" priority="867">
      <formula>WEEKDAY(W$96,1)=7</formula>
    </cfRule>
    <cfRule type="expression" dxfId="137" priority="868">
      <formula>WEEKDAY(W$96,1)=1</formula>
    </cfRule>
  </conditionalFormatting>
  <conditionalFormatting sqref="W96:BA102">
    <cfRule type="expression" dxfId="136" priority="866" stopIfTrue="1">
      <formula>$AF$5&lt;W$96</formula>
    </cfRule>
    <cfRule type="expression" dxfId="135" priority="139" stopIfTrue="1">
      <formula>W$96=""</formula>
    </cfRule>
    <cfRule type="expression" dxfId="134" priority="140" stopIfTrue="1">
      <formula>W$96&lt;$X$5</formula>
    </cfRule>
  </conditionalFormatting>
  <conditionalFormatting sqref="W105:BA106">
    <cfRule type="expression" dxfId="133" priority="870">
      <formula>WEEKDAY(W$105,1)=7</formula>
    </cfRule>
    <cfRule type="expression" dxfId="132" priority="871">
      <formula>WEEKDAY(W$105,1)=1</formula>
    </cfRule>
  </conditionalFormatting>
  <conditionalFormatting sqref="W105:BA111">
    <cfRule type="expression" dxfId="131" priority="134" stopIfTrue="1">
      <formula>W$105=""</formula>
    </cfRule>
    <cfRule type="expression" dxfId="130" priority="135" stopIfTrue="1">
      <formula>W$105&lt;$X$5</formula>
    </cfRule>
    <cfRule type="expression" dxfId="129" priority="869" stopIfTrue="1">
      <formula>$AF$5&lt;W$105</formula>
    </cfRule>
  </conditionalFormatting>
  <conditionalFormatting sqref="W114:BA115">
    <cfRule type="expression" dxfId="128" priority="873">
      <formula>WEEKDAY(W$114,1)=7</formula>
    </cfRule>
    <cfRule type="expression" dxfId="127" priority="874">
      <formula>WEEKDAY(W$114,1)=1</formula>
    </cfRule>
  </conditionalFormatting>
  <conditionalFormatting sqref="W114:BA120">
    <cfRule type="expression" dxfId="126" priority="872" stopIfTrue="1">
      <formula>$AF$5&lt;W$114</formula>
    </cfRule>
    <cfRule type="expression" dxfId="125" priority="129" stopIfTrue="1">
      <formula>W$114=""</formula>
    </cfRule>
    <cfRule type="expression" dxfId="124" priority="130" stopIfTrue="1">
      <formula>W$114&lt;$X$5</formula>
    </cfRule>
  </conditionalFormatting>
  <conditionalFormatting sqref="W123:BA124">
    <cfRule type="expression" dxfId="123" priority="876">
      <formula>WEEKDAY(W$123,1)=7</formula>
    </cfRule>
    <cfRule type="expression" dxfId="122" priority="877">
      <formula>WEEKDAY(W$123,1)=1</formula>
    </cfRule>
  </conditionalFormatting>
  <conditionalFormatting sqref="W123:BA129">
    <cfRule type="expression" dxfId="121" priority="125" stopIfTrue="1">
      <formula>W$123&lt;$X$5</formula>
    </cfRule>
    <cfRule type="expression" dxfId="120" priority="124" stopIfTrue="1">
      <formula>W$123=""</formula>
    </cfRule>
    <cfRule type="expression" dxfId="119" priority="875" stopIfTrue="1">
      <formula>$AF$5&lt;W$123</formula>
    </cfRule>
  </conditionalFormatting>
  <conditionalFormatting sqref="W132:BA133">
    <cfRule type="expression" dxfId="118" priority="879">
      <formula>WEEKDAY(W$132,1)=7</formula>
    </cfRule>
    <cfRule type="expression" dxfId="117" priority="880">
      <formula>WEEKDAY(W$132,1)=1</formula>
    </cfRule>
  </conditionalFormatting>
  <conditionalFormatting sqref="W132:BA138">
    <cfRule type="expression" dxfId="116" priority="119" stopIfTrue="1">
      <formula>W$132=""</formula>
    </cfRule>
    <cfRule type="expression" dxfId="115" priority="120" stopIfTrue="1">
      <formula>W$132&lt;$X$5</formula>
    </cfRule>
    <cfRule type="expression" dxfId="114" priority="878" stopIfTrue="1">
      <formula>$AF$5&lt;W$132</formula>
    </cfRule>
  </conditionalFormatting>
  <conditionalFormatting sqref="W141:BA142">
    <cfRule type="expression" dxfId="113" priority="882">
      <formula>WEEKDAY(W$141,1)=7</formula>
    </cfRule>
    <cfRule type="expression" dxfId="112" priority="883">
      <formula>WEEKDAY(W$141,1)=1</formula>
    </cfRule>
  </conditionalFormatting>
  <conditionalFormatting sqref="W141:BA147">
    <cfRule type="expression" dxfId="111" priority="881" stopIfTrue="1">
      <formula>$AF$5&lt;W$141</formula>
    </cfRule>
    <cfRule type="expression" dxfId="110" priority="114" stopIfTrue="1">
      <formula>W$141=""</formula>
    </cfRule>
    <cfRule type="expression" dxfId="109" priority="115" stopIfTrue="1">
      <formula>W$141&lt;$X$5</formula>
    </cfRule>
  </conditionalFormatting>
  <conditionalFormatting sqref="W150:BA151">
    <cfRule type="expression" dxfId="108" priority="885">
      <formula>WEEKDAY(W$150,1)=7</formula>
    </cfRule>
    <cfRule type="expression" dxfId="107" priority="886">
      <formula>WEEKDAY(W$150,1)=1</formula>
    </cfRule>
  </conditionalFormatting>
  <conditionalFormatting sqref="W150:BA156">
    <cfRule type="expression" dxfId="106" priority="110" stopIfTrue="1">
      <formula>W$150&lt;$X$5</formula>
    </cfRule>
    <cfRule type="expression" dxfId="105" priority="884" stopIfTrue="1">
      <formula>$AF$5&lt;W$150</formula>
    </cfRule>
    <cfRule type="expression" dxfId="104" priority="109" stopIfTrue="1">
      <formula>W$150=""</formula>
    </cfRule>
  </conditionalFormatting>
  <conditionalFormatting sqref="W159:BA160">
    <cfRule type="expression" dxfId="103" priority="888">
      <formula>WEEKDAY(W$159,1)=7</formula>
    </cfRule>
    <cfRule type="expression" dxfId="102" priority="889">
      <formula>WEEKDAY(W$159,1)=1</formula>
    </cfRule>
  </conditionalFormatting>
  <conditionalFormatting sqref="W159:BA165">
    <cfRule type="expression" dxfId="101" priority="887" stopIfTrue="1">
      <formula>$AF$5&lt;W$159</formula>
    </cfRule>
    <cfRule type="expression" dxfId="100" priority="105" stopIfTrue="1">
      <formula>W$159&lt;$X$5</formula>
    </cfRule>
    <cfRule type="expression" dxfId="99" priority="104" stopIfTrue="1">
      <formula>W$159=""</formula>
    </cfRule>
  </conditionalFormatting>
  <conditionalFormatting sqref="W168:BA169">
    <cfRule type="expression" dxfId="98" priority="892">
      <formula>WEEKDAY(W$168,1)=1</formula>
    </cfRule>
    <cfRule type="expression" dxfId="97" priority="891">
      <formula>WEEKDAY(W$168,1)=7</formula>
    </cfRule>
  </conditionalFormatting>
  <conditionalFormatting sqref="W168:BA174">
    <cfRule type="expression" dxfId="96" priority="100" stopIfTrue="1">
      <formula>W$168&lt;$X$5</formula>
    </cfRule>
    <cfRule type="expression" dxfId="95" priority="99" stopIfTrue="1">
      <formula>W$168=""</formula>
    </cfRule>
    <cfRule type="expression" dxfId="94" priority="890" stopIfTrue="1">
      <formula>$AF$5&lt;W$168</formula>
    </cfRule>
  </conditionalFormatting>
  <conditionalFormatting sqref="W177:BA178">
    <cfRule type="expression" dxfId="93" priority="895">
      <formula>WEEKDAY(W$177,1)=1</formula>
    </cfRule>
    <cfRule type="expression" dxfId="92" priority="894">
      <formula>WEEKDAY(W$177,1)=7</formula>
    </cfRule>
  </conditionalFormatting>
  <conditionalFormatting sqref="W177:BA183">
    <cfRule type="expression" dxfId="91" priority="94" stopIfTrue="1">
      <formula>W$177=""</formula>
    </cfRule>
    <cfRule type="expression" dxfId="90" priority="893" stopIfTrue="1">
      <formula>$AF$5&lt;W$177</formula>
    </cfRule>
    <cfRule type="expression" dxfId="89" priority="95" stopIfTrue="1">
      <formula>W$177&lt;$X$5</formula>
    </cfRule>
  </conditionalFormatting>
  <conditionalFormatting sqref="W186:BA187">
    <cfRule type="expression" dxfId="88" priority="898">
      <formula>WEEKDAY(W$186,1)=1</formula>
    </cfRule>
    <cfRule type="expression" dxfId="87" priority="897">
      <formula>WEEKDAY(W$186,1)=7</formula>
    </cfRule>
  </conditionalFormatting>
  <conditionalFormatting sqref="W186:BA192">
    <cfRule type="expression" dxfId="86" priority="89" stopIfTrue="1">
      <formula>W$186=""</formula>
    </cfRule>
    <cfRule type="expression" dxfId="85" priority="896" stopIfTrue="1">
      <formula>$AF$5&lt;W$186</formula>
    </cfRule>
    <cfRule type="expression" dxfId="84" priority="90" stopIfTrue="1">
      <formula>W$186&lt;$X$5</formula>
    </cfRule>
  </conditionalFormatting>
  <conditionalFormatting sqref="W195:BA196">
    <cfRule type="expression" dxfId="83" priority="900">
      <formula>WEEKDAY(W$195,1)=7</formula>
    </cfRule>
    <cfRule type="expression" dxfId="82" priority="901">
      <formula>WEEKDAY(W$195,1)=1</formula>
    </cfRule>
  </conditionalFormatting>
  <conditionalFormatting sqref="W195:BA201">
    <cfRule type="expression" dxfId="81" priority="85" stopIfTrue="1">
      <formula>W$195&lt;$X$5</formula>
    </cfRule>
    <cfRule type="expression" dxfId="80" priority="84" stopIfTrue="1">
      <formula>W$195=""</formula>
    </cfRule>
    <cfRule type="expression" dxfId="79" priority="899" stopIfTrue="1">
      <formula>$AF$5&lt;W$195</formula>
    </cfRule>
  </conditionalFormatting>
  <conditionalFormatting sqref="W204:BA205">
    <cfRule type="expression" dxfId="78" priority="903">
      <formula>WEEKDAY(W$204,1)=7</formula>
    </cfRule>
    <cfRule type="expression" dxfId="77" priority="904">
      <formula>WEEKDAY(W$204,1)=1</formula>
    </cfRule>
  </conditionalFormatting>
  <conditionalFormatting sqref="W204:BA210">
    <cfRule type="expression" dxfId="76" priority="80" stopIfTrue="1">
      <formula>W$204&lt;$X$5</formula>
    </cfRule>
    <cfRule type="expression" dxfId="75" priority="79" stopIfTrue="1">
      <formula>W$204=""</formula>
    </cfRule>
    <cfRule type="expression" dxfId="74" priority="902" stopIfTrue="1">
      <formula>$AF$5&lt;W$204</formula>
    </cfRule>
  </conditionalFormatting>
  <conditionalFormatting sqref="W213:BA214">
    <cfRule type="expression" dxfId="73" priority="906">
      <formula>WEEKDAY(W$213,1)=7</formula>
    </cfRule>
    <cfRule type="expression" dxfId="72" priority="907">
      <formula>WEEKDAY(W$213,1)=1</formula>
    </cfRule>
  </conditionalFormatting>
  <conditionalFormatting sqref="W213:BA219">
    <cfRule type="expression" dxfId="71" priority="75" stopIfTrue="1">
      <formula>W$213&lt;$X$5</formula>
    </cfRule>
    <cfRule type="expression" dxfId="70" priority="74" stopIfTrue="1">
      <formula>W$213=""</formula>
    </cfRule>
    <cfRule type="expression" dxfId="69" priority="905" stopIfTrue="1">
      <formula>$AF$5&lt;W$213</formula>
    </cfRule>
  </conditionalFormatting>
  <conditionalFormatting sqref="W222:BA223">
    <cfRule type="expression" dxfId="68" priority="909">
      <formula>WEEKDAY(W$222,1)=7</formula>
    </cfRule>
    <cfRule type="expression" dxfId="67" priority="910">
      <formula>WEEKDAY(W$222,1)=1</formula>
    </cfRule>
  </conditionalFormatting>
  <conditionalFormatting sqref="W222:BA228">
    <cfRule type="expression" dxfId="66" priority="69" stopIfTrue="1">
      <formula>W$222=""</formula>
    </cfRule>
    <cfRule type="expression" dxfId="65" priority="70" stopIfTrue="1">
      <formula>W$222&lt;$X$5</formula>
    </cfRule>
    <cfRule type="expression" dxfId="64" priority="908" stopIfTrue="1">
      <formula>$AF$5&lt;W$222</formula>
    </cfRule>
  </conditionalFormatting>
  <conditionalFormatting sqref="W231:BA232">
    <cfRule type="expression" dxfId="63" priority="912">
      <formula>WEEKDAY(W$231,1)=7</formula>
    </cfRule>
    <cfRule type="expression" dxfId="62" priority="913">
      <formula>WEEKDAY(W$231,1)=1</formula>
    </cfRule>
  </conditionalFormatting>
  <conditionalFormatting sqref="W231:BA237">
    <cfRule type="expression" dxfId="61" priority="64" stopIfTrue="1">
      <formula>W$231=""</formula>
    </cfRule>
    <cfRule type="expression" dxfId="60" priority="65" stopIfTrue="1">
      <formula>W$231&lt;$X$5</formula>
    </cfRule>
    <cfRule type="expression" dxfId="59" priority="911" stopIfTrue="1">
      <formula>$AF$5&lt;W$231</formula>
    </cfRule>
  </conditionalFormatting>
  <conditionalFormatting sqref="W240:BA241">
    <cfRule type="expression" dxfId="58" priority="915">
      <formula>WEEKDAY(W$240,1)=7</formula>
    </cfRule>
    <cfRule type="expression" dxfId="57" priority="916">
      <formula>WEEKDAY(W$240,1)=1</formula>
    </cfRule>
  </conditionalFormatting>
  <conditionalFormatting sqref="W240:BA246">
    <cfRule type="expression" dxfId="56" priority="59" stopIfTrue="1">
      <formula>W$240=""</formula>
    </cfRule>
    <cfRule type="expression" dxfId="55" priority="60" stopIfTrue="1">
      <formula>W$240&lt;$X$5</formula>
    </cfRule>
    <cfRule type="expression" dxfId="54" priority="914" stopIfTrue="1">
      <formula>$AF$5&lt;W$240</formula>
    </cfRule>
  </conditionalFormatting>
  <conditionalFormatting sqref="W249:BA250">
    <cfRule type="expression" dxfId="53" priority="918">
      <formula>WEEKDAY(W$249,1)=7</formula>
    </cfRule>
    <cfRule type="expression" dxfId="52" priority="919">
      <formula>WEEKDAY(W$249,1)=1</formula>
    </cfRule>
  </conditionalFormatting>
  <conditionalFormatting sqref="W249:BA255">
    <cfRule type="expression" dxfId="51" priority="917" stopIfTrue="1">
      <formula>$AF$5&lt;W$249</formula>
    </cfRule>
    <cfRule type="expression" dxfId="50" priority="55" stopIfTrue="1">
      <formula>W$249&lt;$X$5</formula>
    </cfRule>
    <cfRule type="expression" dxfId="49" priority="54" stopIfTrue="1">
      <formula>W$249=""</formula>
    </cfRule>
  </conditionalFormatting>
  <conditionalFormatting sqref="W258:BA259">
    <cfRule type="expression" dxfId="48" priority="921">
      <formula>WEEKDAY(W$258,1)=7</formula>
    </cfRule>
    <cfRule type="expression" dxfId="47" priority="922">
      <formula>WEEKDAY(W$258,1)=1</formula>
    </cfRule>
  </conditionalFormatting>
  <conditionalFormatting sqref="W258:BA264">
    <cfRule type="expression" dxfId="46" priority="920" stopIfTrue="1">
      <formula>$AF$5&lt;W$258</formula>
    </cfRule>
    <cfRule type="expression" dxfId="45" priority="50" stopIfTrue="1">
      <formula>W$258&lt;$X$5</formula>
    </cfRule>
    <cfRule type="expression" dxfId="44" priority="49" stopIfTrue="1">
      <formula>W$258=""</formula>
    </cfRule>
  </conditionalFormatting>
  <conditionalFormatting sqref="W267:BA268">
    <cfRule type="expression" dxfId="43" priority="925">
      <formula>WEEKDAY(W$267,1)=1</formula>
    </cfRule>
    <cfRule type="expression" dxfId="42" priority="924">
      <formula>WEEKDAY(W$267,1)=7</formula>
    </cfRule>
  </conditionalFormatting>
  <conditionalFormatting sqref="W267:BA273">
    <cfRule type="expression" dxfId="41" priority="44" stopIfTrue="1">
      <formula>W$267=""</formula>
    </cfRule>
    <cfRule type="expression" dxfId="40" priority="45" stopIfTrue="1">
      <formula>W$267&lt;$X$5</formula>
    </cfRule>
    <cfRule type="expression" dxfId="39" priority="923" stopIfTrue="1">
      <formula>$AF$5&lt;W$267</formula>
    </cfRule>
  </conditionalFormatting>
  <conditionalFormatting sqref="W276:BA277">
    <cfRule type="expression" dxfId="38" priority="928">
      <formula>WEEKDAY(W$276,1)=1</formula>
    </cfRule>
    <cfRule type="expression" dxfId="37" priority="927">
      <formula>WEEKDAY(W$276,1)=7</formula>
    </cfRule>
  </conditionalFormatting>
  <conditionalFormatting sqref="W276:BA282">
    <cfRule type="expression" dxfId="36" priority="40" stopIfTrue="1">
      <formula>W$276&lt;$X$5</formula>
    </cfRule>
    <cfRule type="expression" dxfId="35" priority="39" stopIfTrue="1">
      <formula>W$276=""</formula>
    </cfRule>
    <cfRule type="expression" dxfId="34" priority="926" stopIfTrue="1">
      <formula>$AF$5&lt;W$276</formula>
    </cfRule>
  </conditionalFormatting>
  <conditionalFormatting sqref="W285:BA286">
    <cfRule type="expression" dxfId="33" priority="931">
      <formula>WEEKDAY(W$285,1)=1</formula>
    </cfRule>
    <cfRule type="expression" dxfId="32" priority="930">
      <formula>WEEKDAY(W$285,1)=7</formula>
    </cfRule>
  </conditionalFormatting>
  <conditionalFormatting sqref="W285:BA291">
    <cfRule type="expression" dxfId="31" priority="35" stopIfTrue="1">
      <formula>W$285&lt;$X$5</formula>
    </cfRule>
    <cfRule type="expression" dxfId="30" priority="34" stopIfTrue="1">
      <formula>W$285=""</formula>
    </cfRule>
    <cfRule type="expression" dxfId="29" priority="929" stopIfTrue="1">
      <formula>$AF$5&lt;W$285</formula>
    </cfRule>
  </conditionalFormatting>
  <conditionalFormatting sqref="W294:BA295">
    <cfRule type="expression" dxfId="28" priority="934">
      <formula>WEEKDAY(W$294,1)=1</formula>
    </cfRule>
    <cfRule type="expression" dxfId="27" priority="933">
      <formula>WEEKDAY(W$294,1)=7</formula>
    </cfRule>
  </conditionalFormatting>
  <conditionalFormatting sqref="W294:BA300">
    <cfRule type="expression" dxfId="26" priority="932" stopIfTrue="1">
      <formula>$AF$5&lt;W$294</formula>
    </cfRule>
    <cfRule type="expression" dxfId="25" priority="30" stopIfTrue="1">
      <formula>W$294&lt;$X$5</formula>
    </cfRule>
    <cfRule type="expression" dxfId="24" priority="29" stopIfTrue="1">
      <formula>W$294=""</formula>
    </cfRule>
  </conditionalFormatting>
  <conditionalFormatting sqref="W303:BA304">
    <cfRule type="expression" dxfId="23" priority="936">
      <formula>WEEKDAY(W$303,1)=7</formula>
    </cfRule>
    <cfRule type="expression" dxfId="22" priority="937">
      <formula>WEEKDAY(W$303,1)=1</formula>
    </cfRule>
  </conditionalFormatting>
  <conditionalFormatting sqref="W303:BA309">
    <cfRule type="expression" dxfId="21" priority="24" stopIfTrue="1">
      <formula>W$303=""</formula>
    </cfRule>
    <cfRule type="expression" dxfId="20" priority="25" stopIfTrue="1">
      <formula>W$303&lt;$X$5</formula>
    </cfRule>
    <cfRule type="expression" dxfId="19" priority="935" stopIfTrue="1">
      <formula>$AF$5&lt;W$303</formula>
    </cfRule>
  </conditionalFormatting>
  <conditionalFormatting sqref="W312:BA313">
    <cfRule type="expression" dxfId="18" priority="939">
      <formula>WEEKDAY(W$312,1)=7</formula>
    </cfRule>
    <cfRule type="expression" dxfId="17" priority="940">
      <formula>WEEKDAY(W$312,1)=1</formula>
    </cfRule>
  </conditionalFormatting>
  <conditionalFormatting sqref="W312:BA318">
    <cfRule type="expression" dxfId="16" priority="19" stopIfTrue="1">
      <formula>W$312=""</formula>
    </cfRule>
    <cfRule type="expression" dxfId="15" priority="20" stopIfTrue="1">
      <formula>W$312&lt;$X$5</formula>
    </cfRule>
    <cfRule type="expression" dxfId="14" priority="938" stopIfTrue="1">
      <formula>$AF$5&lt;W$312</formula>
    </cfRule>
  </conditionalFormatting>
  <conditionalFormatting sqref="W321:BA322">
    <cfRule type="expression" dxfId="13" priority="942">
      <formula>WEEKDAY(W$321,1)=7</formula>
    </cfRule>
    <cfRule type="expression" dxfId="12" priority="943">
      <formula>WEEKDAY(W$321,1)=1</formula>
    </cfRule>
  </conditionalFormatting>
  <conditionalFormatting sqref="W321:BA327">
    <cfRule type="expression" dxfId="11" priority="15" stopIfTrue="1">
      <formula>W$321&lt;$X$5</formula>
    </cfRule>
    <cfRule type="expression" dxfId="10" priority="14" stopIfTrue="1">
      <formula>W$321=""</formula>
    </cfRule>
    <cfRule type="expression" dxfId="9" priority="941" stopIfTrue="1">
      <formula>$AF$5&lt;W$321</formula>
    </cfRule>
  </conditionalFormatting>
  <conditionalFormatting sqref="W330:BA331">
    <cfRule type="expression" dxfId="8" priority="945">
      <formula>WEEKDAY(W$330,1)=7</formula>
    </cfRule>
    <cfRule type="expression" dxfId="7" priority="946">
      <formula>WEEKDAY(W$330,1)=1</formula>
    </cfRule>
  </conditionalFormatting>
  <conditionalFormatting sqref="W330:BA336">
    <cfRule type="expression" dxfId="6" priority="9" stopIfTrue="1">
      <formula>W$330=""</formula>
    </cfRule>
    <cfRule type="expression" dxfId="5" priority="10" stopIfTrue="1">
      <formula>W$330&lt;$X$5</formula>
    </cfRule>
    <cfRule type="expression" dxfId="4" priority="944" stopIfTrue="1">
      <formula>$AF$5&lt;W$330</formula>
    </cfRule>
  </conditionalFormatting>
  <conditionalFormatting sqref="Y9:AL9">
    <cfRule type="expression" dxfId="3" priority="4">
      <formula>$AK$9="×"</formula>
    </cfRule>
  </conditionalFormatting>
  <conditionalFormatting sqref="Y10:AL10">
    <cfRule type="expression" dxfId="2" priority="3">
      <formula>$AK$10="×"</formula>
    </cfRule>
  </conditionalFormatting>
  <conditionalFormatting sqref="Y11:AL11">
    <cfRule type="expression" dxfId="1" priority="1">
      <formula>$AK$11="×"</formula>
    </cfRule>
  </conditionalFormatting>
  <conditionalFormatting sqref="BL2:BL7">
    <cfRule type="expression" dxfId="0" priority="2">
      <formula>$BL2="×"</formula>
    </cfRule>
  </conditionalFormatting>
  <dataValidations count="5">
    <dataValidation type="list" allowBlank="1" showInputMessage="1" showErrorMessage="1" sqref="W332:BA332 W44:BA44 W26:BA26 W323:BA323 W17:BA17 W35:BA35 W62:BA62 W71:BA71 W80:BA80 W89:BA89 W98:BA98 W107:BA107 W116:BA116 W125:BA125 W134:BA134 W143:BA143 W152:BA152 W161:BA161 W170:BA170 W179:BA179 W188:BA188 W197:BA197 W206:BA206 W215:BA215 W224:BA224 W233:BA233 W242:BA242 W251:BA251 W260:BA260 W269:BA269 W278:BA278 W287:BA287 W296:BA296 W305:BA305 W314:BA314 W53:BA53" xr:uid="{00000000-0002-0000-0200-000000000000}">
      <formula1>"準,片,夏,年,製,〇"</formula1>
    </dataValidation>
    <dataValidation type="list" allowBlank="1" showInputMessage="1" showErrorMessage="1" sqref="W207:BA207 W162:BA162 W252:BA252 W333:BA333 W324:BA324 W18:BA18 W216:BA216 W171:BA171 W45:BA45 W243:BA243 W27:BA27 W306:BA306 W54:BA54 W180:BA180 W63:BA63 W297:BA297 W72:BA72 W315:BA315 W81:BA81 W288:BA288 W90:BA90 W189:BA189 W99:BA99 W279:BA279 W108:BA108 W234:BA234 W117:BA117 W270:BA270 W126:BA126 W198:BA198 W135:BA135 W261:BA261 W144:BA144 W225:BA225 W153:BA153 W36:BA36" xr:uid="{00000000-0002-0000-0200-000001000000}">
      <formula1>"〇,●"</formula1>
    </dataValidation>
    <dataValidation type="list" allowBlank="1" showInputMessage="1" showErrorMessage="1" sqref="W334:BA334 W46:BA46 W28:BA28 W325:BA325 W19:BA19 W37:BA37 W64:BA64 W73:BA73 W82:BA82 W91:BA91 W100:BA100 W109:BA109 W118:BA118 W127:BA127 W136:BA136 W145:BA145 W154:BA154 W163:BA163 W172:BA172 W181:BA181 W190:BA190 W199:BA199 W208:BA208 W217:BA217 W226:BA226 W235:BA235 W244:BA244 W253:BA253 W262:BA262 W271:BA271 W280:BA280 W289:BA289 W298:BA298 W307:BA307 W316:BA316 W55:BA55" xr:uid="{00000000-0002-0000-0200-000002000000}">
      <formula1>"準,片,夏,年,製,〇,事,災,他"</formula1>
    </dataValidation>
    <dataValidation type="list" allowBlank="1" showInputMessage="1" showErrorMessage="1" sqref="W20:BA20 W335:BA335 W29:BA29 W47:BA47 W38:BA38 W65:BA65 W74:BA74 W83:BA83 W92:BA92 W101:BA101 W110:BA110 W119:BA119 W128:BA128 W137:BA137 W146:BA146 W155:BA155 W164:BA164 W173:BA173 W182:BA182 W191:BA191 W200:BA200 W209:BA209 W218:BA218 W227:BA227 W236:BA236 W245:BA245 W254:BA254 W263:BA263 W272:BA272 W281:BA281 W290:BA290 W299:BA299 W308:BA308 W317:BA317 W326:BA326 W56:BA56" xr:uid="{00000000-0002-0000-0200-000004000000}">
      <formula1>"●"</formula1>
    </dataValidation>
    <dataValidation type="list" allowBlank="1" showInputMessage="1" showErrorMessage="1" sqref="W21:BA21 W30:BA30 W39:BA39 W48:BA48 W57:BA57 W66:BA66 W75:BA75 W84:BA84 W93:BA93 W102:BA102 W111:BA111 W120:BA120 W129:BA129 W138:BA138 W147:BA147 W156:BA156 W165:BA165 W174:BA174 W183:BA183 W192:BA192 W201:BA201 W210:BA210 W219:BA219 W228:BA228 W237:BA237 W246:BA246 W255:BA255 W264:BA264 W273:BA273 W282:BA282 W291:BA291 W300:BA300 W309:BA309 W318:BA318 W327:BA327 W336:BA336" xr:uid="{24AC8043-28F5-41A3-B3A3-B80A27637970}">
      <formula1>"指定,振替,事前,開始,完成"</formula1>
    </dataValidation>
  </dataValidations>
  <pageMargins left="0.70866141732283472" right="0.31496062992125984" top="0.15748031496062992" bottom="0.15748031496062992" header="0.31496062992125984" footer="0.31496062992125984"/>
  <pageSetup paperSize="8" scale="81" orientation="landscape" r:id="rId1"/>
  <headerFooter>
    <oddHeader>&amp;R
　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月別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2026-07-14T01:36:24Z</dcterms:created>
  <dcterms:modified xsi:type="dcterms:W3CDTF">2026-07-14T01:36:24Z</dcterms:modified>
</cp:coreProperties>
</file>